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1270C9E6-17B5-4006-800E-4568A77A09C6}" xr6:coauthVersionLast="47" xr6:coauthVersionMax="47" xr10:uidLastSave="{00000000-0000-0000-0000-000000000000}"/>
  <bookViews>
    <workbookView xWindow="-98" yWindow="-98" windowWidth="28996" windowHeight="15675" firstSheet="2" activeTab="3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Monthly Expenditure" sheetId="4" r:id="rId5"/>
    <sheet name="Fund Performance" sheetId="9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3" i="7" l="1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W851" i="9" s="1"/>
  <c r="T850" i="9"/>
  <c r="T851" i="9" s="1"/>
  <c r="V851" i="9" s="1"/>
  <c r="P850" i="9"/>
  <c r="O850" i="9"/>
  <c r="N850" i="9"/>
  <c r="M850" i="9"/>
  <c r="H850" i="9"/>
  <c r="G850" i="9"/>
  <c r="F850" i="9"/>
  <c r="E850" i="9"/>
  <c r="U850" i="9" s="1"/>
  <c r="S850" i="9"/>
  <c r="X850" i="9" s="1"/>
  <c r="T849" i="9"/>
  <c r="P849" i="9"/>
  <c r="O849" i="9"/>
  <c r="N849" i="9"/>
  <c r="M849" i="9"/>
  <c r="H849" i="9"/>
  <c r="G849" i="9"/>
  <c r="F849" i="9"/>
  <c r="E849" i="9"/>
  <c r="S849" i="9"/>
  <c r="Q112" i="7"/>
  <c r="Q111" i="7"/>
  <c r="Q110" i="7"/>
  <c r="Q109" i="7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X844" i="9" s="1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4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V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X840" i="9" l="1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8" i="7"/>
  <c r="Q107" i="7"/>
  <c r="Q106" i="7"/>
  <c r="Q105" i="7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U811" i="9" s="1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X814" i="9" l="1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8" i="12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1" i="9" l="1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4" i="9" l="1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4" i="9" l="1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9" i="9" l="1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41" i="9" l="1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<sst xmlns="http://schemas.openxmlformats.org/spreadsheetml/2006/main" count="139" uniqueCount="85">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</sst>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14195.490000000005</c:v>
                </c:pt>
                <c:pt idx="41">
                  <c:v>14195.490000000005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8" workbookViewId="0">
      <selection activeCell="B54" sqref="B54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9" style="1"/>
    <col min="5" max="5" width="11.79687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54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3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8" spans="1:6" x14ac:dyDescent="0.45">
      <c r="B58" s="54" t="s"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tabSelected="1" zoomScale="85" zoomScaleNormal="85" workbookViewId="0">
      <pane ySplit="8" topLeftCell="A85" activePane="bottomLeft" state="frozen"/>
      <selection pane="bottomLeft" activeCell="M110" sqref="M110"/>
    </sheetView>
  </sheetViews>
  <sheetFormatPr defaultColWidth="9" defaultRowHeight="14.25" x14ac:dyDescent="0.45"/>
  <cols>
    <col min="1" max="1" width="13.06640625" style="1" customWidth="1"/>
    <col min="2" max="2" width="9" style="1" bestFit="1" customWidth="1"/>
    <col min="3" max="3" width="12.1992187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.06640625" style="1" bestFit="1" customWidth="1"/>
    <col min="9" max="9" width="14.19921875" style="1" bestFit="1" customWidth="1"/>
    <col min="10" max="10" width="11.597656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5.9296875" style="1" bestFit="1" customWidth="1"/>
    <col min="21" max="21" width="16.06640625" style="1" bestFit="1" customWidth="1"/>
    <col min="22" max="22" width="14.19921875" style="1" bestFit="1" customWidth="1"/>
    <col min="23" max="23" width="11.59765625" style="1" bestFit="1" customWidth="1"/>
    <col min="24" max="24" width="23.531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4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4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8300</v>
      </c>
      <c r="X7" s="31">
        <f>SUM($W$4:W7)</f>
        <v>29200</v>
      </c>
      <c r="Y7" s="31">
        <f>U7-X7</f>
        <v>704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2000</v>
      </c>
      <c r="K8" s="31">
        <f>SUM($J$4:J8)</f>
        <v>51966.96</v>
      </c>
      <c r="L8" s="31">
        <f>H8-K8</f>
        <v>5033.0400000000009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1350</v>
      </c>
      <c r="X8" s="31"/>
      <c r="Y8" s="31"/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17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17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17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17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17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17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</row>
    <row r="103" spans="1:17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</row>
    <row r="104" spans="1:17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17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17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17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17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>
        <v>150</v>
      </c>
      <c r="Q108" s="31">
        <f>SUM($P$4:P108)-100</f>
        <v>29700</v>
      </c>
    </row>
    <row r="109" spans="1:17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17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17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17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/>
      <c r="Q117" s="31"/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/>
      <c r="Q118" s="31"/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/>
      <c r="Q119" s="31"/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/>
      <c r="Q120" s="31"/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/>
      <c r="C146" s="31"/>
      <c r="D146" s="31"/>
      <c r="O146" s="33">
        <v>45273</v>
      </c>
      <c r="P146" s="31"/>
      <c r="Q146" s="31"/>
    </row>
    <row r="147" spans="1:17" x14ac:dyDescent="0.45">
      <c r="A147" s="33">
        <v>45061</v>
      </c>
      <c r="B147" s="31"/>
      <c r="C147" s="31"/>
      <c r="D147" s="31"/>
      <c r="O147" s="33">
        <v>45280</v>
      </c>
      <c r="P147" s="31"/>
      <c r="Q147" s="31"/>
    </row>
    <row r="148" spans="1:17" x14ac:dyDescent="0.45">
      <c r="A148" s="33">
        <v>45078</v>
      </c>
      <c r="B148" s="31"/>
      <c r="C148" s="31"/>
      <c r="D148" s="31"/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A14" sqref="A14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32.1</v>
      </c>
      <c r="C2" s="6" t="s">
        <v>24</v>
      </c>
      <c r="D2" s="4">
        <v>0</v>
      </c>
    </row>
    <row r="3" spans="1:6" x14ac:dyDescent="0.45">
      <c r="A3" s="8">
        <v>112.69</v>
      </c>
      <c r="C3" s="6" t="s">
        <v>25</v>
      </c>
      <c r="D3" s="4">
        <v>0</v>
      </c>
    </row>
    <row r="4" spans="1:6" x14ac:dyDescent="0.45">
      <c r="A4" s="8">
        <v>39.229999999999997</v>
      </c>
      <c r="C4" s="6" t="s">
        <v>26</v>
      </c>
      <c r="D4" s="4">
        <v>56.91</v>
      </c>
    </row>
    <row r="5" spans="1:6" x14ac:dyDescent="0.45">
      <c r="A5" s="8">
        <v>18.47</v>
      </c>
      <c r="C5" s="6" t="s">
        <v>28</v>
      </c>
      <c r="D5" s="4">
        <f>SUM(A:A)-D4</f>
        <v>380.02</v>
      </c>
      <c r="E5" s="6" t="s">
        <v>30</v>
      </c>
      <c r="F5" s="28">
        <f ca="1">D5/D8</f>
        <v>13.104137931034483</v>
      </c>
    </row>
    <row r="6" spans="1:6" x14ac:dyDescent="0.45">
      <c r="A6" s="8">
        <v>11</v>
      </c>
      <c r="C6" s="6" t="s">
        <v>29</v>
      </c>
      <c r="D6" s="4">
        <f>SUM(D1:D5)-D2</f>
        <v>1256.9299999999998</v>
      </c>
      <c r="E6" s="6" t="s">
        <v>30</v>
      </c>
      <c r="F6" s="4">
        <f ca="1">D6/D8</f>
        <v>43.342413793103439</v>
      </c>
    </row>
    <row r="7" spans="1:6" x14ac:dyDescent="0.45">
      <c r="A7" s="8">
        <v>26.28</v>
      </c>
    </row>
    <row r="8" spans="1:6" x14ac:dyDescent="0.45">
      <c r="A8" s="8">
        <v>39.979999999999997</v>
      </c>
      <c r="C8" s="6" t="s">
        <v>31</v>
      </c>
      <c r="D8" s="5">
        <f ca="1">DAY(TODAY())</f>
        <v>29</v>
      </c>
      <c r="F8" s="52"/>
    </row>
    <row r="9" spans="1:6" x14ac:dyDescent="0.45">
      <c r="A9" s="8">
        <v>51.54</v>
      </c>
      <c r="F9" s="52"/>
    </row>
    <row r="10" spans="1:6" x14ac:dyDescent="0.45">
      <c r="A10" s="8">
        <v>59.36</v>
      </c>
      <c r="C10" s="6" t="s">
        <v>32</v>
      </c>
      <c r="D10" s="72">
        <f>1921.72*26/12</f>
        <v>4163.7266666666665</v>
      </c>
      <c r="F10" s="52"/>
    </row>
    <row r="11" spans="1:6" x14ac:dyDescent="0.45">
      <c r="A11" s="8">
        <v>23.09</v>
      </c>
      <c r="C11" s="6" t="s">
        <v>33</v>
      </c>
      <c r="D11" s="73">
        <f>D10-D6</f>
        <v>2906.7966666666666</v>
      </c>
    </row>
    <row r="12" spans="1:6" x14ac:dyDescent="0.45">
      <c r="A12" s="8">
        <v>11.19</v>
      </c>
      <c r="C12" s="6" t="s">
        <v>34</v>
      </c>
      <c r="D12" s="73">
        <f>D11*12</f>
        <v>34881.56</v>
      </c>
    </row>
    <row r="13" spans="1:6" x14ac:dyDescent="0.45">
      <c r="A13" s="8">
        <v>12</v>
      </c>
      <c r="F13" s="52"/>
    </row>
    <row r="14" spans="1:6" x14ac:dyDescent="0.45">
      <c r="D14" s="9"/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98"/>
  <sheetViews>
    <sheetView zoomScale="70" zoomScaleNormal="70" workbookViewId="0">
      <pane ySplit="3" topLeftCell="A820" activePane="bottomLeft" state="frozen"/>
      <selection pane="bottomLeft" activeCell="L851" sqref="L851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332031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332031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.06640625" style="3" bestFit="1" customWidth="1"/>
    <col min="30" max="16384" width="9" style="3"/>
  </cols>
  <sheetData>
    <row r="1" spans="1:29" ht="18" x14ac:dyDescent="0.4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149999999999999" thickBot="1" x14ac:dyDescent="0.5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4.65" thickBot="1" x14ac:dyDescent="0.5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SUMIFS($W$4:$W$10283,$R$4:$R$10283,"&gt;="&amp;AA4,$R$4:$R$10283,"&lt;="&amp;EOMONTH(AA4,0))+$U$4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SUMIFS($W$4:$W$10533,$R$4:$R$10533,"&gt;="&amp;AA5,$R$4:$R$10533,"&lt;="&amp;EOMONTH(AA5,0))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SUMIFS($W$4:$W$10533,$R$4:$R$10533,"&gt;="&amp;AA6,$R$4:$R$10533,"&lt;="&amp;EOMONTH(AA6,0))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SUMIFS($W$4:$W$10533,$R$4:$R$10533,"&gt;="&amp;AA7,$R$4:$R$10533,"&lt;="&amp;EOMONTH(AA7,0))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>SUMIFS($W$4:$W$10533,$R$4:$R$10533,"&gt;="&amp;AA8,$R$4:$R$10533,"&lt;="&amp;EOMONTH(AA8,0))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7">K9-K8</f>
        <v>0.1999999999998181</v>
      </c>
      <c r="P9" s="38">
        <f t="shared" ref="P9:P14" si="8">K9/K8-1</f>
        <v>2.5343981184589026E-5</v>
      </c>
      <c r="R9" s="37">
        <v>43851</v>
      </c>
      <c r="S9" s="3">
        <f t="shared" ref="S9:S89" si="9">B9+K9</f>
        <v>37460.03</v>
      </c>
      <c r="T9" s="43">
        <f t="shared" ref="T9:U24" si="10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>SUMIFS($W$4:$W$10533,$R$4:$R$10533,"&gt;="&amp;AA9,$R$4:$R$10533,"&lt;="&amp;EOMONTH(AA9,0))</f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7"/>
        <v>54.770000000000437</v>
      </c>
      <c r="P10" s="38">
        <f t="shared" si="8"/>
        <v>6.9402733532533123E-3</v>
      </c>
      <c r="R10" s="37">
        <v>43852</v>
      </c>
      <c r="S10" s="3">
        <f t="shared" si="9"/>
        <v>37920.050000000003</v>
      </c>
      <c r="T10" s="43">
        <f t="shared" si="10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>SUMIFS($W$4:$W$10533,$R$4:$R$10533,"&gt;="&amp;AA10,$R$4:$R$10533,"&lt;="&amp;EOMONTH(AA10,0))</f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1">B11-D11</f>
        <v>1796.9399999999987</v>
      </c>
      <c r="F11" s="38">
        <f t="shared" si="1"/>
        <v>6.3606829414025956E-2</v>
      </c>
      <c r="G11" s="41">
        <f t="shared" ref="G11:G19" si="12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7"/>
        <v>19.630000000000109</v>
      </c>
      <c r="P11" s="38">
        <f t="shared" si="8"/>
        <v>2.4703041255211833E-3</v>
      </c>
      <c r="R11" s="37">
        <v>43853</v>
      </c>
      <c r="S11" s="3">
        <f t="shared" si="9"/>
        <v>38013.699999999997</v>
      </c>
      <c r="T11" s="43">
        <f t="shared" si="10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>SUMIFS($W$4:$W$10533,$R$4:$R$10533,"&gt;="&amp;AA11,$R$4:$R$10533,"&lt;="&amp;EOMONTH(AA11,0))</f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1"/>
        <v>1574.1599999999999</v>
      </c>
      <c r="F12" s="38">
        <f t="shared" si="1"/>
        <v>5.5721018281291057E-2</v>
      </c>
      <c r="G12" s="41">
        <f t="shared" si="12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7"/>
        <v>-59.0600000000004</v>
      </c>
      <c r="P12" s="38">
        <f t="shared" si="8"/>
        <v>-7.4139909264602233E-3</v>
      </c>
      <c r="R12" s="37">
        <v>43854</v>
      </c>
      <c r="S12" s="3">
        <f t="shared" si="9"/>
        <v>37731.86</v>
      </c>
      <c r="T12" s="43">
        <f t="shared" si="10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>SUMIFS($W$4:$W$10533,$R$4:$R$10533,"&gt;="&amp;AA12,$R$4:$R$10533,"&lt;="&amp;EOMONTH(AA12,0))</f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1"/>
        <v>1055.0099999999984</v>
      </c>
      <c r="F13" s="38">
        <f t="shared" si="1"/>
        <v>3.7344508497830331E-2</v>
      </c>
      <c r="G13" s="41">
        <f t="shared" si="12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7"/>
        <v>-137.64000000000033</v>
      </c>
      <c r="P13" s="38">
        <f t="shared" si="8"/>
        <v>-1.7407448627538291E-2</v>
      </c>
      <c r="R13" s="37">
        <v>43857</v>
      </c>
      <c r="S13" s="3">
        <f t="shared" si="9"/>
        <v>37075.07</v>
      </c>
      <c r="T13" s="43">
        <f t="shared" si="10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>SUMIFS($W$4:$W$10533,$R$4:$R$10533,"&gt;="&amp;AA13,$R$4:$R$10533,"&lt;="&amp;EOMONTH(AA13,0))</f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1"/>
        <v>1459.739999999998</v>
      </c>
      <c r="F14" s="38">
        <f t="shared" si="1"/>
        <v>5.1670858887236104E-2</v>
      </c>
      <c r="G14" s="41">
        <f t="shared" si="12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7"/>
        <v>107.30000000000018</v>
      </c>
      <c r="P14" s="38">
        <f t="shared" si="8"/>
        <v>1.381073247079545E-2</v>
      </c>
      <c r="R14" s="37">
        <v>43858</v>
      </c>
      <c r="S14" s="3">
        <f t="shared" si="9"/>
        <v>37587.1</v>
      </c>
      <c r="T14" s="43">
        <f t="shared" si="10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>SUMIFS($W$4:$W$10533,$R$4:$R$10533,"&gt;="&amp;AA14,$R$4:$R$10533,"&lt;="&amp;EOMONTH(AA14,0))</f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3">K15-K14</f>
        <v>32.75</v>
      </c>
      <c r="P15" s="38">
        <f t="shared" ref="P15:P20" si="14">K15/K14-1</f>
        <v>4.1578748244806008E-3</v>
      </c>
      <c r="R15" s="37">
        <v>43859</v>
      </c>
      <c r="S15" s="3">
        <f t="shared" si="9"/>
        <v>37943.360000000001</v>
      </c>
      <c r="T15" s="43">
        <f t="shared" si="10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>SUMIFS($W$4:$W$10533,$R$4:$R$10533,"&gt;="&amp;AA15,$R$4:$R$10533,"&lt;="&amp;EOMONTH(AA15,0))</f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1"/>
        <v>1671.2699999999968</v>
      </c>
      <c r="F16" s="38">
        <f t="shared" si="1"/>
        <v>5.8742584551403576E-2</v>
      </c>
      <c r="G16" s="41">
        <f t="shared" si="12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3"/>
        <v>23.180000000000291</v>
      </c>
      <c r="P16" s="38">
        <f t="shared" si="14"/>
        <v>2.9307011810042471E-3</v>
      </c>
      <c r="R16" s="37">
        <v>43860</v>
      </c>
      <c r="S16" s="3">
        <f t="shared" si="9"/>
        <v>38054.559999999998</v>
      </c>
      <c r="T16" s="43">
        <f t="shared" si="10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>SUMIFS($W$4:$W$10533,$R$4:$R$10533,"&gt;="&amp;AA16,$R$4:$R$10533,"&lt;="&amp;EOMONTH(AA16,0))</f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1"/>
        <v>1287.3599999999969</v>
      </c>
      <c r="F17" s="38">
        <f t="shared" si="1"/>
        <v>4.524873518228345E-2</v>
      </c>
      <c r="G17" s="41">
        <f t="shared" si="12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3"/>
        <v>-101.11000000000058</v>
      </c>
      <c r="P17" s="38">
        <f t="shared" si="14"/>
        <v>-1.2746216538187638E-2</v>
      </c>
      <c r="R17" s="37">
        <v>43861</v>
      </c>
      <c r="S17" s="3">
        <f t="shared" si="9"/>
        <v>37569.54</v>
      </c>
      <c r="T17" s="43">
        <f t="shared" si="10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>SUMIFS($W$4:$W$10533,$R$4:$R$10533,"&gt;="&amp;AA17,$R$4:$R$10533,"&lt;="&amp;EOMONTH(AA17,0))</f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1"/>
        <v>1873.8999999999978</v>
      </c>
      <c r="F18" s="38">
        <f t="shared" si="1"/>
        <v>6.5864719160204643E-2</v>
      </c>
      <c r="G18" s="41">
        <f t="shared" si="12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3"/>
        <v>154.47000000000025</v>
      </c>
      <c r="P18" s="38">
        <f t="shared" si="14"/>
        <v>1.9724341883485152E-2</v>
      </c>
      <c r="R18" s="37">
        <v>43864</v>
      </c>
      <c r="S18" s="3">
        <f t="shared" si="9"/>
        <v>38310.550000000003</v>
      </c>
      <c r="T18" s="43">
        <f t="shared" si="10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>SUMIFS($W$4:$W$10533,$R$4:$R$10533,"&gt;="&amp;AA18,$R$4:$R$10533,"&lt;="&amp;EOMONTH(AA18,0))</f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1"/>
        <v>2523.0499999999993</v>
      </c>
      <c r="F19" s="38">
        <f t="shared" si="1"/>
        <v>8.8681348885828681E-2</v>
      </c>
      <c r="G19" s="41">
        <f t="shared" si="12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3"/>
        <v>170.94999999999982</v>
      </c>
      <c r="P19" s="38">
        <f t="shared" si="14"/>
        <v>2.1406452113785335E-2</v>
      </c>
      <c r="R19" s="37">
        <v>43865</v>
      </c>
      <c r="S19" s="3">
        <f t="shared" si="9"/>
        <v>39130.65</v>
      </c>
      <c r="T19" s="43">
        <f t="shared" si="10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>SUMIFS($W$4:$W$10533,$R$4:$R$10533,"&gt;="&amp;AA19,$R$4:$R$10533,"&lt;="&amp;EOMONTH(AA19,0))</f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5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3"/>
        <v>35.3100000000004</v>
      </c>
      <c r="P20" s="38">
        <f t="shared" si="14"/>
        <v>4.3288716491396428E-3</v>
      </c>
      <c r="R20" s="37">
        <v>43866</v>
      </c>
      <c r="S20" s="3">
        <f t="shared" si="9"/>
        <v>39500.03</v>
      </c>
      <c r="T20" s="43">
        <f t="shared" si="10"/>
        <v>36450.740000000005</v>
      </c>
      <c r="U20" s="3">
        <f t="shared" si="10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>SUMIFS($W$4:$W$10533,$R$4:$R$10533,"&gt;="&amp;AA20,$R$4:$R$10533,"&lt;="&amp;EOMONTH(AA20,0))</f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5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6">K21-L21</f>
        <v>462.44000000000051</v>
      </c>
      <c r="N21" s="38">
        <f t="shared" ref="N21:N27" si="17">K21/L21-1</f>
        <v>5.9287179487179653E-2</v>
      </c>
      <c r="O21" s="43">
        <f t="shared" ref="O21:O27" si="18">K21-K20</f>
        <v>70.270000000000437</v>
      </c>
      <c r="P21" s="38">
        <f t="shared" ref="P21:P27" si="19">K21/K20-1</f>
        <v>8.5777028552875834E-3</v>
      </c>
      <c r="R21" s="37">
        <v>43867</v>
      </c>
      <c r="S21" s="3">
        <f t="shared" si="9"/>
        <v>39838.85</v>
      </c>
      <c r="T21" s="43">
        <f>D21+L21</f>
        <v>36450.740000000005</v>
      </c>
      <c r="U21" s="3">
        <f t="shared" si="10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>SUMIFS($W$4:$W$10533,$R$4:$R$10533,"&gt;="&amp;AA21,$R$4:$R$10533,"&lt;="&amp;EOMONTH(AA21,0))</f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5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6"/>
        <v>430.8799999999992</v>
      </c>
      <c r="N22" s="38">
        <f t="shared" si="17"/>
        <v>5.5241025641025621E-2</v>
      </c>
      <c r="O22" s="43">
        <f t="shared" si="18"/>
        <v>-31.56000000000131</v>
      </c>
      <c r="P22" s="38">
        <f t="shared" si="19"/>
        <v>-3.8196949085259613E-3</v>
      </c>
      <c r="R22" s="37">
        <v>43868</v>
      </c>
      <c r="S22" s="3">
        <f t="shared" si="9"/>
        <v>39686.68</v>
      </c>
      <c r="T22" s="43">
        <f t="shared" ref="T22:U36" si="20">D22+L22</f>
        <v>36450.740000000005</v>
      </c>
      <c r="U22" s="3">
        <f t="shared" si="10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>SUMIFS($W$4:$W$10533,$R$4:$R$10533,"&gt;="&amp;AA22,$R$4:$R$10533,"&lt;="&amp;EOMONTH(AA22,0))</f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5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6"/>
        <v>540.70000000000073</v>
      </c>
      <c r="N23" s="38">
        <f t="shared" si="17"/>
        <v>6.9320512820512992E-2</v>
      </c>
      <c r="O23" s="43">
        <f t="shared" si="18"/>
        <v>109.82000000000153</v>
      </c>
      <c r="P23" s="38">
        <f t="shared" si="19"/>
        <v>1.3342437260657647E-2</v>
      </c>
      <c r="R23" s="37">
        <v>43871</v>
      </c>
      <c r="S23" s="3">
        <f t="shared" si="9"/>
        <v>40216.21</v>
      </c>
      <c r="T23" s="43">
        <f t="shared" si="20"/>
        <v>36450.740000000005</v>
      </c>
      <c r="U23" s="3">
        <f t="shared" si="10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>SUMIFS($W$4:$W$10533,$R$4:$R$10533,"&gt;="&amp;AA23,$R$4:$R$10533,"&lt;="&amp;EOMONTH(AA23,0))</f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5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6"/>
        <v>523.8700000000008</v>
      </c>
      <c r="N24" s="38">
        <f t="shared" si="17"/>
        <v>6.716282051282052E-2</v>
      </c>
      <c r="O24" s="43">
        <f t="shared" si="18"/>
        <v>-16.829999999999927</v>
      </c>
      <c r="P24" s="38">
        <f t="shared" si="19"/>
        <v>-2.0178162504346231E-3</v>
      </c>
      <c r="R24" s="37">
        <v>43872</v>
      </c>
      <c r="S24" s="3">
        <f t="shared" si="9"/>
        <v>40135.06</v>
      </c>
      <c r="T24" s="43">
        <f t="shared" si="20"/>
        <v>36450.740000000005</v>
      </c>
      <c r="U24" s="3">
        <f t="shared" si="10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>SUMIFS($W$4:$W$10533,$R$4:$R$10533,"&gt;="&amp;AA24,$R$4:$R$10533,"&lt;="&amp;EOMONTH(AA24,0))</f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5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6"/>
        <v>583.28000000000065</v>
      </c>
      <c r="N25" s="38">
        <f t="shared" si="17"/>
        <v>7.4779487179487347E-2</v>
      </c>
      <c r="O25" s="43">
        <f t="shared" si="18"/>
        <v>59.409999999999854</v>
      </c>
      <c r="P25" s="38">
        <f t="shared" si="19"/>
        <v>7.1373051236984786E-3</v>
      </c>
      <c r="R25" s="37">
        <v>43873</v>
      </c>
      <c r="S25" s="3">
        <f t="shared" si="9"/>
        <v>40621.5</v>
      </c>
      <c r="T25" s="43">
        <f t="shared" si="20"/>
        <v>36650.740000000005</v>
      </c>
      <c r="U25" s="3">
        <f t="shared" si="20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>SUMIFS($W$4:$W$10533,$R$4:$R$10533,"&gt;="&amp;AA25,$R$4:$R$10533,"&lt;="&amp;EOMONTH(AA25,0))</f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5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6"/>
        <v>574.6299999999992</v>
      </c>
      <c r="N26" s="38">
        <f t="shared" si="17"/>
        <v>7.3670512820512624E-2</v>
      </c>
      <c r="O26" s="43">
        <f t="shared" si="18"/>
        <v>-8.6500000000014552</v>
      </c>
      <c r="P26" s="38">
        <f t="shared" si="19"/>
        <v>-1.0318157093645031E-3</v>
      </c>
      <c r="R26" s="37">
        <v>43874</v>
      </c>
      <c r="S26" s="3">
        <f t="shared" si="9"/>
        <v>40579.599999999999</v>
      </c>
      <c r="T26" s="43">
        <f t="shared" si="20"/>
        <v>36650.740000000005</v>
      </c>
      <c r="U26" s="3">
        <f t="shared" si="20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>SUMIFS($W$4:$W$10533,$R$4:$R$10533,"&gt;="&amp;AA26,$R$4:$R$10533,"&lt;="&amp;EOMONTH(AA26,0))</f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5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6"/>
        <v>590.35000000000036</v>
      </c>
      <c r="N27" s="38">
        <f t="shared" si="17"/>
        <v>7.5685897435897376E-2</v>
      </c>
      <c r="O27" s="43">
        <f t="shared" si="18"/>
        <v>15.720000000001164</v>
      </c>
      <c r="P27" s="38">
        <f t="shared" si="19"/>
        <v>1.8770978538755756E-3</v>
      </c>
      <c r="R27" s="37">
        <v>43875</v>
      </c>
      <c r="S27" s="3">
        <f t="shared" si="9"/>
        <v>40655.78</v>
      </c>
      <c r="T27" s="43">
        <f t="shared" si="20"/>
        <v>36650.740000000005</v>
      </c>
      <c r="U27" s="3">
        <f t="shared" si="20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>SUMIFS($W$4:$W$10533,$R$4:$R$10533,"&gt;="&amp;AA27,$R$4:$R$10533,"&lt;="&amp;EOMONTH(AA27,0))</f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5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1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9"/>
        <v>41102.68</v>
      </c>
      <c r="T28" s="50">
        <f>T27+400</f>
        <v>37050.740000000005</v>
      </c>
      <c r="U28" s="3">
        <f t="shared" si="20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>SUMIFS($W$4:$W$10533,$R$4:$R$10533,"&gt;="&amp;AA28,$R$4:$R$10533,"&lt;="&amp;EOMONTH(AA28,0))</f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5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1"/>
        <v>663.70999999999913</v>
      </c>
      <c r="N29" s="38">
        <f t="shared" ref="N29:N46" si="22">K29/L29-1</f>
        <v>8.0940243902438924E-2</v>
      </c>
      <c r="O29" s="43">
        <f t="shared" ref="O29:O46" si="23">K29-K28</f>
        <v>63.679999999998472</v>
      </c>
      <c r="P29" s="38">
        <f t="shared" ref="P29:P46" si="24">K29/K28-1</f>
        <v>7.2363389670260236E-3</v>
      </c>
      <c r="R29" s="37">
        <v>43880</v>
      </c>
      <c r="S29" s="3">
        <f t="shared" si="9"/>
        <v>41600.1</v>
      </c>
      <c r="T29" s="43">
        <f t="shared" ref="T29:U46" si="25">D29+L29</f>
        <v>37250.740000000005</v>
      </c>
      <c r="U29" s="3">
        <f t="shared" si="20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>SUMIFS($W$4:$W$10533,$R$4:$R$10533,"&gt;="&amp;AA29,$R$4:$R$10533,"&lt;="&amp;EOMONTH(AA29,0))</f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6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1"/>
        <v>602.19000000000051</v>
      </c>
      <c r="N30" s="38">
        <f t="shared" si="22"/>
        <v>7.3437804878048851E-2</v>
      </c>
      <c r="O30" s="43">
        <f t="shared" si="23"/>
        <v>-61.519999999998618</v>
      </c>
      <c r="P30" s="38">
        <f t="shared" si="24"/>
        <v>-6.9406602878476775E-3</v>
      </c>
      <c r="R30" s="37">
        <v>43881</v>
      </c>
      <c r="S30" s="3">
        <f t="shared" si="9"/>
        <v>41311.39</v>
      </c>
      <c r="T30" s="43">
        <f t="shared" si="25"/>
        <v>37250.740000000005</v>
      </c>
      <c r="U30" s="3">
        <f t="shared" si="20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>SUMIFS($W$4:$W$10533,$R$4:$R$10533,"&gt;="&amp;AA30,$R$4:$R$10533,"&lt;="&amp;EOMONTH(AA30,0))</f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6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1"/>
        <v>410.39999999999964</v>
      </c>
      <c r="N31" s="38">
        <f t="shared" si="22"/>
        <v>5.0048780487804923E-2</v>
      </c>
      <c r="O31" s="43">
        <f t="shared" si="23"/>
        <v>-191.79000000000087</v>
      </c>
      <c r="P31" s="38">
        <f t="shared" si="24"/>
        <v>-2.1788895717997581E-2</v>
      </c>
      <c r="R31" s="37">
        <v>43882</v>
      </c>
      <c r="S31" s="3">
        <f t="shared" si="9"/>
        <v>40411.25</v>
      </c>
      <c r="T31" s="43">
        <f t="shared" si="25"/>
        <v>37250.740000000005</v>
      </c>
      <c r="U31" s="3">
        <f t="shared" si="20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>SUMIFS($W$4:$W$10533,$R$4:$R$10533,"&gt;="&amp;AA31,$R$4:$R$10533,"&lt;="&amp;EOMONTH(AA31,0))</f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6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1"/>
        <v>121.8700000000008</v>
      </c>
      <c r="N32" s="38">
        <f t="shared" si="22"/>
        <v>1.4862195121951416E-2</v>
      </c>
      <c r="O32" s="43">
        <f t="shared" si="23"/>
        <v>-288.52999999999884</v>
      </c>
      <c r="P32" s="38">
        <f t="shared" si="24"/>
        <v>-3.3509476911641634E-2</v>
      </c>
      <c r="R32" s="37">
        <v>43885</v>
      </c>
      <c r="S32" s="3">
        <f t="shared" si="9"/>
        <v>39057.08</v>
      </c>
      <c r="T32" s="43">
        <f t="shared" si="25"/>
        <v>37250.740000000005</v>
      </c>
      <c r="U32" s="3">
        <f t="shared" si="20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>SUMIFS($W$4:$W$10533,$R$4:$R$10533,"&gt;="&amp;AA32,$R$4:$R$10533,"&lt;="&amp;EOMONTH(AA32,0))</f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6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1"/>
        <v>-99.180000000000291</v>
      </c>
      <c r="N33" s="38">
        <f t="shared" si="22"/>
        <v>-1.2095121951219534E-2</v>
      </c>
      <c r="O33" s="43">
        <f t="shared" si="23"/>
        <v>-221.05000000000109</v>
      </c>
      <c r="P33" s="38">
        <f t="shared" si="24"/>
        <v>-2.6562539429239029E-2</v>
      </c>
      <c r="R33" s="37">
        <v>43886</v>
      </c>
      <c r="S33" s="3">
        <f t="shared" si="9"/>
        <v>38019.619999999995</v>
      </c>
      <c r="T33" s="43">
        <f t="shared" si="25"/>
        <v>37250.740000000005</v>
      </c>
      <c r="U33" s="3">
        <f t="shared" si="20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>SUMIFS($W$4:$W$10533,$R$4:$R$10533,"&gt;="&amp;AA33,$R$4:$R$10533,"&lt;="&amp;EOMONTH(AA33,0))</f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6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1"/>
        <v>-50.8100000000004</v>
      </c>
      <c r="N34" s="38">
        <f t="shared" si="22"/>
        <v>-6.1963414634146341E-3</v>
      </c>
      <c r="O34" s="43">
        <f t="shared" si="23"/>
        <v>48.369999999999891</v>
      </c>
      <c r="P34" s="38">
        <f t="shared" si="24"/>
        <v>5.9710004666193583E-3</v>
      </c>
      <c r="R34" s="37">
        <v>43887</v>
      </c>
      <c r="S34" s="3">
        <f t="shared" si="9"/>
        <v>38446.639999999999</v>
      </c>
      <c r="T34" s="43">
        <f t="shared" si="25"/>
        <v>37450.740000000005</v>
      </c>
      <c r="U34" s="3">
        <f t="shared" si="20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>SUMIFS($W$4:$W$10533,$R$4:$R$10533,"&gt;="&amp;AA34,$R$4:$R$10533,"&lt;="&amp;EOMONTH(AA34,0))</f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6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1"/>
        <v>-414.6899999999996</v>
      </c>
      <c r="N35" s="38">
        <f t="shared" si="22"/>
        <v>-5.057195121951219E-2</v>
      </c>
      <c r="O35" s="43">
        <f t="shared" si="23"/>
        <v>-363.8799999999992</v>
      </c>
      <c r="P35" s="38">
        <f t="shared" si="24"/>
        <v>-4.4652290595752375E-2</v>
      </c>
      <c r="R35" s="37">
        <v>43888</v>
      </c>
      <c r="S35" s="3">
        <f t="shared" si="9"/>
        <v>36729.93</v>
      </c>
      <c r="T35" s="43">
        <f t="shared" si="25"/>
        <v>37450.740000000005</v>
      </c>
      <c r="U35" s="3">
        <f t="shared" si="20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>SUMIFS($W$4:$W$10533,$R$4:$R$10533,"&gt;="&amp;AA35,$R$4:$R$10533,"&lt;="&amp;EOMONTH(AA35,0))</f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6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1"/>
        <v>-367.15999999999985</v>
      </c>
      <c r="N36" s="38">
        <f t="shared" si="22"/>
        <v>-4.4775609756097512E-2</v>
      </c>
      <c r="O36" s="43">
        <f t="shared" si="23"/>
        <v>47.529999999999745</v>
      </c>
      <c r="P36" s="38">
        <f t="shared" si="24"/>
        <v>6.1050876586801195E-3</v>
      </c>
      <c r="R36" s="37">
        <v>43889</v>
      </c>
      <c r="S36" s="3">
        <f t="shared" si="9"/>
        <v>36954.160000000003</v>
      </c>
      <c r="T36" s="43">
        <f t="shared" si="25"/>
        <v>37450.740000000005</v>
      </c>
      <c r="U36" s="3">
        <f t="shared" si="20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>SUMIFS($W$4:$W$10533,$R$4:$R$10533,"&gt;="&amp;AA36,$R$4:$R$10533,"&lt;="&amp;EOMONTH(AA36,0))</f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6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1"/>
        <v>-36.989999999999782</v>
      </c>
      <c r="N37" s="38">
        <f t="shared" si="22"/>
        <v>-4.5109756097561071E-3</v>
      </c>
      <c r="O37" s="43">
        <f t="shared" si="23"/>
        <v>330.17000000000007</v>
      </c>
      <c r="P37" s="38">
        <f t="shared" si="24"/>
        <v>4.2152016382308366E-2</v>
      </c>
      <c r="R37" s="37">
        <v>43892</v>
      </c>
      <c r="S37" s="3">
        <f t="shared" si="9"/>
        <v>38511.86</v>
      </c>
      <c r="T37" s="43">
        <f t="shared" si="25"/>
        <v>37450.740000000005</v>
      </c>
      <c r="U37" s="3">
        <f t="shared" si="25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>SUMIFS($W$4:$W$10533,$R$4:$R$10533,"&gt;="&amp;AA37,$R$4:$R$10533,"&lt;="&amp;EOMONTH(AA37,0))</f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6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1"/>
        <v>-273.94999999999982</v>
      </c>
      <c r="N38" s="38">
        <f t="shared" si="22"/>
        <v>-3.34085365853658E-2</v>
      </c>
      <c r="O38" s="43">
        <f t="shared" si="23"/>
        <v>-236.96000000000004</v>
      </c>
      <c r="P38" s="38">
        <f t="shared" si="24"/>
        <v>-2.9028507866583508E-2</v>
      </c>
      <c r="R38" s="37">
        <v>43893</v>
      </c>
      <c r="S38" s="3">
        <f t="shared" si="9"/>
        <v>37393.919999999998</v>
      </c>
      <c r="T38" s="43">
        <f t="shared" si="25"/>
        <v>37450.740000000005</v>
      </c>
      <c r="U38" s="3">
        <f t="shared" si="25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>SUMIFS($W$4:$W$10533,$R$4:$R$10533,"&gt;="&amp;AA38,$R$4:$R$10533,"&lt;="&amp;EOMONTH(AA38,0))</f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6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1"/>
        <v>65</v>
      </c>
      <c r="N39" s="38">
        <f t="shared" si="22"/>
        <v>7.9268292682925789E-3</v>
      </c>
      <c r="O39" s="43">
        <f t="shared" si="23"/>
        <v>338.94999999999982</v>
      </c>
      <c r="P39" s="38">
        <f t="shared" si="24"/>
        <v>4.2764050188933922E-2</v>
      </c>
      <c r="R39" s="37">
        <v>43894</v>
      </c>
      <c r="S39" s="3">
        <f t="shared" si="9"/>
        <v>39193.03</v>
      </c>
      <c r="T39" s="43">
        <f t="shared" si="25"/>
        <v>37650.740000000005</v>
      </c>
      <c r="U39" s="3">
        <f t="shared" si="25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>SUMIFS($W$4:$W$10533,$R$4:$R$10533,"&gt;="&amp;AA39,$R$4:$R$10533,"&lt;="&amp;EOMONTH(AA39,0))</f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6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1"/>
        <v>-173.19999999999982</v>
      </c>
      <c r="N40" s="38">
        <f t="shared" si="22"/>
        <v>-2.1121951219512214E-2</v>
      </c>
      <c r="O40" s="43">
        <f t="shared" si="23"/>
        <v>-238.19999999999982</v>
      </c>
      <c r="P40" s="38">
        <f t="shared" si="24"/>
        <v>-2.8820326678765884E-2</v>
      </c>
      <c r="R40" s="37">
        <v>43895</v>
      </c>
      <c r="S40" s="3">
        <f t="shared" si="9"/>
        <v>38063.47</v>
      </c>
      <c r="T40" s="43">
        <f t="shared" si="25"/>
        <v>37650.740000000005</v>
      </c>
      <c r="U40" s="3">
        <f t="shared" si="25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>SUMIFS($W$4:$W$10533,$R$4:$R$10533,"&gt;="&amp;AA40,$R$4:$R$10533,"&lt;="&amp;EOMONTH(AA40,0))</f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6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1"/>
        <v>-305.5600000000004</v>
      </c>
      <c r="N41" s="38">
        <f t="shared" si="22"/>
        <v>-3.7263414634146397E-2</v>
      </c>
      <c r="O41" s="43">
        <f t="shared" si="23"/>
        <v>-132.36000000000058</v>
      </c>
      <c r="P41" s="38">
        <f t="shared" si="24"/>
        <v>-1.6489759306323903E-2</v>
      </c>
      <c r="R41" s="37">
        <v>43896</v>
      </c>
      <c r="S41" s="3">
        <f t="shared" si="9"/>
        <v>37435.79</v>
      </c>
      <c r="T41" s="43">
        <f t="shared" si="25"/>
        <v>37650.740000000005</v>
      </c>
      <c r="U41" s="3">
        <f t="shared" si="25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>SUMIFS($W$4:$W$10533,$R$4:$R$10533,"&gt;="&amp;AA41,$R$4:$R$10533,"&lt;="&amp;EOMONTH(AA41,0))</f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6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1"/>
        <v>-708.22999999999956</v>
      </c>
      <c r="N42" s="38">
        <f t="shared" si="22"/>
        <v>-8.63695121951219E-2</v>
      </c>
      <c r="O42" s="43">
        <f t="shared" si="23"/>
        <v>-402.66999999999916</v>
      </c>
      <c r="P42" s="38">
        <f t="shared" si="24"/>
        <v>-5.1006784521764548E-2</v>
      </c>
      <c r="R42" s="37">
        <v>43899</v>
      </c>
      <c r="S42" s="3">
        <f t="shared" si="9"/>
        <v>35526.339999999997</v>
      </c>
      <c r="T42" s="43">
        <f t="shared" si="25"/>
        <v>37650.740000000005</v>
      </c>
      <c r="U42" s="3">
        <f t="shared" si="25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>SUMIFS($W$4:$W$10533,$R$4:$R$10533,"&gt;="&amp;AA42,$R$4:$R$10533,"&lt;="&amp;EOMONTH(AA42,0))</f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6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1"/>
        <v>-262.8100000000004</v>
      </c>
      <c r="N43" s="38">
        <f t="shared" si="22"/>
        <v>-3.2050000000000023E-2</v>
      </c>
      <c r="O43" s="43">
        <f t="shared" si="23"/>
        <v>445.41999999999916</v>
      </c>
      <c r="P43" s="38">
        <f t="shared" si="24"/>
        <v>5.9454574820102524E-2</v>
      </c>
      <c r="R43" s="37">
        <v>43900</v>
      </c>
      <c r="S43" s="3">
        <f t="shared" si="9"/>
        <v>37638.550000000003</v>
      </c>
      <c r="T43" s="43">
        <f t="shared" si="25"/>
        <v>37650.740000000005</v>
      </c>
      <c r="U43" s="3">
        <f t="shared" si="25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>SUMIFS($W$4:$W$10533,$R$4:$R$10533,"&gt;="&amp;AA43,$R$4:$R$10533,"&lt;="&amp;EOMONTH(AA43,0))</f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6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1"/>
        <v>-612.93000000000029</v>
      </c>
      <c r="N44" s="38">
        <f t="shared" si="22"/>
        <v>-7.474756097560975E-2</v>
      </c>
      <c r="O44" s="43">
        <f t="shared" si="23"/>
        <v>-350.11999999999989</v>
      </c>
      <c r="P44" s="38">
        <f t="shared" si="24"/>
        <v>-4.4111329072379468E-2</v>
      </c>
      <c r="R44" s="37">
        <v>43901</v>
      </c>
      <c r="S44" s="3">
        <f t="shared" si="9"/>
        <v>36178.239999999998</v>
      </c>
      <c r="T44" s="43">
        <f t="shared" si="25"/>
        <v>37850.740000000005</v>
      </c>
      <c r="U44" s="3">
        <f t="shared" si="25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>SUMIFS($W$4:$W$10533,$R$4:$R$10533,"&gt;="&amp;AA44,$R$4:$R$10533,"&lt;="&amp;EOMONTH(AA44,0))</f>
        <v>0</v>
      </c>
      <c r="AC44" s="52">
        <f>SUM($AB$4:AB44)</f>
        <v>14195.490000000005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6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1"/>
        <v>-1252.2700000000004</v>
      </c>
      <c r="N45" s="38">
        <f t="shared" si="22"/>
        <v>-0.15271585365853668</v>
      </c>
      <c r="O45" s="43">
        <f t="shared" si="23"/>
        <v>-639.34000000000015</v>
      </c>
      <c r="P45" s="38">
        <f t="shared" si="24"/>
        <v>-8.4267049071644284E-2</v>
      </c>
      <c r="R45" s="37">
        <v>43902</v>
      </c>
      <c r="S45" s="3">
        <f t="shared" si="9"/>
        <v>33129.599999999999</v>
      </c>
      <c r="T45" s="43">
        <f t="shared" si="25"/>
        <v>37850.740000000005</v>
      </c>
      <c r="U45" s="3">
        <f t="shared" si="25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>SUMIFS($W$4:$W$10533,$R$4:$R$10533,"&gt;="&amp;AA45,$R$4:$R$10533,"&lt;="&amp;EOMONTH(AA45,0))</f>
        <v>0</v>
      </c>
      <c r="AC45" s="52">
        <f>SUM($AB$4:AB45)</f>
        <v>14195.490000000005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6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1"/>
        <v>-568.17000000000007</v>
      </c>
      <c r="N46" s="38">
        <f t="shared" si="22"/>
        <v>-6.928902439024387E-2</v>
      </c>
      <c r="O46" s="43">
        <f t="shared" si="23"/>
        <v>684.10000000000036</v>
      </c>
      <c r="P46" s="38">
        <f t="shared" si="24"/>
        <v>9.8463814799941929E-2</v>
      </c>
      <c r="R46" s="37">
        <v>43903</v>
      </c>
      <c r="S46" s="3">
        <f t="shared" si="9"/>
        <v>36391.68</v>
      </c>
      <c r="T46" s="43">
        <f t="shared" si="25"/>
        <v>37850.740000000005</v>
      </c>
      <c r="U46" s="3">
        <f t="shared" si="25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6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1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9"/>
        <v>32655.360000000001</v>
      </c>
      <c r="T47" s="50">
        <f>T46+400</f>
        <v>38250.740000000005</v>
      </c>
      <c r="U47" s="3">
        <f t="shared" ref="U47:U110" si="27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6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1"/>
        <v>-834.22999999999956</v>
      </c>
      <c r="N48" s="38">
        <f t="shared" ref="N48:N66" si="28">K48/L48-1</f>
        <v>-9.7003488372092939E-2</v>
      </c>
      <c r="O48" s="43">
        <f t="shared" ref="O48:O66" si="29">K48-K47</f>
        <v>601.38000000000011</v>
      </c>
      <c r="P48" s="38">
        <f t="shared" ref="P48:P66" si="30">K48/K47-1</f>
        <v>8.3940154011716395E-2</v>
      </c>
      <c r="R48" s="37">
        <v>43907</v>
      </c>
      <c r="S48" s="3">
        <f t="shared" si="9"/>
        <v>35396.479999999996</v>
      </c>
      <c r="T48" s="43">
        <f t="shared" ref="T48:T66" si="31">D48+L48</f>
        <v>38250.740000000005</v>
      </c>
      <c r="U48" s="3">
        <f t="shared" si="27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6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1"/>
        <v>-1041.7399999999998</v>
      </c>
      <c r="N49" s="38">
        <f t="shared" si="28"/>
        <v>-0.12113255813953483</v>
      </c>
      <c r="O49" s="43">
        <f t="shared" si="29"/>
        <v>-207.51000000000022</v>
      </c>
      <c r="P49" s="38">
        <f t="shared" si="30"/>
        <v>-2.672111072050809E-2</v>
      </c>
      <c r="R49" s="37">
        <v>43908</v>
      </c>
      <c r="S49" s="3">
        <f t="shared" si="9"/>
        <v>34650.65</v>
      </c>
      <c r="T49" s="43">
        <f t="shared" si="31"/>
        <v>38450.740000000005</v>
      </c>
      <c r="U49" s="3">
        <f t="shared" si="27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6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1"/>
        <v>-880.31999999999971</v>
      </c>
      <c r="N50" s="38">
        <f t="shared" si="28"/>
        <v>-0.1023627906976744</v>
      </c>
      <c r="O50" s="43">
        <f t="shared" si="29"/>
        <v>161.42000000000007</v>
      </c>
      <c r="P50" s="38">
        <f t="shared" si="30"/>
        <v>2.13567672982935E-2</v>
      </c>
      <c r="R50" s="37">
        <v>43909</v>
      </c>
      <c r="S50" s="3">
        <f t="shared" si="9"/>
        <v>35390.660000000003</v>
      </c>
      <c r="T50" s="43">
        <f t="shared" si="31"/>
        <v>38450.740000000005</v>
      </c>
      <c r="U50" s="3">
        <f t="shared" si="27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6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1"/>
        <v>-1245.6400000000003</v>
      </c>
      <c r="N51" s="38">
        <f t="shared" si="28"/>
        <v>-0.14484186046511627</v>
      </c>
      <c r="O51" s="43">
        <f t="shared" si="29"/>
        <v>-365.32000000000062</v>
      </c>
      <c r="P51" s="38">
        <f t="shared" si="30"/>
        <v>-4.7323205106947541E-2</v>
      </c>
      <c r="R51" s="37">
        <v>43910</v>
      </c>
      <c r="S51" s="3">
        <f t="shared" si="9"/>
        <v>33715.879999999997</v>
      </c>
      <c r="T51" s="43">
        <f t="shared" si="31"/>
        <v>38450.740000000005</v>
      </c>
      <c r="U51" s="3">
        <f t="shared" si="27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6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1"/>
        <v>-1163.1199999999999</v>
      </c>
      <c r="N52" s="38">
        <f t="shared" si="28"/>
        <v>-0.13524651162790702</v>
      </c>
      <c r="O52" s="43">
        <f t="shared" si="29"/>
        <v>82.520000000000437</v>
      </c>
      <c r="P52" s="38">
        <f t="shared" si="30"/>
        <v>1.1220554881730127E-2</v>
      </c>
      <c r="R52" s="37">
        <v>43913</v>
      </c>
      <c r="S52" s="3">
        <f t="shared" si="9"/>
        <v>34094.159999999996</v>
      </c>
      <c r="T52" s="43">
        <f t="shared" si="31"/>
        <v>38450.740000000005</v>
      </c>
      <c r="U52" s="3">
        <f t="shared" si="27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6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1"/>
        <v>-611.64999999999964</v>
      </c>
      <c r="N53" s="38">
        <f t="shared" si="28"/>
        <v>-7.1122093023255784E-2</v>
      </c>
      <c r="O53" s="43">
        <f t="shared" si="29"/>
        <v>551.47000000000025</v>
      </c>
      <c r="P53" s="38">
        <f t="shared" si="30"/>
        <v>7.4153408418584199E-2</v>
      </c>
      <c r="R53" s="37">
        <v>43914</v>
      </c>
      <c r="S53" s="3">
        <f t="shared" si="9"/>
        <v>36622.370000000003</v>
      </c>
      <c r="T53" s="43">
        <f t="shared" si="31"/>
        <v>38450.740000000005</v>
      </c>
      <c r="U53" s="3">
        <f t="shared" si="27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6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1"/>
        <v>-855.61999999999989</v>
      </c>
      <c r="N54" s="38">
        <f t="shared" si="28"/>
        <v>-9.9490697674418538E-2</v>
      </c>
      <c r="O54" s="43">
        <f t="shared" si="29"/>
        <v>-243.97000000000025</v>
      </c>
      <c r="P54" s="38">
        <f t="shared" si="30"/>
        <v>-3.0540724930680385E-2</v>
      </c>
      <c r="R54" s="37">
        <v>43915</v>
      </c>
      <c r="S54" s="3">
        <f t="shared" si="9"/>
        <v>35703.9</v>
      </c>
      <c r="T54" s="43">
        <f t="shared" si="31"/>
        <v>38650.740000000005</v>
      </c>
      <c r="U54" s="3">
        <f t="shared" si="27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6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1"/>
        <v>-502.0600000000004</v>
      </c>
      <c r="N55" s="38">
        <f t="shared" si="28"/>
        <v>-5.8379069767441893E-2</v>
      </c>
      <c r="O55" s="43">
        <f t="shared" si="29"/>
        <v>353.55999999999949</v>
      </c>
      <c r="P55" s="38">
        <f t="shared" si="30"/>
        <v>4.5653751494632244E-2</v>
      </c>
      <c r="R55" s="37">
        <v>43916</v>
      </c>
      <c r="S55" s="3">
        <f t="shared" si="9"/>
        <v>37333.910000000003</v>
      </c>
      <c r="T55" s="43">
        <f t="shared" si="31"/>
        <v>38650.740000000005</v>
      </c>
      <c r="U55" s="3">
        <f t="shared" si="27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6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1"/>
        <v>-850.60999999999967</v>
      </c>
      <c r="N56" s="38">
        <f t="shared" si="28"/>
        <v>-9.8908139534883643E-2</v>
      </c>
      <c r="O56" s="43">
        <f t="shared" si="29"/>
        <v>-348.54999999999927</v>
      </c>
      <c r="P56" s="38">
        <f t="shared" si="30"/>
        <v>-4.3041810633321465E-2</v>
      </c>
      <c r="R56" s="37">
        <v>43917</v>
      </c>
      <c r="S56" s="3">
        <f t="shared" si="9"/>
        <v>35726.99</v>
      </c>
      <c r="T56" s="43">
        <f t="shared" si="31"/>
        <v>38650.740000000005</v>
      </c>
      <c r="U56" s="3">
        <f t="shared" si="27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6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1"/>
        <v>-459.35999999999967</v>
      </c>
      <c r="N57" s="38">
        <f t="shared" si="28"/>
        <v>-5.3413953488372079E-2</v>
      </c>
      <c r="O57" s="43">
        <f t="shared" si="29"/>
        <v>391.25</v>
      </c>
      <c r="P57" s="38">
        <f t="shared" si="30"/>
        <v>5.0487844849723684E-2</v>
      </c>
      <c r="R57" s="37">
        <v>43920</v>
      </c>
      <c r="S57" s="3">
        <f t="shared" si="9"/>
        <v>37530.76</v>
      </c>
      <c r="T57" s="43">
        <f t="shared" si="31"/>
        <v>38650.740000000005</v>
      </c>
      <c r="U57" s="3">
        <f t="shared" si="27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6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1"/>
        <v>-575.69999999999982</v>
      </c>
      <c r="N58" s="38">
        <f t="shared" si="28"/>
        <v>-6.6941860465116299E-2</v>
      </c>
      <c r="O58" s="43">
        <f t="shared" si="29"/>
        <v>-116.34000000000015</v>
      </c>
      <c r="P58" s="38">
        <f t="shared" si="30"/>
        <v>-1.4291259655260569E-2</v>
      </c>
      <c r="R58" s="37">
        <v>43921</v>
      </c>
      <c r="S58" s="3">
        <f t="shared" si="9"/>
        <v>36994.410000000003</v>
      </c>
      <c r="T58" s="43">
        <f t="shared" si="31"/>
        <v>38650.740000000005</v>
      </c>
      <c r="U58" s="3">
        <f t="shared" si="27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6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1"/>
        <v>-831.64000000000033</v>
      </c>
      <c r="N59" s="38">
        <f t="shared" si="28"/>
        <v>-9.6702325581395354E-2</v>
      </c>
      <c r="O59" s="43">
        <f t="shared" si="29"/>
        <v>-255.94000000000051</v>
      </c>
      <c r="P59" s="38">
        <f t="shared" si="30"/>
        <v>-3.1895617063170678E-2</v>
      </c>
      <c r="R59" s="37">
        <v>43922</v>
      </c>
      <c r="S59" s="3">
        <f t="shared" si="9"/>
        <v>36014.46</v>
      </c>
      <c r="T59" s="43">
        <f t="shared" si="31"/>
        <v>38850.740000000005</v>
      </c>
      <c r="U59" s="3">
        <f t="shared" si="27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6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2">K60-L60</f>
        <v>-696.29</v>
      </c>
      <c r="N60" s="38">
        <f t="shared" si="28"/>
        <v>-8.0963953488372042E-2</v>
      </c>
      <c r="O60" s="43">
        <f t="shared" si="29"/>
        <v>135.35000000000036</v>
      </c>
      <c r="P60" s="38">
        <f t="shared" si="30"/>
        <v>1.742323991164163E-2</v>
      </c>
      <c r="R60" s="37">
        <v>43923</v>
      </c>
      <c r="S60" s="3">
        <f t="shared" si="9"/>
        <v>36641.96</v>
      </c>
      <c r="T60" s="43">
        <f t="shared" si="31"/>
        <v>38850.740000000005</v>
      </c>
      <c r="U60" s="3">
        <f t="shared" si="27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6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2"/>
        <v>-827.22000000000025</v>
      </c>
      <c r="N61" s="38">
        <f t="shared" si="28"/>
        <v>-9.6188372093023333E-2</v>
      </c>
      <c r="O61" s="43">
        <f t="shared" si="29"/>
        <v>-130.93000000000029</v>
      </c>
      <c r="P61" s="38">
        <f t="shared" si="30"/>
        <v>-1.6565638162331364E-2</v>
      </c>
      <c r="R61" s="37">
        <v>43924</v>
      </c>
      <c r="S61" s="3">
        <f t="shared" si="9"/>
        <v>36034.93</v>
      </c>
      <c r="T61" s="43">
        <f t="shared" si="31"/>
        <v>38850.740000000005</v>
      </c>
      <c r="U61" s="3">
        <f t="shared" si="27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3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2"/>
        <v>-278.60000000000036</v>
      </c>
      <c r="N62" s="38">
        <f t="shared" si="28"/>
        <v>-3.2395348837209292E-2</v>
      </c>
      <c r="O62" s="43">
        <f t="shared" si="29"/>
        <v>548.61999999999989</v>
      </c>
      <c r="P62" s="38">
        <f t="shared" si="30"/>
        <v>7.0582211255175054E-2</v>
      </c>
      <c r="R62" s="37">
        <v>43927</v>
      </c>
      <c r="S62" s="3">
        <f t="shared" si="9"/>
        <v>38578.39</v>
      </c>
      <c r="T62" s="43">
        <f t="shared" si="31"/>
        <v>38850.740000000005</v>
      </c>
      <c r="U62" s="3">
        <f t="shared" si="27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3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2"/>
        <v>-388.81999999999971</v>
      </c>
      <c r="N63" s="38">
        <f t="shared" si="28"/>
        <v>-4.5211627906976748E-2</v>
      </c>
      <c r="O63" s="43">
        <f t="shared" si="29"/>
        <v>-110.21999999999935</v>
      </c>
      <c r="P63" s="38">
        <f t="shared" si="30"/>
        <v>-1.3245367366068184E-2</v>
      </c>
      <c r="R63" s="37">
        <v>43928</v>
      </c>
      <c r="S63" s="3">
        <f t="shared" si="9"/>
        <v>38067.380000000005</v>
      </c>
      <c r="T63" s="43">
        <f t="shared" si="31"/>
        <v>38850.740000000005</v>
      </c>
      <c r="U63" s="3">
        <f t="shared" si="27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3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2"/>
        <v>-172.10000000000036</v>
      </c>
      <c r="N64" s="38">
        <f t="shared" si="28"/>
        <v>-2.0011627906976748E-2</v>
      </c>
      <c r="O64" s="43">
        <f t="shared" si="29"/>
        <v>216.71999999999935</v>
      </c>
      <c r="P64" s="38">
        <f t="shared" si="30"/>
        <v>2.6393283303983051E-2</v>
      </c>
      <c r="R64" s="37">
        <v>43929</v>
      </c>
      <c r="S64" s="3">
        <f t="shared" si="9"/>
        <v>39272.089999999997</v>
      </c>
      <c r="T64" s="43">
        <f t="shared" si="31"/>
        <v>39050.740000000005</v>
      </c>
      <c r="U64" s="3">
        <f t="shared" si="27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3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2"/>
        <v>-195.23999999999978</v>
      </c>
      <c r="N65" s="38">
        <f t="shared" si="28"/>
        <v>-2.2702325581395288E-2</v>
      </c>
      <c r="O65" s="43">
        <f t="shared" si="29"/>
        <v>-23.139999999999418</v>
      </c>
      <c r="P65" s="38">
        <f t="shared" si="30"/>
        <v>-2.7456424494831655E-3</v>
      </c>
      <c r="R65" s="37">
        <v>43930</v>
      </c>
      <c r="S65" s="3">
        <f t="shared" si="9"/>
        <v>39164.300000000003</v>
      </c>
      <c r="T65" s="43">
        <f t="shared" si="31"/>
        <v>39050.740000000005</v>
      </c>
      <c r="U65" s="3">
        <f t="shared" si="27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3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2"/>
        <v>213.1200000000008</v>
      </c>
      <c r="N66" s="38">
        <f t="shared" si="28"/>
        <v>2.4781395348837387E-2</v>
      </c>
      <c r="O66" s="43">
        <f t="shared" si="29"/>
        <v>408.36000000000058</v>
      </c>
      <c r="P66" s="38">
        <f t="shared" si="30"/>
        <v>4.8586753220793977E-2</v>
      </c>
      <c r="R66" s="37">
        <v>43935</v>
      </c>
      <c r="S66" s="3">
        <f t="shared" si="9"/>
        <v>41067.129999999997</v>
      </c>
      <c r="T66" s="43">
        <f t="shared" si="31"/>
        <v>39050.740000000005</v>
      </c>
      <c r="U66" s="3">
        <f t="shared" si="27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3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2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9"/>
        <v>41758.300000000003</v>
      </c>
      <c r="T67" s="50">
        <f>T66+400+200</f>
        <v>39650.740000000005</v>
      </c>
      <c r="U67" s="3">
        <f t="shared" si="27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3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2"/>
        <v>425.40999999999985</v>
      </c>
      <c r="N68" s="38">
        <f t="shared" ref="N68:N88" si="34">K68/L68-1</f>
        <v>4.7267777777777686E-2</v>
      </c>
      <c r="O68" s="43">
        <f t="shared" ref="O68:O88" si="35">K68-K67</f>
        <v>192.72999999999956</v>
      </c>
      <c r="P68" s="38">
        <f t="shared" ref="P68:P88" si="36">K68/K67-1</f>
        <v>2.0874762257546031E-2</v>
      </c>
      <c r="R68" s="37">
        <v>43937</v>
      </c>
      <c r="S68" s="3">
        <f t="shared" si="9"/>
        <v>42629.979999999996</v>
      </c>
      <c r="T68" s="43">
        <f t="shared" ref="T68:T88" si="37">D68+L68</f>
        <v>39650.740000000005</v>
      </c>
      <c r="U68" s="3">
        <f t="shared" si="27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3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2"/>
        <v>447.63999999999942</v>
      </c>
      <c r="N69" s="38">
        <f t="shared" si="34"/>
        <v>4.9737777777777659E-2</v>
      </c>
      <c r="O69" s="43">
        <f t="shared" si="35"/>
        <v>22.229999999999563</v>
      </c>
      <c r="P69" s="38">
        <f t="shared" si="36"/>
        <v>2.3585180909901915E-3</v>
      </c>
      <c r="R69" s="37">
        <v>43938</v>
      </c>
      <c r="S69" s="3">
        <f t="shared" si="9"/>
        <v>42730.51</v>
      </c>
      <c r="T69" s="43">
        <f t="shared" si="37"/>
        <v>39650.740000000005</v>
      </c>
      <c r="U69" s="3">
        <f t="shared" si="27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3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2"/>
        <v>397.89999999999964</v>
      </c>
      <c r="N70" s="38">
        <f t="shared" si="34"/>
        <v>4.4211111111110979E-2</v>
      </c>
      <c r="O70" s="43">
        <f t="shared" si="35"/>
        <v>-49.739999999999782</v>
      </c>
      <c r="P70" s="38">
        <f t="shared" si="36"/>
        <v>-5.2648068724040487E-3</v>
      </c>
      <c r="R70" s="37">
        <v>43941</v>
      </c>
      <c r="S70" s="3">
        <f t="shared" si="9"/>
        <v>42505.57</v>
      </c>
      <c r="T70" s="43">
        <f t="shared" si="37"/>
        <v>39650.740000000005</v>
      </c>
      <c r="U70" s="3">
        <f t="shared" si="27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3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2"/>
        <v>86.190000000000509</v>
      </c>
      <c r="N71" s="38">
        <f t="shared" si="34"/>
        <v>9.5766666666667888E-3</v>
      </c>
      <c r="O71" s="43">
        <f t="shared" si="35"/>
        <v>-311.70999999999913</v>
      </c>
      <c r="P71" s="38">
        <f t="shared" si="36"/>
        <v>-3.3168048180976517E-2</v>
      </c>
      <c r="R71" s="37">
        <v>43942</v>
      </c>
      <c r="S71" s="3">
        <f t="shared" si="9"/>
        <v>41095.72</v>
      </c>
      <c r="T71" s="43">
        <f t="shared" si="37"/>
        <v>39650.740000000005</v>
      </c>
      <c r="U71" s="3">
        <f t="shared" si="27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3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2"/>
        <v>366.97999999999956</v>
      </c>
      <c r="N72" s="38">
        <f t="shared" si="34"/>
        <v>4.0775555555555565E-2</v>
      </c>
      <c r="O72" s="43">
        <f t="shared" si="35"/>
        <v>280.78999999999905</v>
      </c>
      <c r="P72" s="38">
        <f t="shared" si="36"/>
        <v>3.0902941717045218E-2</v>
      </c>
      <c r="R72" s="37">
        <v>43943</v>
      </c>
      <c r="S72" s="3">
        <f t="shared" si="9"/>
        <v>42565.710000000006</v>
      </c>
      <c r="T72" s="43">
        <f t="shared" si="37"/>
        <v>39850.740000000005</v>
      </c>
      <c r="U72" s="3">
        <f t="shared" si="27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3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2"/>
        <v>267.29000000000087</v>
      </c>
      <c r="N73" s="38">
        <f t="shared" si="34"/>
        <v>2.9698888888888941E-2</v>
      </c>
      <c r="O73" s="43">
        <f t="shared" si="35"/>
        <v>-99.68999999999869</v>
      </c>
      <c r="P73" s="38">
        <f t="shared" si="36"/>
        <v>-1.0642704478924792E-2</v>
      </c>
      <c r="R73" s="37">
        <v>43944</v>
      </c>
      <c r="S73" s="3">
        <f t="shared" si="9"/>
        <v>42112.69</v>
      </c>
      <c r="T73" s="43">
        <f t="shared" si="37"/>
        <v>39850.740000000005</v>
      </c>
      <c r="U73" s="3">
        <f t="shared" si="27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3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2"/>
        <v>438.13999999999942</v>
      </c>
      <c r="N74" s="38">
        <f t="shared" si="34"/>
        <v>4.8682222222222071E-2</v>
      </c>
      <c r="O74" s="43">
        <f t="shared" si="35"/>
        <v>170.84999999999854</v>
      </c>
      <c r="P74" s="38">
        <f t="shared" si="36"/>
        <v>1.8435810253051077E-2</v>
      </c>
      <c r="R74" s="37">
        <v>43945</v>
      </c>
      <c r="S74" s="3">
        <f t="shared" si="9"/>
        <v>42889.09</v>
      </c>
      <c r="T74" s="43">
        <f t="shared" si="37"/>
        <v>39850.740000000005</v>
      </c>
      <c r="U74" s="3">
        <f t="shared" si="27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3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2"/>
        <v>453.18000000000029</v>
      </c>
      <c r="N75" s="38">
        <f t="shared" si="34"/>
        <v>5.0353333333333472E-2</v>
      </c>
      <c r="O75" s="43">
        <f t="shared" si="35"/>
        <v>15.040000000000873</v>
      </c>
      <c r="P75" s="38">
        <f t="shared" si="36"/>
        <v>1.5935343192621243E-3</v>
      </c>
      <c r="R75" s="37">
        <v>43948</v>
      </c>
      <c r="S75" s="3">
        <f t="shared" si="9"/>
        <v>42957.43</v>
      </c>
      <c r="T75" s="43">
        <f t="shared" si="37"/>
        <v>39850.740000000005</v>
      </c>
      <c r="U75" s="3">
        <f t="shared" si="27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3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2"/>
        <v>254.51000000000022</v>
      </c>
      <c r="N76" s="38">
        <f t="shared" si="34"/>
        <v>2.8278888888888964E-2</v>
      </c>
      <c r="O76" s="43">
        <f t="shared" si="35"/>
        <v>-198.67000000000007</v>
      </c>
      <c r="P76" s="38">
        <f t="shared" si="36"/>
        <v>-2.101620830239137E-2</v>
      </c>
      <c r="R76" s="37">
        <v>43949</v>
      </c>
      <c r="S76" s="3">
        <f t="shared" si="9"/>
        <v>42054.630000000005</v>
      </c>
      <c r="T76" s="43">
        <f t="shared" si="37"/>
        <v>39850.740000000005</v>
      </c>
      <c r="U76" s="3">
        <f t="shared" si="27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3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2"/>
        <v>504.15999999999985</v>
      </c>
      <c r="N77" s="38">
        <f t="shared" si="34"/>
        <v>5.6017777777777722E-2</v>
      </c>
      <c r="O77" s="43">
        <f t="shared" si="35"/>
        <v>249.64999999999964</v>
      </c>
      <c r="P77" s="38">
        <f t="shared" si="36"/>
        <v>2.6976036548666427E-2</v>
      </c>
      <c r="R77" s="37">
        <v>43950</v>
      </c>
      <c r="S77" s="3">
        <f t="shared" si="9"/>
        <v>43389.08</v>
      </c>
      <c r="T77" s="43">
        <f t="shared" si="37"/>
        <v>40050.740000000005</v>
      </c>
      <c r="U77" s="3">
        <f t="shared" si="27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3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2"/>
        <v>546.44000000000051</v>
      </c>
      <c r="N78" s="38">
        <f t="shared" si="34"/>
        <v>6.0715555555555634E-2</v>
      </c>
      <c r="O78" s="43">
        <f t="shared" si="35"/>
        <v>42.280000000000655</v>
      </c>
      <c r="P78" s="38">
        <f t="shared" si="36"/>
        <v>4.4485783067624851E-3</v>
      </c>
      <c r="R78" s="37">
        <v>43951</v>
      </c>
      <c r="S78" s="3">
        <f t="shared" si="9"/>
        <v>43582.100000000006</v>
      </c>
      <c r="T78" s="43">
        <f t="shared" si="37"/>
        <v>40050.740000000005</v>
      </c>
      <c r="U78" s="3">
        <f t="shared" si="27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3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2"/>
        <v>342.67000000000007</v>
      </c>
      <c r="N79" s="38">
        <f t="shared" si="34"/>
        <v>3.8074444444444522E-2</v>
      </c>
      <c r="O79" s="43">
        <f t="shared" si="35"/>
        <v>-203.77000000000044</v>
      </c>
      <c r="P79" s="38">
        <f t="shared" si="36"/>
        <v>-2.1345129702800225E-2</v>
      </c>
      <c r="R79" s="37">
        <v>43952</v>
      </c>
      <c r="S79" s="3">
        <f t="shared" si="9"/>
        <v>42651.83</v>
      </c>
      <c r="T79" s="43">
        <f t="shared" si="37"/>
        <v>40050.740000000005</v>
      </c>
      <c r="U79" s="3">
        <f t="shared" si="27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3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2"/>
        <v>483.8799999999992</v>
      </c>
      <c r="N80" s="38">
        <f t="shared" si="34"/>
        <v>5.3764444444444282E-2</v>
      </c>
      <c r="O80" s="43">
        <f t="shared" si="35"/>
        <v>141.20999999999913</v>
      </c>
      <c r="P80" s="38">
        <f t="shared" si="36"/>
        <v>1.5114522936162667E-2</v>
      </c>
      <c r="R80" s="37">
        <v>43955</v>
      </c>
      <c r="S80" s="3">
        <f t="shared" si="9"/>
        <v>43296.52</v>
      </c>
      <c r="T80" s="43">
        <f t="shared" si="37"/>
        <v>40050.740000000005</v>
      </c>
      <c r="U80" s="3">
        <f t="shared" si="27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3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2"/>
        <v>561.82999999999993</v>
      </c>
      <c r="N81" s="38">
        <f t="shared" si="34"/>
        <v>6.2425555555555512E-2</v>
      </c>
      <c r="O81" s="43">
        <f t="shared" si="35"/>
        <v>77.950000000000728</v>
      </c>
      <c r="P81" s="38">
        <f t="shared" si="36"/>
        <v>8.2192098592559493E-3</v>
      </c>
      <c r="R81" s="37">
        <v>43956</v>
      </c>
      <c r="S81" s="3">
        <f t="shared" si="9"/>
        <v>43652.380000000005</v>
      </c>
      <c r="T81" s="43">
        <f t="shared" si="37"/>
        <v>40050.740000000005</v>
      </c>
      <c r="U81" s="3">
        <f t="shared" si="27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3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2"/>
        <v>685.8799999999992</v>
      </c>
      <c r="N82" s="38">
        <f t="shared" si="34"/>
        <v>7.6208888888888771E-2</v>
      </c>
      <c r="O82" s="43">
        <f t="shared" si="35"/>
        <v>124.04999999999927</v>
      </c>
      <c r="P82" s="38">
        <f t="shared" si="36"/>
        <v>1.2973458009606809E-2</v>
      </c>
      <c r="R82" s="37">
        <v>43957</v>
      </c>
      <c r="S82" s="3">
        <f t="shared" si="9"/>
        <v>44418.689999999995</v>
      </c>
      <c r="T82" s="43">
        <f t="shared" si="37"/>
        <v>40250.740000000005</v>
      </c>
      <c r="U82" s="3">
        <f t="shared" si="27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3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2"/>
        <v>709.79000000000087</v>
      </c>
      <c r="N83" s="38">
        <f t="shared" si="34"/>
        <v>7.8865555555555744E-2</v>
      </c>
      <c r="O83" s="43">
        <f t="shared" si="35"/>
        <v>23.910000000001673</v>
      </c>
      <c r="P83" s="38">
        <f t="shared" si="36"/>
        <v>2.4685418361576339E-3</v>
      </c>
      <c r="R83" s="37">
        <v>43958</v>
      </c>
      <c r="S83" s="3">
        <f t="shared" si="9"/>
        <v>44528.35</v>
      </c>
      <c r="T83" s="43">
        <f t="shared" si="37"/>
        <v>40250.740000000005</v>
      </c>
      <c r="U83" s="3">
        <f t="shared" si="27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3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2"/>
        <v>786.95000000000073</v>
      </c>
      <c r="N84" s="38">
        <f t="shared" si="34"/>
        <v>8.7438888888889066E-2</v>
      </c>
      <c r="O84" s="43">
        <f t="shared" si="35"/>
        <v>77.159999999999854</v>
      </c>
      <c r="P84" s="38">
        <f t="shared" si="36"/>
        <v>7.9466188249179837E-3</v>
      </c>
      <c r="R84" s="37">
        <v>43959</v>
      </c>
      <c r="S84" s="3">
        <f t="shared" si="9"/>
        <v>44882.180000000008</v>
      </c>
      <c r="T84" s="43">
        <f t="shared" si="37"/>
        <v>40250.740000000005</v>
      </c>
      <c r="U84" s="3">
        <f t="shared" si="27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3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2"/>
        <v>931.04999999999927</v>
      </c>
      <c r="N85" s="38">
        <f t="shared" si="34"/>
        <v>0.10344999999999982</v>
      </c>
      <c r="O85" s="43">
        <f t="shared" si="35"/>
        <v>144.09999999999854</v>
      </c>
      <c r="P85" s="38">
        <f t="shared" si="36"/>
        <v>1.4723688176602412E-2</v>
      </c>
      <c r="R85" s="37">
        <v>43962</v>
      </c>
      <c r="S85" s="3">
        <f t="shared" si="9"/>
        <v>45543.009999999995</v>
      </c>
      <c r="T85" s="43">
        <f t="shared" si="37"/>
        <v>40250.740000000005</v>
      </c>
      <c r="U85" s="3">
        <f t="shared" si="27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3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2"/>
        <v>762.89999999999964</v>
      </c>
      <c r="N86" s="38">
        <f t="shared" si="34"/>
        <v>8.4766666666666657E-2</v>
      </c>
      <c r="O86" s="43">
        <f t="shared" si="35"/>
        <v>-168.14999999999964</v>
      </c>
      <c r="P86" s="38">
        <f t="shared" si="36"/>
        <v>-1.6931744377482683E-2</v>
      </c>
      <c r="R86" s="37">
        <v>43963</v>
      </c>
      <c r="S86" s="3">
        <f t="shared" si="9"/>
        <v>44771.9</v>
      </c>
      <c r="T86" s="43">
        <f t="shared" si="37"/>
        <v>40250.740000000005</v>
      </c>
      <c r="U86" s="3">
        <f t="shared" si="27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3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2"/>
        <v>669.29000000000087</v>
      </c>
      <c r="N87" s="38">
        <f t="shared" si="34"/>
        <v>7.4365555555555574E-2</v>
      </c>
      <c r="O87" s="43">
        <f t="shared" si="35"/>
        <v>-93.609999999998763</v>
      </c>
      <c r="P87" s="38">
        <f t="shared" si="36"/>
        <v>-9.5883395302623908E-3</v>
      </c>
      <c r="R87" s="37">
        <v>43964</v>
      </c>
      <c r="S87" s="3">
        <f t="shared" si="9"/>
        <v>44542.6</v>
      </c>
      <c r="T87" s="43">
        <f t="shared" si="37"/>
        <v>40450.740000000005</v>
      </c>
      <c r="U87" s="3">
        <f t="shared" si="27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3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2"/>
        <v>726.64999999999964</v>
      </c>
      <c r="N88" s="38">
        <f t="shared" si="34"/>
        <v>8.0738888888888916E-2</v>
      </c>
      <c r="O88" s="43">
        <f t="shared" si="35"/>
        <v>57.359999999998763</v>
      </c>
      <c r="P88" s="38">
        <f t="shared" si="36"/>
        <v>5.932183231653898E-3</v>
      </c>
      <c r="R88" s="37">
        <v>43965</v>
      </c>
      <c r="S88" s="3">
        <f t="shared" si="9"/>
        <v>44806.86</v>
      </c>
      <c r="T88" s="43">
        <f t="shared" si="37"/>
        <v>40450.740000000005</v>
      </c>
      <c r="U88" s="3">
        <f t="shared" si="27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3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2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9"/>
        <v>45698.590000000004</v>
      </c>
      <c r="T89" s="50">
        <f>T88+400</f>
        <v>40850.740000000005</v>
      </c>
      <c r="U89" s="3">
        <f t="shared" si="27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3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2"/>
        <v>867.61000000000058</v>
      </c>
      <c r="N90" s="38">
        <f t="shared" ref="N90:N108" si="38">K90/L90-1</f>
        <v>9.2298936170212897E-2</v>
      </c>
      <c r="O90" s="43">
        <f t="shared" ref="O90:O108" si="39">K90-K89</f>
        <v>34.210000000000946</v>
      </c>
      <c r="P90" s="38">
        <f t="shared" ref="P90:P108" si="40">K90/K89-1</f>
        <v>3.3429749643325568E-3</v>
      </c>
      <c r="R90" s="37">
        <v>43970</v>
      </c>
      <c r="S90" s="3">
        <f>B90+K90</f>
        <v>45851.37</v>
      </c>
      <c r="T90" s="43">
        <f t="shared" ref="T90:T108" si="41">D90+L90</f>
        <v>40850.740000000005</v>
      </c>
      <c r="U90" s="3">
        <f t="shared" si="27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3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2"/>
        <v>1056.2199999999993</v>
      </c>
      <c r="N91" s="38">
        <f t="shared" si="38"/>
        <v>0.11236382978723403</v>
      </c>
      <c r="O91" s="43">
        <f t="shared" si="39"/>
        <v>188.60999999999876</v>
      </c>
      <c r="P91" s="38">
        <f t="shared" si="40"/>
        <v>1.8369416056901233E-2</v>
      </c>
      <c r="R91" s="37">
        <v>43971</v>
      </c>
      <c r="S91" s="3">
        <f>B91+K91</f>
        <v>46893.62</v>
      </c>
      <c r="T91" s="43">
        <f t="shared" si="41"/>
        <v>41050.740000000005</v>
      </c>
      <c r="U91" s="3">
        <f t="shared" si="27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3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2">K92-L92</f>
        <v>1018.0400000000009</v>
      </c>
      <c r="N92" s="38">
        <f t="shared" si="38"/>
        <v>0.10830212765957459</v>
      </c>
      <c r="O92" s="43">
        <f t="shared" si="39"/>
        <v>-38.179999999998472</v>
      </c>
      <c r="P92" s="38">
        <f t="shared" si="40"/>
        <v>-3.6514151385489413E-3</v>
      </c>
      <c r="R92" s="37">
        <v>43972</v>
      </c>
      <c r="S92" s="3">
        <f>B92+K92</f>
        <v>46722.39</v>
      </c>
      <c r="T92" s="43">
        <f t="shared" si="41"/>
        <v>41050.740000000005</v>
      </c>
      <c r="U92" s="3">
        <f t="shared" si="27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3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2"/>
        <v>1042</v>
      </c>
      <c r="N93" s="38">
        <f t="shared" si="38"/>
        <v>0.11085106382978727</v>
      </c>
      <c r="O93" s="43">
        <f t="shared" si="39"/>
        <v>23.959999999999127</v>
      </c>
      <c r="P93" s="38">
        <f t="shared" si="40"/>
        <v>2.2998567868810493E-3</v>
      </c>
      <c r="R93" s="37">
        <v>43973</v>
      </c>
      <c r="S93" s="3">
        <f t="shared" ref="S93:S120" si="43">B93+K93</f>
        <v>46829.85</v>
      </c>
      <c r="T93" s="43">
        <f t="shared" si="41"/>
        <v>41050.740000000005</v>
      </c>
      <c r="U93" s="3">
        <f t="shared" si="27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4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2"/>
        <v>1042.6000000000004</v>
      </c>
      <c r="N94" s="38">
        <f t="shared" si="38"/>
        <v>0.11091489361702123</v>
      </c>
      <c r="O94" s="43">
        <f t="shared" si="39"/>
        <v>0.6000000000003638</v>
      </c>
      <c r="P94" s="38">
        <f t="shared" si="40"/>
        <v>5.7460256655872399E-5</v>
      </c>
      <c r="R94" s="37">
        <v>43976</v>
      </c>
      <c r="S94" s="3">
        <f t="shared" si="43"/>
        <v>46832.54</v>
      </c>
      <c r="T94" s="43">
        <f t="shared" si="41"/>
        <v>41050.740000000005</v>
      </c>
      <c r="U94" s="3">
        <f t="shared" si="27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4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2"/>
        <v>873.23999999999978</v>
      </c>
      <c r="N95" s="38">
        <f t="shared" si="38"/>
        <v>9.2897872340425458E-2</v>
      </c>
      <c r="O95" s="43">
        <f t="shared" si="39"/>
        <v>-169.36000000000058</v>
      </c>
      <c r="P95" s="38">
        <f t="shared" si="40"/>
        <v>-1.6218183211077708E-2</v>
      </c>
      <c r="R95" s="37">
        <v>43977</v>
      </c>
      <c r="S95" s="3">
        <f t="shared" si="43"/>
        <v>46073.02</v>
      </c>
      <c r="T95" s="43">
        <f t="shared" si="41"/>
        <v>41050.740000000005</v>
      </c>
      <c r="U95" s="3">
        <f t="shared" si="27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4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2"/>
        <v>901.68000000000029</v>
      </c>
      <c r="N96" s="38">
        <f t="shared" si="38"/>
        <v>9.59234042553192E-2</v>
      </c>
      <c r="O96" s="43">
        <f t="shared" si="39"/>
        <v>28.440000000000509</v>
      </c>
      <c r="P96" s="38">
        <f t="shared" si="40"/>
        <v>2.7683574023384949E-3</v>
      </c>
      <c r="R96" s="37">
        <v>43978</v>
      </c>
      <c r="S96" s="3">
        <f t="shared" si="43"/>
        <v>46400.57</v>
      </c>
      <c r="T96" s="43">
        <f t="shared" si="41"/>
        <v>41250.740000000005</v>
      </c>
      <c r="U96" s="3">
        <f t="shared" si="27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4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2"/>
        <v>889.30999999999949</v>
      </c>
      <c r="N97" s="38">
        <f t="shared" si="38"/>
        <v>9.460744680851052E-2</v>
      </c>
      <c r="O97" s="43">
        <f t="shared" si="39"/>
        <v>-12.3700000000008</v>
      </c>
      <c r="P97" s="38">
        <f t="shared" si="40"/>
        <v>-1.2007750192202238E-3</v>
      </c>
      <c r="R97" s="37">
        <v>43979</v>
      </c>
      <c r="S97" s="3">
        <f t="shared" si="43"/>
        <v>46344.84</v>
      </c>
      <c r="T97" s="43">
        <f t="shared" si="41"/>
        <v>41250.740000000005</v>
      </c>
      <c r="U97" s="3">
        <f t="shared" si="27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4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2"/>
        <v>1034.1000000000004</v>
      </c>
      <c r="N98" s="38">
        <f t="shared" si="38"/>
        <v>0.11001063829787228</v>
      </c>
      <c r="O98" s="43">
        <f t="shared" si="39"/>
        <v>144.79000000000087</v>
      </c>
      <c r="P98" s="38">
        <f t="shared" si="40"/>
        <v>1.4071886258651078E-2</v>
      </c>
      <c r="R98" s="37">
        <v>43980</v>
      </c>
      <c r="S98" s="3">
        <f t="shared" si="43"/>
        <v>46997</v>
      </c>
      <c r="T98" s="43">
        <f t="shared" si="41"/>
        <v>41250.740000000005</v>
      </c>
      <c r="U98" s="3">
        <f t="shared" si="27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4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2"/>
        <v>927.86000000000058</v>
      </c>
      <c r="N99" s="38">
        <f t="shared" si="38"/>
        <v>9.8708510638297886E-2</v>
      </c>
      <c r="O99" s="43">
        <f t="shared" si="39"/>
        <v>-106.23999999999978</v>
      </c>
      <c r="P99" s="38">
        <f t="shared" si="40"/>
        <v>-1.0181999405794451E-2</v>
      </c>
      <c r="R99" s="37">
        <v>43983</v>
      </c>
      <c r="S99" s="3">
        <f t="shared" si="43"/>
        <v>46518.49</v>
      </c>
      <c r="T99" s="43">
        <f t="shared" si="41"/>
        <v>41250.740000000005</v>
      </c>
      <c r="U99" s="3">
        <f t="shared" si="27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4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2"/>
        <v>955.32999999999993</v>
      </c>
      <c r="N100" s="38">
        <f t="shared" si="38"/>
        <v>0.10163085106382974</v>
      </c>
      <c r="O100" s="43">
        <f t="shared" si="39"/>
        <v>27.469999999999345</v>
      </c>
      <c r="P100" s="38">
        <f t="shared" si="40"/>
        <v>2.6597959306187136E-3</v>
      </c>
      <c r="R100" s="37">
        <v>43984</v>
      </c>
      <c r="S100" s="3">
        <f t="shared" si="43"/>
        <v>46642.22</v>
      </c>
      <c r="T100" s="43">
        <f t="shared" si="41"/>
        <v>41250.740000000005</v>
      </c>
      <c r="U100" s="3">
        <f t="shared" si="27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4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2"/>
        <v>984.97999999999956</v>
      </c>
      <c r="N101" s="38">
        <f t="shared" si="38"/>
        <v>0.10478510638297878</v>
      </c>
      <c r="O101" s="43">
        <f t="shared" si="39"/>
        <v>29.649999999999636</v>
      </c>
      <c r="P101" s="38">
        <f t="shared" si="40"/>
        <v>2.8632597898858858E-3</v>
      </c>
      <c r="R101" s="37">
        <v>43985</v>
      </c>
      <c r="S101" s="3">
        <f t="shared" si="43"/>
        <v>46975.740000000005</v>
      </c>
      <c r="T101" s="43">
        <f t="shared" si="41"/>
        <v>41450.740000000005</v>
      </c>
      <c r="U101" s="3">
        <f t="shared" si="27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4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2"/>
        <v>912.06999999999971</v>
      </c>
      <c r="N102" s="38">
        <f t="shared" si="38"/>
        <v>9.7028723404255279E-2</v>
      </c>
      <c r="O102" s="43">
        <f t="shared" si="39"/>
        <v>-72.909999999999854</v>
      </c>
      <c r="P102" s="38">
        <f t="shared" si="40"/>
        <v>-7.02071645780733E-3</v>
      </c>
      <c r="R102" s="37">
        <v>43986</v>
      </c>
      <c r="S102" s="3">
        <f t="shared" si="43"/>
        <v>46645.96</v>
      </c>
      <c r="T102" s="43">
        <f t="shared" si="41"/>
        <v>41450.740000000005</v>
      </c>
      <c r="U102" s="3">
        <f t="shared" si="27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4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2"/>
        <v>1074.5</v>
      </c>
      <c r="N103" s="38">
        <f t="shared" si="38"/>
        <v>0.11430851063829794</v>
      </c>
      <c r="O103" s="43">
        <f t="shared" si="39"/>
        <v>162.43000000000029</v>
      </c>
      <c r="P103" s="38">
        <f t="shared" si="40"/>
        <v>1.5751444666298742E-2</v>
      </c>
      <c r="R103" s="37">
        <v>43987</v>
      </c>
      <c r="S103" s="3">
        <f t="shared" si="43"/>
        <v>47380.69</v>
      </c>
      <c r="T103" s="43">
        <f t="shared" si="41"/>
        <v>41450.740000000005</v>
      </c>
      <c r="U103" s="3">
        <f t="shared" si="27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4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2"/>
        <v>1089.4599999999991</v>
      </c>
      <c r="N104" s="38">
        <f t="shared" si="38"/>
        <v>0.11589999999999989</v>
      </c>
      <c r="O104" s="43">
        <f t="shared" si="39"/>
        <v>14.959999999999127</v>
      </c>
      <c r="P104" s="38">
        <f t="shared" si="40"/>
        <v>1.4282304644612775E-3</v>
      </c>
      <c r="R104" s="37">
        <v>43990</v>
      </c>
      <c r="S104" s="3">
        <f t="shared" si="43"/>
        <v>47448.36</v>
      </c>
      <c r="T104" s="43">
        <f t="shared" si="41"/>
        <v>41450.740000000005</v>
      </c>
      <c r="U104" s="3">
        <f t="shared" si="27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4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2"/>
        <v>1190.4300000000003</v>
      </c>
      <c r="N105" s="38">
        <f t="shared" si="38"/>
        <v>0.12664148936170205</v>
      </c>
      <c r="O105" s="43">
        <f t="shared" si="39"/>
        <v>100.97000000000116</v>
      </c>
      <c r="P105" s="38">
        <f t="shared" si="40"/>
        <v>9.6258529991057884E-3</v>
      </c>
      <c r="R105" s="37">
        <v>43991</v>
      </c>
      <c r="S105" s="3">
        <f t="shared" si="43"/>
        <v>47905.11</v>
      </c>
      <c r="T105" s="43">
        <f t="shared" si="41"/>
        <v>41450.740000000005</v>
      </c>
      <c r="U105" s="3">
        <f t="shared" si="27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4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2"/>
        <v>1316.6200000000008</v>
      </c>
      <c r="N106" s="38">
        <f t="shared" si="38"/>
        <v>0.14006595744680861</v>
      </c>
      <c r="O106" s="43">
        <f t="shared" si="39"/>
        <v>126.19000000000051</v>
      </c>
      <c r="P106" s="38">
        <f t="shared" si="40"/>
        <v>1.1915474631341683E-2</v>
      </c>
      <c r="R106" s="37">
        <v>43992</v>
      </c>
      <c r="S106" s="3">
        <f t="shared" si="43"/>
        <v>48675.9</v>
      </c>
      <c r="T106" s="43">
        <f t="shared" si="41"/>
        <v>41650.740000000005</v>
      </c>
      <c r="U106" s="3">
        <f t="shared" si="27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4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2"/>
        <v>954.04000000000087</v>
      </c>
      <c r="N107" s="38">
        <f t="shared" si="38"/>
        <v>0.10149361702127679</v>
      </c>
      <c r="O107" s="43">
        <f t="shared" si="39"/>
        <v>-362.57999999999993</v>
      </c>
      <c r="P107" s="38">
        <f t="shared" si="40"/>
        <v>-3.3833428823640266E-2</v>
      </c>
      <c r="R107" s="37">
        <v>43993</v>
      </c>
      <c r="S107" s="3">
        <f t="shared" si="43"/>
        <v>47029.04</v>
      </c>
      <c r="T107" s="43">
        <f t="shared" si="41"/>
        <v>41650.740000000005</v>
      </c>
      <c r="U107" s="3">
        <f t="shared" si="27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4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2"/>
        <v>1015.4500000000007</v>
      </c>
      <c r="N108" s="38">
        <f t="shared" si="38"/>
        <v>0.10802659574468088</v>
      </c>
      <c r="O108" s="43">
        <f t="shared" si="39"/>
        <v>61.409999999999854</v>
      </c>
      <c r="P108" s="38">
        <f t="shared" si="40"/>
        <v>5.9310182305649661E-3</v>
      </c>
      <c r="R108" s="37">
        <v>43994</v>
      </c>
      <c r="S108" s="3">
        <f t="shared" si="43"/>
        <v>47307.960000000006</v>
      </c>
      <c r="T108" s="43">
        <f t="shared" si="41"/>
        <v>41650.740000000005</v>
      </c>
      <c r="U108" s="3">
        <f t="shared" si="27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4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2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3"/>
        <v>48176.45</v>
      </c>
      <c r="T109" s="50">
        <f>T108+400</f>
        <v>42050.740000000005</v>
      </c>
      <c r="U109" s="3">
        <f t="shared" si="27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4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2"/>
        <v>1303.0599999999995</v>
      </c>
      <c r="N110" s="38">
        <f t="shared" ref="N110:N123" si="45">K110/L110-1</f>
        <v>0.13296530612244895</v>
      </c>
      <c r="O110" s="43">
        <f t="shared" ref="O110:O123" si="46">K110-K109</f>
        <v>184.46999999999935</v>
      </c>
      <c r="P110" s="38">
        <f t="shared" ref="P110:P123" si="47">K110/K109-1</f>
        <v>1.6895038645099669E-2</v>
      </c>
      <c r="R110" s="37">
        <v>43998</v>
      </c>
      <c r="S110" s="3">
        <f t="shared" si="43"/>
        <v>48990.38</v>
      </c>
      <c r="T110" s="43">
        <f t="shared" ref="T110:U125" si="48">D110+L110</f>
        <v>42050.740000000005</v>
      </c>
      <c r="U110" s="3">
        <f t="shared" si="27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4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2"/>
        <v>1343.2700000000004</v>
      </c>
      <c r="N111" s="38">
        <f t="shared" si="45"/>
        <v>0.13706836734693884</v>
      </c>
      <c r="O111" s="43">
        <f t="shared" si="46"/>
        <v>40.210000000000946</v>
      </c>
      <c r="P111" s="38">
        <f t="shared" si="47"/>
        <v>3.6215241564037104E-3</v>
      </c>
      <c r="R111" s="37">
        <v>43999</v>
      </c>
      <c r="S111" s="3">
        <f t="shared" si="43"/>
        <v>49367.81</v>
      </c>
      <c r="T111" s="43">
        <f t="shared" si="48"/>
        <v>42250.740000000005</v>
      </c>
      <c r="U111" s="3">
        <f t="shared" si="48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4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2"/>
        <v>1409.3099999999995</v>
      </c>
      <c r="N112" s="38">
        <f t="shared" si="45"/>
        <v>0.1438071428571428</v>
      </c>
      <c r="O112" s="43">
        <f t="shared" si="46"/>
        <v>66.039999999999054</v>
      </c>
      <c r="P112" s="38">
        <f t="shared" si="47"/>
        <v>5.9264470842042005E-3</v>
      </c>
      <c r="R112" s="37">
        <v>44000</v>
      </c>
      <c r="S112" s="3">
        <f t="shared" si="43"/>
        <v>49660.39</v>
      </c>
      <c r="T112" s="43">
        <f t="shared" si="48"/>
        <v>42250.740000000005</v>
      </c>
      <c r="U112" s="3">
        <f t="shared" si="48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4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2"/>
        <v>1398.8700000000008</v>
      </c>
      <c r="N113" s="38">
        <f t="shared" si="45"/>
        <v>0.14274183673469398</v>
      </c>
      <c r="O113" s="43">
        <f t="shared" si="46"/>
        <v>-10.43999999999869</v>
      </c>
      <c r="P113" s="38">
        <f t="shared" si="47"/>
        <v>-9.3136865694665172E-4</v>
      </c>
      <c r="R113" s="37">
        <v>44001</v>
      </c>
      <c r="S113" s="3">
        <f t="shared" si="43"/>
        <v>49614.11</v>
      </c>
      <c r="T113" s="43">
        <f t="shared" si="48"/>
        <v>42250.740000000005</v>
      </c>
      <c r="U113" s="3">
        <f t="shared" si="48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4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2"/>
        <v>1477.8999999999996</v>
      </c>
      <c r="N114" s="38">
        <f t="shared" si="45"/>
        <v>0.15080612244897962</v>
      </c>
      <c r="O114" s="43">
        <f t="shared" si="46"/>
        <v>79.029999999998836</v>
      </c>
      <c r="P114" s="38">
        <f t="shared" si="47"/>
        <v>7.0569619970586306E-3</v>
      </c>
      <c r="R114" s="37">
        <v>44004</v>
      </c>
      <c r="S114" s="3">
        <f t="shared" si="43"/>
        <v>49964.24</v>
      </c>
      <c r="T114" s="43">
        <f t="shared" si="48"/>
        <v>42250.740000000005</v>
      </c>
      <c r="U114" s="3">
        <f t="shared" si="48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4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2"/>
        <v>1582.5200000000004</v>
      </c>
      <c r="N115" s="38">
        <f t="shared" si="45"/>
        <v>0.16148163265306126</v>
      </c>
      <c r="O115" s="43">
        <f t="shared" si="46"/>
        <v>104.6200000000008</v>
      </c>
      <c r="P115" s="38">
        <f t="shared" si="47"/>
        <v>9.2765497122690999E-3</v>
      </c>
      <c r="R115" s="37">
        <v>44005</v>
      </c>
      <c r="S115" s="3">
        <f t="shared" si="43"/>
        <v>50427.75</v>
      </c>
      <c r="T115" s="43">
        <f t="shared" si="48"/>
        <v>42250.740000000005</v>
      </c>
      <c r="U115" s="3">
        <f t="shared" si="48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4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2"/>
        <v>1410.42</v>
      </c>
      <c r="N116" s="38">
        <f t="shared" si="45"/>
        <v>0.14392040816326523</v>
      </c>
      <c r="O116" s="43">
        <f t="shared" si="46"/>
        <v>-172.10000000000036</v>
      </c>
      <c r="P116" s="38">
        <f t="shared" si="47"/>
        <v>-1.5119674729321853E-2</v>
      </c>
      <c r="R116" s="37">
        <v>44006</v>
      </c>
      <c r="S116" s="3">
        <f t="shared" si="43"/>
        <v>49865.279999999999</v>
      </c>
      <c r="T116" s="43">
        <f t="shared" si="48"/>
        <v>42450.740000000005</v>
      </c>
      <c r="U116" s="3">
        <f t="shared" si="48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4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2"/>
        <v>1535.6000000000004</v>
      </c>
      <c r="N117" s="38">
        <f t="shared" si="45"/>
        <v>0.15669387755102049</v>
      </c>
      <c r="O117" s="43">
        <f t="shared" si="46"/>
        <v>125.18000000000029</v>
      </c>
      <c r="P117" s="38">
        <f t="shared" si="47"/>
        <v>1.1166396977098092E-2</v>
      </c>
      <c r="R117" s="37">
        <v>44007</v>
      </c>
      <c r="S117" s="3">
        <f t="shared" si="43"/>
        <v>50422.11</v>
      </c>
      <c r="T117" s="43">
        <f t="shared" si="48"/>
        <v>42450.740000000005</v>
      </c>
      <c r="U117" s="3">
        <f t="shared" si="48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4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2"/>
        <v>1273.5900000000001</v>
      </c>
      <c r="N118" s="38">
        <f t="shared" si="45"/>
        <v>0.12995816326530618</v>
      </c>
      <c r="O118" s="43">
        <f t="shared" si="46"/>
        <v>-262.01000000000022</v>
      </c>
      <c r="P118" s="38">
        <f t="shared" si="47"/>
        <v>-2.3113906630438663E-2</v>
      </c>
      <c r="R118" s="37">
        <v>44008</v>
      </c>
      <c r="S118" s="3">
        <f t="shared" si="43"/>
        <v>49256.649999999994</v>
      </c>
      <c r="T118" s="43">
        <f t="shared" si="48"/>
        <v>42450.740000000005</v>
      </c>
      <c r="U118" s="3">
        <f t="shared" si="48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4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2"/>
        <v>1406.1000000000004</v>
      </c>
      <c r="N119" s="38">
        <f t="shared" si="45"/>
        <v>0.14347959183673464</v>
      </c>
      <c r="O119" s="43">
        <f t="shared" si="46"/>
        <v>132.51000000000022</v>
      </c>
      <c r="P119" s="38">
        <f t="shared" si="47"/>
        <v>1.1966309028959898E-2</v>
      </c>
      <c r="R119" s="37">
        <v>44011</v>
      </c>
      <c r="S119" s="3">
        <f t="shared" si="43"/>
        <v>49846.09</v>
      </c>
      <c r="T119" s="43">
        <f t="shared" si="48"/>
        <v>42450.740000000005</v>
      </c>
      <c r="U119" s="3">
        <f t="shared" si="48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4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2"/>
        <v>1534.9599999999991</v>
      </c>
      <c r="N120" s="38">
        <f t="shared" si="45"/>
        <v>0.15662857142857134</v>
      </c>
      <c r="O120" s="43">
        <f t="shared" si="46"/>
        <v>128.85999999999876</v>
      </c>
      <c r="P120" s="38">
        <f t="shared" si="47"/>
        <v>1.1499094243313746E-2</v>
      </c>
      <c r="R120" s="37">
        <v>44012</v>
      </c>
      <c r="S120" s="3">
        <f t="shared" si="43"/>
        <v>50440.97</v>
      </c>
      <c r="T120" s="43">
        <f t="shared" si="48"/>
        <v>42450.740000000005</v>
      </c>
      <c r="U120" s="3">
        <f t="shared" si="48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4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2"/>
        <v>1534.9599999999991</v>
      </c>
      <c r="N121" s="38">
        <f t="shared" si="45"/>
        <v>0.15662857142857134</v>
      </c>
      <c r="O121" s="43">
        <f t="shared" si="46"/>
        <v>0</v>
      </c>
      <c r="P121" s="38">
        <f t="shared" si="47"/>
        <v>0</v>
      </c>
      <c r="R121" s="37">
        <v>44013</v>
      </c>
      <c r="S121" s="3">
        <f t="shared" ref="S121:S139" si="49">B121+K121</f>
        <v>50440.97</v>
      </c>
      <c r="T121" s="43">
        <f t="shared" si="48"/>
        <v>42450.740000000005</v>
      </c>
      <c r="U121" s="3">
        <f t="shared" si="48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4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2"/>
        <v>1741.1200000000008</v>
      </c>
      <c r="N122" s="38">
        <f t="shared" si="45"/>
        <v>0.17766530612244913</v>
      </c>
      <c r="O122" s="43">
        <f t="shared" si="46"/>
        <v>206.16000000000167</v>
      </c>
      <c r="P122" s="38">
        <f t="shared" si="47"/>
        <v>1.8187977725550031E-2</v>
      </c>
      <c r="R122" s="37">
        <v>44014</v>
      </c>
      <c r="S122" s="3">
        <f t="shared" si="49"/>
        <v>51558.39</v>
      </c>
      <c r="T122" s="43">
        <f t="shared" si="48"/>
        <v>42650.740000000005</v>
      </c>
      <c r="U122" s="3">
        <f t="shared" si="48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4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2"/>
        <v>1722</v>
      </c>
      <c r="N123" s="38">
        <f t="shared" si="45"/>
        <v>0.17571428571428571</v>
      </c>
      <c r="O123" s="43">
        <f t="shared" si="46"/>
        <v>-19.1200000000008</v>
      </c>
      <c r="P123" s="38">
        <f t="shared" si="47"/>
        <v>-1.6566849664504391E-3</v>
      </c>
      <c r="R123" s="37">
        <v>44015</v>
      </c>
      <c r="S123" s="3">
        <f t="shared" si="49"/>
        <v>51473</v>
      </c>
      <c r="T123" s="43">
        <f t="shared" si="48"/>
        <v>42650.740000000005</v>
      </c>
      <c r="U123" s="3">
        <f t="shared" si="48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0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1">K124-L124</f>
        <v>2000.3999999999996</v>
      </c>
      <c r="N124" s="38">
        <f t="shared" ref="N124:N130" si="52">K124/L124-1</f>
        <v>0.20412244897959186</v>
      </c>
      <c r="O124" s="43">
        <f t="shared" ref="O124:O130" si="53">K124-K123</f>
        <v>278.39999999999964</v>
      </c>
      <c r="P124" s="38">
        <f t="shared" ref="P124:P130" si="54">K124/K123-1</f>
        <v>2.41624717930915E-2</v>
      </c>
      <c r="R124" s="37">
        <v>44018</v>
      </c>
      <c r="S124" s="3">
        <f t="shared" si="49"/>
        <v>52716.69</v>
      </c>
      <c r="T124" s="43">
        <f t="shared" ref="T124:U139" si="55">D124+L124</f>
        <v>42650.740000000005</v>
      </c>
      <c r="U124" s="3">
        <f t="shared" si="48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0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1"/>
        <v>1971.4699999999993</v>
      </c>
      <c r="N125" s="38">
        <f t="shared" si="52"/>
        <v>0.20117040816326526</v>
      </c>
      <c r="O125" s="43">
        <f t="shared" si="53"/>
        <v>-28.930000000000291</v>
      </c>
      <c r="P125" s="38">
        <f t="shared" si="54"/>
        <v>-2.4516118097691608E-3</v>
      </c>
      <c r="R125" s="37">
        <v>44019</v>
      </c>
      <c r="S125" s="3">
        <f t="shared" si="49"/>
        <v>52587.450000000004</v>
      </c>
      <c r="T125" s="43">
        <f t="shared" si="55"/>
        <v>42650.740000000005</v>
      </c>
      <c r="U125" s="3">
        <f t="shared" si="48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0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1"/>
        <v>2043.3199999999997</v>
      </c>
      <c r="N126" s="38">
        <f t="shared" si="52"/>
        <v>0.20850204081632651</v>
      </c>
      <c r="O126" s="43">
        <f t="shared" si="53"/>
        <v>71.850000000000364</v>
      </c>
      <c r="P126" s="38">
        <f t="shared" si="54"/>
        <v>6.1037406543107409E-3</v>
      </c>
      <c r="R126" s="37">
        <v>44020</v>
      </c>
      <c r="S126" s="3">
        <f t="shared" si="49"/>
        <v>53108.43</v>
      </c>
      <c r="T126" s="43">
        <f t="shared" si="55"/>
        <v>42850.740000000005</v>
      </c>
      <c r="U126" s="3">
        <f t="shared" si="55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0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1"/>
        <v>2213.17</v>
      </c>
      <c r="N127" s="38">
        <f t="shared" si="52"/>
        <v>0.22583367346938776</v>
      </c>
      <c r="O127" s="43">
        <f t="shared" si="53"/>
        <v>169.85000000000036</v>
      </c>
      <c r="P127" s="38">
        <f t="shared" si="54"/>
        <v>1.4341417778123144E-2</v>
      </c>
      <c r="R127" s="37">
        <v>44021</v>
      </c>
      <c r="S127" s="3">
        <f t="shared" si="49"/>
        <v>53870.09</v>
      </c>
      <c r="T127" s="43">
        <f t="shared" si="55"/>
        <v>42850.740000000005</v>
      </c>
      <c r="U127" s="3">
        <f t="shared" si="55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0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1"/>
        <v>2307.7199999999993</v>
      </c>
      <c r="N128" s="38">
        <f t="shared" si="52"/>
        <v>0.2354816326530611</v>
      </c>
      <c r="O128" s="43">
        <f t="shared" si="53"/>
        <v>94.549999999999272</v>
      </c>
      <c r="P128" s="38">
        <f t="shared" si="54"/>
        <v>7.87052876135097E-3</v>
      </c>
      <c r="R128" s="37">
        <v>44022</v>
      </c>
      <c r="S128" s="3">
        <f t="shared" si="49"/>
        <v>54294.090000000004</v>
      </c>
      <c r="T128" s="43">
        <f t="shared" si="55"/>
        <v>42850.740000000005</v>
      </c>
      <c r="U128" s="3">
        <f t="shared" si="55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0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1"/>
        <v>2060.6100000000006</v>
      </c>
      <c r="N129" s="38">
        <f t="shared" si="52"/>
        <v>0.21026632653061239</v>
      </c>
      <c r="O129" s="43">
        <f t="shared" si="53"/>
        <v>-247.10999999999876</v>
      </c>
      <c r="P129" s="38">
        <f t="shared" si="54"/>
        <v>-2.0409292583574712E-2</v>
      </c>
      <c r="R129" s="37">
        <v>44025</v>
      </c>
      <c r="S129" s="3">
        <f t="shared" si="49"/>
        <v>53185.97</v>
      </c>
      <c r="T129" s="43">
        <f t="shared" si="55"/>
        <v>42850.740000000005</v>
      </c>
      <c r="U129" s="3">
        <f t="shared" si="55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0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1"/>
        <v>2158.2299999999996</v>
      </c>
      <c r="N130" s="38">
        <f t="shared" si="52"/>
        <v>0.22022755102040814</v>
      </c>
      <c r="O130" s="43">
        <f t="shared" si="53"/>
        <v>97.619999999998981</v>
      </c>
      <c r="P130" s="38">
        <f t="shared" si="54"/>
        <v>8.2306053398601975E-3</v>
      </c>
      <c r="R130" s="37">
        <v>44026</v>
      </c>
      <c r="S130" s="3">
        <f t="shared" si="49"/>
        <v>53623.72</v>
      </c>
      <c r="T130" s="43">
        <f t="shared" si="55"/>
        <v>42850.740000000005</v>
      </c>
      <c r="U130" s="3">
        <f t="shared" si="55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0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1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49"/>
        <v>53879.61</v>
      </c>
      <c r="T131" s="50">
        <f>T130+400+200</f>
        <v>43450.740000000005</v>
      </c>
      <c r="U131" s="3">
        <f t="shared" si="55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0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1"/>
        <v>2047.1299999999992</v>
      </c>
      <c r="N132" s="38">
        <f t="shared" ref="N132:N139" si="56">K132/L132-1</f>
        <v>0.20069901960784309</v>
      </c>
      <c r="O132" s="43">
        <f t="shared" ref="O132:O139" si="57">K132-K131</f>
        <v>-34.360000000000582</v>
      </c>
      <c r="P132" s="38">
        <f t="shared" ref="P132:P139" si="58">K132/K131-1</f>
        <v>-2.7977061415187521E-3</v>
      </c>
      <c r="R132" s="37">
        <v>44028</v>
      </c>
      <c r="S132" s="3">
        <f t="shared" si="49"/>
        <v>53728.869999999995</v>
      </c>
      <c r="T132" s="43">
        <f t="shared" ref="T132:T136" si="59">D132+L132</f>
        <v>43450.740000000005</v>
      </c>
      <c r="U132" s="3">
        <f t="shared" si="55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0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1"/>
        <v>2076</v>
      </c>
      <c r="N133" s="38">
        <f t="shared" si="56"/>
        <v>0.20352941176470596</v>
      </c>
      <c r="O133" s="43">
        <f t="shared" si="57"/>
        <v>28.8700000000008</v>
      </c>
      <c r="P133" s="38">
        <f t="shared" si="58"/>
        <v>2.3572869725396739E-3</v>
      </c>
      <c r="R133" s="37">
        <v>44029</v>
      </c>
      <c r="S133" s="3">
        <f t="shared" si="49"/>
        <v>53855.51</v>
      </c>
      <c r="T133" s="43">
        <f t="shared" si="59"/>
        <v>43450.740000000005</v>
      </c>
      <c r="U133" s="3">
        <f t="shared" si="55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0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1"/>
        <v>2396.5400000000009</v>
      </c>
      <c r="N134" s="38">
        <f t="shared" si="56"/>
        <v>0.23495490196078439</v>
      </c>
      <c r="O134" s="43">
        <f t="shared" si="57"/>
        <v>320.54000000000087</v>
      </c>
      <c r="P134" s="38">
        <f t="shared" si="58"/>
        <v>2.6111111111111196E-2</v>
      </c>
      <c r="R134" s="37">
        <v>44032</v>
      </c>
      <c r="S134" s="3">
        <f t="shared" si="49"/>
        <v>55261.75</v>
      </c>
      <c r="T134" s="43">
        <f t="shared" si="59"/>
        <v>43450.740000000005</v>
      </c>
      <c r="U134" s="3">
        <f t="shared" si="55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0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1"/>
        <v>2185.7600000000002</v>
      </c>
      <c r="N135" s="38">
        <f t="shared" si="56"/>
        <v>0.21429019607843136</v>
      </c>
      <c r="O135" s="43">
        <f t="shared" si="57"/>
        <v>-210.78000000000065</v>
      </c>
      <c r="P135" s="38">
        <f t="shared" si="58"/>
        <v>-1.6733166409188649E-2</v>
      </c>
      <c r="R135" s="37">
        <v>44033</v>
      </c>
      <c r="S135" s="3">
        <f t="shared" si="49"/>
        <v>54337.060000000005</v>
      </c>
      <c r="T135" s="43">
        <f t="shared" si="59"/>
        <v>43450.740000000005</v>
      </c>
      <c r="U135" s="3">
        <f t="shared" si="55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0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1"/>
        <v>2187.5499999999993</v>
      </c>
      <c r="N136" s="38">
        <f t="shared" si="56"/>
        <v>0.21446568627450979</v>
      </c>
      <c r="O136" s="43">
        <f t="shared" si="57"/>
        <v>1.7899999999990541</v>
      </c>
      <c r="P136" s="38">
        <f t="shared" si="58"/>
        <v>1.4452080453675187E-4</v>
      </c>
      <c r="R136" s="37">
        <v>44034</v>
      </c>
      <c r="S136" s="3">
        <f t="shared" si="49"/>
        <v>54544.89</v>
      </c>
      <c r="T136" s="43">
        <f t="shared" si="59"/>
        <v>43650.740000000005</v>
      </c>
      <c r="U136" s="3">
        <f t="shared" si="55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0"/>
        <v>7562.1399999999921</v>
      </c>
      <c r="F137" s="38">
        <f t="shared" ref="F137:F145" si="60">B137/D137-1</f>
        <v>0.22606794348944126</v>
      </c>
      <c r="G137" s="41">
        <f t="shared" ref="G137:G145" si="61">B137-B136</f>
        <v>-1144.4599999999991</v>
      </c>
      <c r="H137" s="38">
        <f t="shared" ref="H137:H145" si="62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1"/>
        <v>1851.2600000000002</v>
      </c>
      <c r="N137" s="38">
        <f t="shared" si="56"/>
        <v>0.18149607843137261</v>
      </c>
      <c r="O137" s="43">
        <f t="shared" si="57"/>
        <v>-336.28999999999905</v>
      </c>
      <c r="P137" s="38">
        <f t="shared" si="58"/>
        <v>-2.7147418173892213E-2</v>
      </c>
      <c r="R137" s="37">
        <v>44035</v>
      </c>
      <c r="S137" s="3">
        <f t="shared" si="49"/>
        <v>53064.14</v>
      </c>
      <c r="T137" s="43">
        <f t="shared" ref="T137:U152" si="63">D137+L137</f>
        <v>43650.740000000005</v>
      </c>
      <c r="U137" s="3">
        <f t="shared" si="55"/>
        <v>9413.3999999999924</v>
      </c>
      <c r="V137" s="38">
        <f t="shared" ref="V137:V145" si="64">S137/T137-1</f>
        <v>0.21565270142041104</v>
      </c>
      <c r="W137" s="3">
        <f t="shared" ref="W137:W145" si="65">S137-S136</f>
        <v>-1480.75</v>
      </c>
      <c r="X137" s="38">
        <f t="shared" ref="X137:X145" si="66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0"/>
        <v>7219.0799999999945</v>
      </c>
      <c r="F138" s="38">
        <f t="shared" si="60"/>
        <v>0.21581226603656578</v>
      </c>
      <c r="G138" s="41">
        <f t="shared" si="61"/>
        <v>-343.05999999999767</v>
      </c>
      <c r="H138" s="38">
        <f t="shared" si="62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1"/>
        <v>1750.4500000000007</v>
      </c>
      <c r="N138" s="38">
        <f t="shared" si="56"/>
        <v>0.17161274509803937</v>
      </c>
      <c r="O138" s="43">
        <f t="shared" si="57"/>
        <v>-100.80999999999949</v>
      </c>
      <c r="P138" s="38">
        <f t="shared" si="58"/>
        <v>-8.3651004127368589E-3</v>
      </c>
      <c r="R138" s="37">
        <v>44036</v>
      </c>
      <c r="S138" s="3">
        <f t="shared" si="49"/>
        <v>52620.270000000004</v>
      </c>
      <c r="T138" s="43">
        <f t="shared" si="63"/>
        <v>43650.740000000005</v>
      </c>
      <c r="U138" s="3">
        <f t="shared" si="55"/>
        <v>8969.5299999999952</v>
      </c>
      <c r="V138" s="38">
        <f t="shared" si="64"/>
        <v>0.20548403074037225</v>
      </c>
      <c r="W138" s="3">
        <f t="shared" si="65"/>
        <v>-443.86999999999534</v>
      </c>
      <c r="X138" s="38">
        <f t="shared" si="66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0"/>
        <v>7771.929999999993</v>
      </c>
      <c r="F139" s="38">
        <f t="shared" si="60"/>
        <v>0.23233955362422454</v>
      </c>
      <c r="G139" s="41">
        <f t="shared" si="61"/>
        <v>552.84999999999854</v>
      </c>
      <c r="H139" s="38">
        <f t="shared" si="62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1"/>
        <v>1912.8999999999996</v>
      </c>
      <c r="N139" s="38">
        <f t="shared" si="56"/>
        <v>0.18753921568627452</v>
      </c>
      <c r="O139" s="43">
        <f t="shared" si="57"/>
        <v>162.44999999999891</v>
      </c>
      <c r="P139" s="38">
        <f t="shared" si="58"/>
        <v>1.3593630365383635E-2</v>
      </c>
      <c r="R139" s="37">
        <v>44039</v>
      </c>
      <c r="S139" s="3">
        <f t="shared" si="49"/>
        <v>53335.57</v>
      </c>
      <c r="T139" s="43">
        <f t="shared" si="63"/>
        <v>43650.740000000005</v>
      </c>
      <c r="U139" s="3">
        <f t="shared" si="55"/>
        <v>9684.8299999999927</v>
      </c>
      <c r="V139" s="38">
        <f t="shared" si="64"/>
        <v>0.22187092360862604</v>
      </c>
      <c r="W139" s="3">
        <f t="shared" si="65"/>
        <v>715.29999999999563</v>
      </c>
      <c r="X139" s="38">
        <f t="shared" si="66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0"/>
        <v>7771.929999999993</v>
      </c>
      <c r="F140" s="61">
        <f t="shared" si="60"/>
        <v>0.23233955362422454</v>
      </c>
      <c r="G140" s="62">
        <f t="shared" si="61"/>
        <v>0</v>
      </c>
      <c r="H140" s="61">
        <f t="shared" si="62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7">K140-L140</f>
        <v>1912.8999999999996</v>
      </c>
      <c r="N140" s="61">
        <f t="shared" ref="N140:N145" si="68">K140/L140-1</f>
        <v>0.18753921568627452</v>
      </c>
      <c r="O140" s="64">
        <f t="shared" ref="O140:O145" si="69">K140-K139</f>
        <v>0</v>
      </c>
      <c r="P140" s="61">
        <f t="shared" ref="P140:P145" si="70">K140/K139-1</f>
        <v>0</v>
      </c>
      <c r="R140" s="59">
        <v>44040</v>
      </c>
      <c r="S140" s="60">
        <f>B140+K140</f>
        <v>53335.57</v>
      </c>
      <c r="T140" s="64">
        <f t="shared" si="63"/>
        <v>43650.740000000005</v>
      </c>
      <c r="U140" s="3">
        <f t="shared" si="63"/>
        <v>9684.8299999999927</v>
      </c>
      <c r="V140" s="61">
        <f t="shared" si="64"/>
        <v>0.22187092360862604</v>
      </c>
      <c r="W140" s="60">
        <f t="shared" si="65"/>
        <v>0</v>
      </c>
      <c r="X140" s="61">
        <f t="shared" si="66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0"/>
        <v>7771.93</v>
      </c>
      <c r="F141" s="48">
        <f t="shared" si="60"/>
        <v>0.23095866539636267</v>
      </c>
      <c r="G141" s="49">
        <f t="shared" si="61"/>
        <v>200</v>
      </c>
      <c r="H141" s="48">
        <f t="shared" si="62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7"/>
        <v>1912.8999999999996</v>
      </c>
      <c r="N141" s="61">
        <f t="shared" si="68"/>
        <v>0.18753921568627452</v>
      </c>
      <c r="O141" s="64">
        <f t="shared" si="69"/>
        <v>0</v>
      </c>
      <c r="P141" s="61">
        <f t="shared" si="70"/>
        <v>0</v>
      </c>
      <c r="R141" s="59">
        <v>44041</v>
      </c>
      <c r="S141" s="60">
        <f>B141+K141</f>
        <v>53535.57</v>
      </c>
      <c r="T141" s="64">
        <f t="shared" si="63"/>
        <v>43850.74</v>
      </c>
      <c r="U141" s="3">
        <f t="shared" si="63"/>
        <v>9684.83</v>
      </c>
      <c r="V141" s="61">
        <f t="shared" si="64"/>
        <v>0.2208589866442392</v>
      </c>
      <c r="W141" s="60">
        <v>0</v>
      </c>
      <c r="X141" s="61">
        <f t="shared" si="66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0"/>
        <v>7771.93</v>
      </c>
      <c r="F142" s="61">
        <f t="shared" si="60"/>
        <v>0.23095866539636267</v>
      </c>
      <c r="G142" s="62">
        <f t="shared" si="61"/>
        <v>0</v>
      </c>
      <c r="H142" s="61">
        <f t="shared" si="62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7"/>
        <v>1912.8999999999996</v>
      </c>
      <c r="N142" s="61">
        <f t="shared" si="68"/>
        <v>0.18753921568627452</v>
      </c>
      <c r="O142" s="64">
        <f t="shared" si="69"/>
        <v>0</v>
      </c>
      <c r="P142" s="61">
        <f t="shared" si="70"/>
        <v>0</v>
      </c>
      <c r="R142" s="59">
        <v>44042</v>
      </c>
      <c r="S142" s="60">
        <f>B142+K142</f>
        <v>53535.57</v>
      </c>
      <c r="T142" s="64">
        <f t="shared" si="63"/>
        <v>43850.74</v>
      </c>
      <c r="U142" s="3">
        <f t="shared" si="63"/>
        <v>9684.83</v>
      </c>
      <c r="V142" s="61">
        <f t="shared" si="64"/>
        <v>0.2208589866442392</v>
      </c>
      <c r="W142" s="60">
        <f t="shared" si="65"/>
        <v>0</v>
      </c>
      <c r="X142" s="61">
        <f t="shared" si="66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0"/>
        <v>8768.6600000000035</v>
      </c>
      <c r="F143" s="38">
        <f t="shared" si="60"/>
        <v>0.26057851922424313</v>
      </c>
      <c r="G143" s="41">
        <f t="shared" si="61"/>
        <v>996.7300000000032</v>
      </c>
      <c r="H143" s="38">
        <f t="shared" si="62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7"/>
        <v>2204.2299999999996</v>
      </c>
      <c r="N143" s="38">
        <f t="shared" si="68"/>
        <v>0.21610098039215675</v>
      </c>
      <c r="O143" s="43">
        <f t="shared" si="69"/>
        <v>291.32999999999993</v>
      </c>
      <c r="P143" s="38">
        <f t="shared" si="70"/>
        <v>2.4051218122827622E-2</v>
      </c>
      <c r="R143" s="37">
        <v>44043</v>
      </c>
      <c r="S143" s="3">
        <f>B143+K143</f>
        <v>54823.630000000005</v>
      </c>
      <c r="T143" s="43">
        <f t="shared" si="63"/>
        <v>43850.74</v>
      </c>
      <c r="U143" s="3">
        <f t="shared" si="63"/>
        <v>10972.890000000003</v>
      </c>
      <c r="V143" s="38">
        <f t="shared" si="64"/>
        <v>0.25023272127220664</v>
      </c>
      <c r="W143" s="3">
        <f t="shared" si="65"/>
        <v>1288.0600000000049</v>
      </c>
      <c r="X143" s="38">
        <f t="shared" si="66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0"/>
        <v>8768.6600000000035</v>
      </c>
      <c r="F144" s="38">
        <f t="shared" si="60"/>
        <v>0.26057851922424313</v>
      </c>
      <c r="G144" s="41">
        <f t="shared" si="61"/>
        <v>0</v>
      </c>
      <c r="H144" s="38">
        <f t="shared" si="62"/>
        <v>0</v>
      </c>
      <c r="J144" s="37">
        <v>44046</v>
      </c>
      <c r="K144" s="3">
        <v>12404.23</v>
      </c>
      <c r="L144" s="58">
        <v>10200</v>
      </c>
      <c r="M144" s="43">
        <f t="shared" si="67"/>
        <v>2204.2299999999996</v>
      </c>
      <c r="N144" s="38">
        <f t="shared" si="68"/>
        <v>0.21610098039215675</v>
      </c>
      <c r="O144" s="43">
        <f t="shared" si="69"/>
        <v>0</v>
      </c>
      <c r="P144" s="38">
        <f t="shared" si="70"/>
        <v>0</v>
      </c>
      <c r="R144" s="37">
        <v>44046</v>
      </c>
      <c r="S144" s="3">
        <f>B144+K144</f>
        <v>54823.630000000005</v>
      </c>
      <c r="T144" s="43">
        <f t="shared" si="63"/>
        <v>43850.74</v>
      </c>
      <c r="U144" s="3">
        <f t="shared" si="63"/>
        <v>10972.890000000003</v>
      </c>
      <c r="V144" s="38">
        <f t="shared" si="64"/>
        <v>0.25023272127220664</v>
      </c>
      <c r="W144" s="3">
        <f t="shared" si="65"/>
        <v>0</v>
      </c>
      <c r="X144" s="38">
        <f t="shared" si="66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0"/>
        <v>9272.0500000000029</v>
      </c>
      <c r="F145" s="38">
        <f t="shared" si="60"/>
        <v>0.27553777420645154</v>
      </c>
      <c r="G145" s="41">
        <f t="shared" si="61"/>
        <v>503.38999999999942</v>
      </c>
      <c r="H145" s="38">
        <f t="shared" si="62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7"/>
        <v>2351.4300000000003</v>
      </c>
      <c r="N145" s="38">
        <f t="shared" si="68"/>
        <v>0.23053235294117647</v>
      </c>
      <c r="O145" s="43">
        <f t="shared" si="69"/>
        <v>147.20000000000073</v>
      </c>
      <c r="P145" s="38">
        <f t="shared" si="70"/>
        <v>1.1866919591139613E-2</v>
      </c>
      <c r="R145" s="37">
        <v>44047</v>
      </c>
      <c r="S145" s="3">
        <f t="shared" ref="S145:S177" si="71">B145+K145</f>
        <v>55474.22</v>
      </c>
      <c r="T145" s="43">
        <f t="shared" si="63"/>
        <v>43850.74</v>
      </c>
      <c r="U145" s="3">
        <f t="shared" si="63"/>
        <v>11623.480000000003</v>
      </c>
      <c r="V145" s="38">
        <f t="shared" si="64"/>
        <v>0.26506918697381177</v>
      </c>
      <c r="W145" s="3">
        <f t="shared" si="65"/>
        <v>650.58999999999651</v>
      </c>
      <c r="X145" s="38">
        <f t="shared" si="66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0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2">K146-L146</f>
        <v>2340.8899999999994</v>
      </c>
      <c r="N146" s="38">
        <f t="shared" ref="N146:N153" si="73">K146/L146-1</f>
        <v>0.22949901960784302</v>
      </c>
      <c r="O146" s="43">
        <f t="shared" ref="O146:O153" si="74">K146-K145</f>
        <v>-10.540000000000873</v>
      </c>
      <c r="P146" s="38">
        <f t="shared" ref="P146:P153" si="75">K146/K145-1</f>
        <v>-8.3974495336391897E-4</v>
      </c>
      <c r="R146" s="37">
        <v>44048</v>
      </c>
      <c r="S146" s="3">
        <f t="shared" si="71"/>
        <v>55627.62</v>
      </c>
      <c r="T146" s="43">
        <f t="shared" ref="T146:U161" si="76">D146+L146</f>
        <v>44050.74</v>
      </c>
      <c r="U146" s="3">
        <f t="shared" si="63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0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2"/>
        <v>2525.7199999999993</v>
      </c>
      <c r="N147" s="38">
        <f t="shared" si="73"/>
        <v>0.24761960784313719</v>
      </c>
      <c r="O147" s="43">
        <f t="shared" si="74"/>
        <v>184.82999999999993</v>
      </c>
      <c r="P147" s="38">
        <f t="shared" si="75"/>
        <v>1.4738188437981581E-2</v>
      </c>
      <c r="R147" s="37">
        <v>44049</v>
      </c>
      <c r="S147" s="3">
        <f t="shared" si="71"/>
        <v>56447.46</v>
      </c>
      <c r="T147" s="43">
        <f t="shared" si="76"/>
        <v>44050.74</v>
      </c>
      <c r="U147" s="3">
        <f t="shared" si="63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0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2"/>
        <v>2459.91</v>
      </c>
      <c r="N148" s="38">
        <f t="shared" si="73"/>
        <v>0.24116764705882354</v>
      </c>
      <c r="O148" s="43">
        <f t="shared" si="74"/>
        <v>-65.809999999999491</v>
      </c>
      <c r="P148" s="38">
        <f t="shared" si="75"/>
        <v>-5.1714166271141782E-3</v>
      </c>
      <c r="R148" s="37">
        <v>44050</v>
      </c>
      <c r="S148" s="3">
        <f t="shared" si="71"/>
        <v>56155.58</v>
      </c>
      <c r="T148" s="43">
        <f t="shared" si="76"/>
        <v>44050.74</v>
      </c>
      <c r="U148" s="3">
        <f t="shared" si="63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0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2"/>
        <v>2371.2900000000009</v>
      </c>
      <c r="N149" s="38">
        <f t="shared" si="73"/>
        <v>0.23247941176470599</v>
      </c>
      <c r="O149" s="43">
        <f t="shared" si="74"/>
        <v>-88.619999999998981</v>
      </c>
      <c r="P149" s="38">
        <f t="shared" si="75"/>
        <v>-7.0000497633868619E-3</v>
      </c>
      <c r="R149" s="37">
        <v>44053</v>
      </c>
      <c r="S149" s="3">
        <f t="shared" si="71"/>
        <v>55762.46</v>
      </c>
      <c r="T149" s="43">
        <f t="shared" si="76"/>
        <v>44050.74</v>
      </c>
      <c r="U149" s="3">
        <f t="shared" si="63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0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2"/>
        <v>2097.09</v>
      </c>
      <c r="N150" s="38">
        <f t="shared" si="73"/>
        <v>0.20559705882352941</v>
      </c>
      <c r="O150" s="43">
        <f t="shared" si="74"/>
        <v>-274.20000000000073</v>
      </c>
      <c r="P150" s="38">
        <f t="shared" si="75"/>
        <v>-2.1811604059726597E-2</v>
      </c>
      <c r="R150" s="37">
        <v>44054</v>
      </c>
      <c r="S150" s="3">
        <f t="shared" si="71"/>
        <v>54546.2</v>
      </c>
      <c r="T150" s="43">
        <f t="shared" si="76"/>
        <v>44050.74</v>
      </c>
      <c r="U150" s="3">
        <f t="shared" si="63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0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2"/>
        <v>2362.9699999999993</v>
      </c>
      <c r="N151" s="38">
        <f t="shared" si="73"/>
        <v>0.23166372549019609</v>
      </c>
      <c r="O151" s="43">
        <f t="shared" si="74"/>
        <v>265.8799999999992</v>
      </c>
      <c r="P151" s="38">
        <f t="shared" si="75"/>
        <v>2.1621375463625858E-2</v>
      </c>
      <c r="R151" s="37">
        <v>44055</v>
      </c>
      <c r="S151" s="3">
        <f t="shared" si="71"/>
        <v>55925.57</v>
      </c>
      <c r="T151" s="43">
        <f t="shared" si="76"/>
        <v>44250.74</v>
      </c>
      <c r="U151" s="3">
        <f t="shared" si="63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0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2"/>
        <v>2350.6399999999994</v>
      </c>
      <c r="N152" s="38">
        <f t="shared" si="73"/>
        <v>0.23045490196078422</v>
      </c>
      <c r="O152" s="43">
        <f t="shared" si="74"/>
        <v>-12.329999999999927</v>
      </c>
      <c r="P152" s="38">
        <f t="shared" si="75"/>
        <v>-9.8145581817032923E-4</v>
      </c>
      <c r="R152" s="37">
        <v>44056</v>
      </c>
      <c r="S152" s="3">
        <f t="shared" si="71"/>
        <v>55870.68</v>
      </c>
      <c r="T152" s="43">
        <f t="shared" si="76"/>
        <v>44250.74</v>
      </c>
      <c r="U152" s="3">
        <f t="shared" si="63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0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2"/>
        <v>2372.1299999999992</v>
      </c>
      <c r="N153" s="38">
        <f t="shared" si="73"/>
        <v>0.23256176470588219</v>
      </c>
      <c r="O153" s="43">
        <f t="shared" si="74"/>
        <v>21.489999999999782</v>
      </c>
      <c r="P153" s="38">
        <f t="shared" si="75"/>
        <v>1.7122632790040893E-3</v>
      </c>
      <c r="R153" s="37">
        <v>44057</v>
      </c>
      <c r="S153" s="3">
        <f t="shared" si="71"/>
        <v>55966.34</v>
      </c>
      <c r="T153" s="43">
        <f t="shared" si="76"/>
        <v>44250.74</v>
      </c>
      <c r="U153" s="3">
        <f t="shared" si="76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0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2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1"/>
        <v>56710.62</v>
      </c>
      <c r="T154" s="50">
        <f>T153+400</f>
        <v>44650.74</v>
      </c>
      <c r="U154" s="3">
        <f t="shared" si="76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0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2"/>
        <v>2553</v>
      </c>
      <c r="N155" s="38">
        <f t="shared" ref="N155:N173" si="77">K155/L155-1</f>
        <v>0.24084905660377354</v>
      </c>
      <c r="O155" s="43">
        <f t="shared" ref="O155:O173" si="78">K155-K154</f>
        <v>103.53000000000065</v>
      </c>
      <c r="P155" s="38">
        <f t="shared" ref="P155:P173" si="79">K155/K154-1</f>
        <v>7.9336555430986611E-3</v>
      </c>
      <c r="R155" s="37">
        <v>44061</v>
      </c>
      <c r="S155" s="3">
        <f t="shared" si="71"/>
        <v>57160.56</v>
      </c>
      <c r="T155" s="43">
        <f t="shared" ref="T155:U173" si="80">D155+L155</f>
        <v>44650.74</v>
      </c>
      <c r="U155" s="3">
        <f t="shared" si="76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1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2"/>
        <v>2506.3199999999997</v>
      </c>
      <c r="N156" s="38">
        <f t="shared" si="77"/>
        <v>0.23644528301886791</v>
      </c>
      <c r="O156" s="43">
        <f t="shared" si="78"/>
        <v>-46.680000000000291</v>
      </c>
      <c r="P156" s="38">
        <f t="shared" si="79"/>
        <v>-3.5490002280849087E-3</v>
      </c>
      <c r="R156" s="37">
        <v>44062</v>
      </c>
      <c r="S156" s="3">
        <f t="shared" si="71"/>
        <v>57157.68</v>
      </c>
      <c r="T156" s="43">
        <f t="shared" si="80"/>
        <v>44850.74</v>
      </c>
      <c r="U156" s="3">
        <f t="shared" si="76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1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2"/>
        <v>2648.7700000000004</v>
      </c>
      <c r="N157" s="38">
        <f t="shared" si="77"/>
        <v>0.24988396226415088</v>
      </c>
      <c r="O157" s="43">
        <f t="shared" si="78"/>
        <v>142.45000000000073</v>
      </c>
      <c r="P157" s="38">
        <f t="shared" si="79"/>
        <v>1.0868802226712049E-2</v>
      </c>
      <c r="R157" s="37">
        <v>44063</v>
      </c>
      <c r="S157" s="3">
        <f t="shared" si="71"/>
        <v>57778.94</v>
      </c>
      <c r="T157" s="43">
        <f t="shared" si="80"/>
        <v>44850.74</v>
      </c>
      <c r="U157" s="3">
        <f t="shared" si="76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1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2"/>
        <v>2748.3700000000008</v>
      </c>
      <c r="N158" s="38">
        <f t="shared" si="77"/>
        <v>0.25928018867924529</v>
      </c>
      <c r="O158" s="43">
        <f t="shared" si="78"/>
        <v>99.600000000000364</v>
      </c>
      <c r="P158" s="38">
        <f t="shared" si="79"/>
        <v>7.5176789996354021E-3</v>
      </c>
      <c r="R158" s="37">
        <v>44064</v>
      </c>
      <c r="S158" s="3">
        <f t="shared" si="71"/>
        <v>58213.310000000005</v>
      </c>
      <c r="T158" s="43">
        <f t="shared" si="80"/>
        <v>44850.74</v>
      </c>
      <c r="U158" s="3">
        <f t="shared" si="76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1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2"/>
        <v>2870.2000000000007</v>
      </c>
      <c r="N159" s="38">
        <f t="shared" si="77"/>
        <v>0.2707735849056605</v>
      </c>
      <c r="O159" s="43">
        <f t="shared" si="78"/>
        <v>121.82999999999993</v>
      </c>
      <c r="P159" s="38">
        <f t="shared" si="79"/>
        <v>9.1269570741596695E-3</v>
      </c>
      <c r="R159" s="37">
        <v>44067</v>
      </c>
      <c r="S159" s="3">
        <f t="shared" si="71"/>
        <v>58744.59</v>
      </c>
      <c r="T159" s="43">
        <f t="shared" si="80"/>
        <v>44850.74</v>
      </c>
      <c r="U159" s="3">
        <f t="shared" si="76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1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2"/>
        <v>2935.3700000000008</v>
      </c>
      <c r="N160" s="38">
        <f t="shared" si="77"/>
        <v>0.27692169811320766</v>
      </c>
      <c r="O160" s="43">
        <f t="shared" si="78"/>
        <v>65.170000000000073</v>
      </c>
      <c r="P160" s="38">
        <f t="shared" si="79"/>
        <v>4.8380870365696271E-3</v>
      </c>
      <c r="R160" s="37">
        <v>44068</v>
      </c>
      <c r="S160" s="3">
        <f t="shared" si="71"/>
        <v>59028.82</v>
      </c>
      <c r="T160" s="43">
        <f t="shared" si="80"/>
        <v>44850.74</v>
      </c>
      <c r="U160" s="3">
        <f t="shared" si="76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1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2"/>
        <v>3189.4300000000003</v>
      </c>
      <c r="N161" s="38">
        <f t="shared" si="77"/>
        <v>0.30088962264150942</v>
      </c>
      <c r="O161" s="43">
        <f t="shared" si="78"/>
        <v>254.05999999999949</v>
      </c>
      <c r="P161" s="38">
        <f t="shared" si="79"/>
        <v>1.8770081645348435E-2</v>
      </c>
      <c r="R161" s="37">
        <v>44069</v>
      </c>
      <c r="S161" s="3">
        <f t="shared" si="71"/>
        <v>60336.81</v>
      </c>
      <c r="T161" s="43">
        <f t="shared" si="80"/>
        <v>45050.74</v>
      </c>
      <c r="U161" s="3">
        <f t="shared" si="76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1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2"/>
        <v>3113.4300000000003</v>
      </c>
      <c r="N162" s="38">
        <f t="shared" si="77"/>
        <v>0.29371981132075464</v>
      </c>
      <c r="O162" s="43">
        <f t="shared" si="78"/>
        <v>-76</v>
      </c>
      <c r="P162" s="38">
        <f t="shared" si="79"/>
        <v>-5.5114678416728902E-3</v>
      </c>
      <c r="R162" s="37">
        <v>44070</v>
      </c>
      <c r="S162" s="3">
        <f t="shared" si="71"/>
        <v>60004.25</v>
      </c>
      <c r="T162" s="43">
        <f t="shared" si="80"/>
        <v>45050.74</v>
      </c>
      <c r="U162" s="3">
        <f t="shared" si="80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1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2"/>
        <v>3165.7800000000007</v>
      </c>
      <c r="N163" s="38">
        <f t="shared" si="77"/>
        <v>0.29865849056603788</v>
      </c>
      <c r="O163" s="43">
        <f t="shared" si="78"/>
        <v>52.350000000000364</v>
      </c>
      <c r="P163" s="38">
        <f t="shared" si="79"/>
        <v>3.8174256914571547E-3</v>
      </c>
      <c r="R163" s="37">
        <v>44071</v>
      </c>
      <c r="S163" s="3">
        <f t="shared" si="71"/>
        <v>60233.33</v>
      </c>
      <c r="T163" s="43">
        <f t="shared" si="80"/>
        <v>45050.74</v>
      </c>
      <c r="U163" s="3">
        <f t="shared" si="80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1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2"/>
        <v>3234.1800000000003</v>
      </c>
      <c r="N164" s="38">
        <f t="shared" si="77"/>
        <v>0.30511132075471692</v>
      </c>
      <c r="O164" s="43">
        <f t="shared" si="78"/>
        <v>68.399999999999636</v>
      </c>
      <c r="P164" s="38">
        <f t="shared" si="79"/>
        <v>4.9688430295995456E-3</v>
      </c>
      <c r="R164" s="37">
        <v>44074</v>
      </c>
      <c r="S164" s="3">
        <f t="shared" si="71"/>
        <v>60532.590000000004</v>
      </c>
      <c r="T164" s="43">
        <f t="shared" si="80"/>
        <v>45050.74</v>
      </c>
      <c r="U164" s="3">
        <f t="shared" si="80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1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2"/>
        <v>3479.51</v>
      </c>
      <c r="N165" s="38">
        <f t="shared" si="77"/>
        <v>0.32825566037735854</v>
      </c>
      <c r="O165" s="43">
        <f t="shared" si="78"/>
        <v>245.32999999999993</v>
      </c>
      <c r="P165" s="38">
        <f t="shared" si="79"/>
        <v>1.7733613412576732E-2</v>
      </c>
      <c r="R165" s="37">
        <v>44075</v>
      </c>
      <c r="S165" s="3">
        <f t="shared" si="71"/>
        <v>61606.05</v>
      </c>
      <c r="T165" s="43">
        <f t="shared" si="80"/>
        <v>45050.74</v>
      </c>
      <c r="U165" s="3">
        <f t="shared" si="80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1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2"/>
        <v>3594.0200000000004</v>
      </c>
      <c r="N166" s="38">
        <f t="shared" si="77"/>
        <v>0.33905849056603787</v>
      </c>
      <c r="O166" s="43">
        <f t="shared" si="78"/>
        <v>114.51000000000022</v>
      </c>
      <c r="P166" s="38">
        <f t="shared" si="79"/>
        <v>8.1330955409670835E-3</v>
      </c>
      <c r="R166" s="37">
        <v>44076</v>
      </c>
      <c r="S166" s="3">
        <f t="shared" si="71"/>
        <v>62307.119999999995</v>
      </c>
      <c r="T166" s="43">
        <f t="shared" si="80"/>
        <v>45250.74</v>
      </c>
      <c r="U166" s="3">
        <f t="shared" si="80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1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2"/>
        <v>2936.3899999999994</v>
      </c>
      <c r="N167" s="38">
        <f t="shared" si="77"/>
        <v>0.27701792452830176</v>
      </c>
      <c r="O167" s="43">
        <f t="shared" si="78"/>
        <v>-657.63000000000102</v>
      </c>
      <c r="P167" s="38">
        <f t="shared" si="79"/>
        <v>-4.6331483258442718E-2</v>
      </c>
      <c r="R167" s="37">
        <v>44077</v>
      </c>
      <c r="S167" s="3">
        <f t="shared" si="71"/>
        <v>59420.34</v>
      </c>
      <c r="T167" s="43">
        <f t="shared" si="80"/>
        <v>45250.74</v>
      </c>
      <c r="U167" s="3">
        <f t="shared" si="80"/>
        <v>14169.599999999999</v>
      </c>
      <c r="V167" s="38">
        <f t="shared" ref="V167:V173" si="82">S167/T167-1</f>
        <v>0.31313521060650062</v>
      </c>
      <c r="W167" s="3">
        <f t="shared" ref="W167:W173" si="83">S167-S166</f>
        <v>-2886.7799999999988</v>
      </c>
      <c r="X167" s="38">
        <f t="shared" ref="X167:X173" si="84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1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2"/>
        <v>2694.1299999999992</v>
      </c>
      <c r="N168" s="38">
        <f t="shared" si="77"/>
        <v>0.25416320754716981</v>
      </c>
      <c r="O168" s="43">
        <f t="shared" si="78"/>
        <v>-242.26000000000022</v>
      </c>
      <c r="P168" s="38">
        <f t="shared" si="79"/>
        <v>-1.7896942981105002E-2</v>
      </c>
      <c r="R168" s="37">
        <v>44078</v>
      </c>
      <c r="S168" s="3">
        <f t="shared" si="71"/>
        <v>58356.89</v>
      </c>
      <c r="T168" s="43">
        <f t="shared" si="80"/>
        <v>45250.74</v>
      </c>
      <c r="U168" s="3">
        <f t="shared" si="80"/>
        <v>13106.150000000003</v>
      </c>
      <c r="V168" s="38">
        <f t="shared" si="82"/>
        <v>0.28963393747814958</v>
      </c>
      <c r="W168" s="3">
        <f t="shared" si="83"/>
        <v>-1063.4499999999971</v>
      </c>
      <c r="X168" s="38">
        <f t="shared" si="84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1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2"/>
        <v>2229.83</v>
      </c>
      <c r="N169" s="38">
        <f t="shared" si="77"/>
        <v>0.21036132075471703</v>
      </c>
      <c r="O169" s="43">
        <f t="shared" si="78"/>
        <v>-464.29999999999927</v>
      </c>
      <c r="P169" s="38">
        <f t="shared" si="79"/>
        <v>-3.4925188786328998E-2</v>
      </c>
      <c r="R169" s="37">
        <v>44082</v>
      </c>
      <c r="S169" s="3">
        <f t="shared" si="71"/>
        <v>56318.76</v>
      </c>
      <c r="T169" s="43">
        <f t="shared" si="80"/>
        <v>45250.74</v>
      </c>
      <c r="U169" s="3">
        <f t="shared" si="80"/>
        <v>11068.020000000002</v>
      </c>
      <c r="V169" s="38">
        <f t="shared" si="82"/>
        <v>0.24459312709582215</v>
      </c>
      <c r="W169" s="3">
        <f t="shared" si="83"/>
        <v>-2038.1299999999974</v>
      </c>
      <c r="X169" s="38">
        <f t="shared" si="84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1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2"/>
        <v>2533.3899999999994</v>
      </c>
      <c r="N170" s="38">
        <f t="shared" si="77"/>
        <v>0.23899905660377363</v>
      </c>
      <c r="O170" s="43">
        <f t="shared" si="78"/>
        <v>303.55999999999949</v>
      </c>
      <c r="P170" s="38">
        <f t="shared" si="79"/>
        <v>2.366048497914619E-2</v>
      </c>
      <c r="R170" s="37">
        <v>44083</v>
      </c>
      <c r="S170" s="3">
        <f t="shared" si="71"/>
        <v>57851.28</v>
      </c>
      <c r="T170" s="43">
        <f t="shared" si="80"/>
        <v>45450.74</v>
      </c>
      <c r="U170" s="3">
        <f t="shared" si="80"/>
        <v>12400.54</v>
      </c>
      <c r="V170" s="48">
        <f t="shared" si="82"/>
        <v>0.27283472172290257</v>
      </c>
      <c r="W170" s="47">
        <f>S170-S169-200</f>
        <v>1332.5199999999968</v>
      </c>
      <c r="X170" s="48">
        <f t="shared" si="84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1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2"/>
        <v>2294.4400000000005</v>
      </c>
      <c r="N171" s="38">
        <f t="shared" si="77"/>
        <v>0.21645660377358489</v>
      </c>
      <c r="O171" s="43">
        <f t="shared" si="78"/>
        <v>-238.94999999999891</v>
      </c>
      <c r="P171" s="38">
        <f t="shared" si="79"/>
        <v>-1.8194083934155558E-2</v>
      </c>
      <c r="R171" s="37">
        <v>44084</v>
      </c>
      <c r="S171" s="3">
        <f t="shared" si="71"/>
        <v>56798.75</v>
      </c>
      <c r="T171" s="43">
        <f t="shared" si="80"/>
        <v>45450.74</v>
      </c>
      <c r="U171" s="3">
        <f t="shared" si="80"/>
        <v>11348.01</v>
      </c>
      <c r="V171" s="38">
        <f t="shared" si="82"/>
        <v>0.2496771229687349</v>
      </c>
      <c r="W171" s="3">
        <f t="shared" si="83"/>
        <v>-1052.5299999999988</v>
      </c>
      <c r="X171" s="38">
        <f t="shared" si="84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1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2"/>
        <v>2205.9300000000003</v>
      </c>
      <c r="N172" s="38">
        <f t="shared" si="77"/>
        <v>0.20810660377358503</v>
      </c>
      <c r="O172" s="43">
        <f t="shared" si="78"/>
        <v>-88.510000000000218</v>
      </c>
      <c r="P172" s="38">
        <f t="shared" si="79"/>
        <v>-6.8641988329853909E-3</v>
      </c>
      <c r="R172" s="37">
        <v>44085</v>
      </c>
      <c r="S172" s="3">
        <f t="shared" si="71"/>
        <v>56408.85</v>
      </c>
      <c r="T172" s="43">
        <f t="shared" si="80"/>
        <v>45450.74</v>
      </c>
      <c r="U172" s="3">
        <f t="shared" si="80"/>
        <v>10958.11</v>
      </c>
      <c r="V172" s="38">
        <f t="shared" si="82"/>
        <v>0.24109860477519174</v>
      </c>
      <c r="W172" s="3">
        <f t="shared" si="83"/>
        <v>-389.90000000000146</v>
      </c>
      <c r="X172" s="38">
        <f t="shared" si="84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1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2"/>
        <v>2419.4799999999996</v>
      </c>
      <c r="N173" s="38">
        <f t="shared" si="77"/>
        <v>0.22825283018867926</v>
      </c>
      <c r="O173" s="43">
        <f t="shared" si="78"/>
        <v>213.54999999999927</v>
      </c>
      <c r="P173" s="38">
        <f t="shared" si="79"/>
        <v>1.6675868132966398E-2</v>
      </c>
      <c r="R173" s="37">
        <v>44088</v>
      </c>
      <c r="S173" s="3">
        <f t="shared" si="71"/>
        <v>57349.539999999994</v>
      </c>
      <c r="T173" s="43">
        <f t="shared" si="80"/>
        <v>45450.74</v>
      </c>
      <c r="U173" s="3">
        <f t="shared" si="80"/>
        <v>11898.8</v>
      </c>
      <c r="V173" s="38">
        <f t="shared" si="82"/>
        <v>0.26179551752072672</v>
      </c>
      <c r="W173" s="3">
        <f t="shared" si="83"/>
        <v>940.68999999999505</v>
      </c>
      <c r="X173" s="38">
        <f t="shared" si="84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1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2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1"/>
        <v>58616.67</v>
      </c>
      <c r="T174" s="50">
        <f>T173+400</f>
        <v>45850.74</v>
      </c>
      <c r="U174" s="3">
        <f t="shared" ref="U174:U237" si="85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1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2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1"/>
        <v>57796.560000000005</v>
      </c>
      <c r="T175" s="43">
        <f t="shared" ref="T175:T177" si="86">D175+L175</f>
        <v>46050.74</v>
      </c>
      <c r="U175" s="3">
        <f t="shared" si="85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1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2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1"/>
        <v>56818.37</v>
      </c>
      <c r="T176" s="43">
        <f t="shared" si="86"/>
        <v>46050.74</v>
      </c>
      <c r="U176" s="3">
        <f t="shared" si="85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1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2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1"/>
        <v>56275.75</v>
      </c>
      <c r="T177" s="43">
        <f t="shared" si="86"/>
        <v>46050.74</v>
      </c>
      <c r="U177" s="3">
        <f t="shared" si="85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5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7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8">K179-L179</f>
        <v>2184.3500000000004</v>
      </c>
      <c r="N179" s="38">
        <f t="shared" ref="N179:N192" si="89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0">B179+K179</f>
        <v>56954.09</v>
      </c>
      <c r="T179" s="43">
        <f t="shared" ref="T179:T182" si="91">D179+L179</f>
        <v>46050.74</v>
      </c>
      <c r="U179" s="3">
        <f t="shared" si="85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7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8"/>
        <v>2077.9400000000005</v>
      </c>
      <c r="N180" s="38">
        <f t="shared" si="89"/>
        <v>0.1889036363636365</v>
      </c>
      <c r="O180" s="43">
        <f t="shared" ref="O180:O192" si="92">K180-K179</f>
        <v>-106.40999999999985</v>
      </c>
      <c r="P180" s="38">
        <f t="shared" ref="P180:P192" si="93">K180/K179-1</f>
        <v>-8.0709325829486644E-3</v>
      </c>
      <c r="R180" s="37">
        <v>44097</v>
      </c>
      <c r="S180" s="3">
        <f t="shared" si="90"/>
        <v>56694.43</v>
      </c>
      <c r="T180" s="43">
        <f t="shared" si="91"/>
        <v>46250.74</v>
      </c>
      <c r="U180" s="3">
        <f t="shared" si="85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7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8"/>
        <v>2128.8799999999992</v>
      </c>
      <c r="N181" s="38">
        <f t="shared" si="89"/>
        <v>0.1935345454545454</v>
      </c>
      <c r="O181" s="43">
        <f t="shared" si="92"/>
        <v>50.93999999999869</v>
      </c>
      <c r="P181" s="38">
        <f t="shared" si="93"/>
        <v>3.8951088627106056E-3</v>
      </c>
      <c r="R181" s="37">
        <v>44098</v>
      </c>
      <c r="S181" s="3">
        <f t="shared" si="90"/>
        <v>56915.259999999995</v>
      </c>
      <c r="T181" s="43">
        <f t="shared" si="91"/>
        <v>46250.74</v>
      </c>
      <c r="U181" s="3">
        <f t="shared" si="85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7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8"/>
        <v>2466.8899999999994</v>
      </c>
      <c r="N182" s="38">
        <f t="shared" si="89"/>
        <v>0.22426272727272711</v>
      </c>
      <c r="O182" s="43">
        <f t="shared" si="92"/>
        <v>338.01000000000022</v>
      </c>
      <c r="P182" s="38">
        <f t="shared" si="93"/>
        <v>2.5745531987496184E-2</v>
      </c>
      <c r="R182" s="37">
        <v>44099</v>
      </c>
      <c r="S182" s="3">
        <f t="shared" si="90"/>
        <v>58380.55</v>
      </c>
      <c r="T182" s="43">
        <f t="shared" si="91"/>
        <v>46250.74</v>
      </c>
      <c r="U182" s="3">
        <f t="shared" si="85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7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8"/>
        <v>2716.0599999999995</v>
      </c>
      <c r="N183" s="38">
        <f t="shared" si="89"/>
        <v>0.24691454545454539</v>
      </c>
      <c r="O183" s="43">
        <f t="shared" si="92"/>
        <v>249.17000000000007</v>
      </c>
      <c r="P183" s="38">
        <f t="shared" si="93"/>
        <v>1.8502415925280458E-2</v>
      </c>
      <c r="R183" s="37">
        <v>44102</v>
      </c>
      <c r="S183" s="3">
        <f t="shared" si="90"/>
        <v>59460.75</v>
      </c>
      <c r="T183" s="43">
        <f t="shared" ref="T183:T192" si="94">D183+L183</f>
        <v>46250.74</v>
      </c>
      <c r="U183" s="3">
        <f t="shared" si="85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7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8"/>
        <v>2680.6499999999996</v>
      </c>
      <c r="N184" s="38">
        <f t="shared" si="89"/>
        <v>0.2436954545454546</v>
      </c>
      <c r="O184" s="43">
        <f t="shared" si="92"/>
        <v>-35.409999999999854</v>
      </c>
      <c r="P184" s="38">
        <f t="shared" si="93"/>
        <v>-2.5816451663233098E-3</v>
      </c>
      <c r="R184" s="37">
        <v>44103</v>
      </c>
      <c r="S184" s="3">
        <f t="shared" si="90"/>
        <v>59307.22</v>
      </c>
      <c r="T184" s="43">
        <f t="shared" si="94"/>
        <v>46250.74</v>
      </c>
      <c r="U184" s="3">
        <f t="shared" si="85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7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8"/>
        <v>2714.5400000000009</v>
      </c>
      <c r="N185" s="38">
        <f t="shared" si="89"/>
        <v>0.24677636363636379</v>
      </c>
      <c r="O185" s="43">
        <f t="shared" si="92"/>
        <v>33.890000000001237</v>
      </c>
      <c r="P185" s="38">
        <f t="shared" si="93"/>
        <v>2.4772214770498735E-3</v>
      </c>
      <c r="R185" s="37">
        <v>44104</v>
      </c>
      <c r="S185" s="3">
        <f t="shared" si="90"/>
        <v>59654.14</v>
      </c>
      <c r="T185" s="43">
        <f t="shared" si="94"/>
        <v>46450.74</v>
      </c>
      <c r="U185" s="3">
        <f t="shared" si="85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7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8"/>
        <v>2875.4599999999991</v>
      </c>
      <c r="N186" s="38">
        <f t="shared" si="89"/>
        <v>0.2614054545454545</v>
      </c>
      <c r="O186" s="43">
        <f t="shared" si="92"/>
        <v>160.91999999999825</v>
      </c>
      <c r="P186" s="38">
        <f t="shared" si="93"/>
        <v>1.1733532440752592E-2</v>
      </c>
      <c r="R186" s="37">
        <v>44105</v>
      </c>
      <c r="S186" s="3">
        <f t="shared" si="90"/>
        <v>60354.11</v>
      </c>
      <c r="T186" s="43">
        <f t="shared" si="94"/>
        <v>46450.74</v>
      </c>
      <c r="U186" s="3">
        <f t="shared" si="85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7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8"/>
        <v>2514.7199999999993</v>
      </c>
      <c r="N187" s="38">
        <f t="shared" si="89"/>
        <v>0.22861090909090898</v>
      </c>
      <c r="O187" s="43">
        <f t="shared" si="92"/>
        <v>-360.73999999999978</v>
      </c>
      <c r="P187" s="38">
        <f t="shared" si="93"/>
        <v>-2.5998417349767156E-2</v>
      </c>
      <c r="R187" s="37">
        <v>44106</v>
      </c>
      <c r="S187" s="3">
        <f t="shared" si="90"/>
        <v>58785.01</v>
      </c>
      <c r="T187" s="43">
        <f t="shared" si="94"/>
        <v>46450.74</v>
      </c>
      <c r="U187" s="3">
        <f t="shared" si="85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7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8"/>
        <v>2768.16</v>
      </c>
      <c r="N188" s="38">
        <f t="shared" si="89"/>
        <v>0.25165090909090915</v>
      </c>
      <c r="O188" s="43">
        <f t="shared" si="92"/>
        <v>253.44000000000051</v>
      </c>
      <c r="P188" s="38">
        <f t="shared" si="93"/>
        <v>1.8752885742360892E-2</v>
      </c>
      <c r="R188" s="37">
        <v>44109</v>
      </c>
      <c r="S188" s="3">
        <f t="shared" si="90"/>
        <v>59887.380000000005</v>
      </c>
      <c r="T188" s="43">
        <f t="shared" si="94"/>
        <v>46450.74</v>
      </c>
      <c r="U188" s="3">
        <f t="shared" si="85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7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8"/>
        <v>2543.3999999999996</v>
      </c>
      <c r="N189" s="38">
        <f t="shared" si="89"/>
        <v>0.23121818181818177</v>
      </c>
      <c r="O189" s="43">
        <f t="shared" si="92"/>
        <v>-224.76000000000022</v>
      </c>
      <c r="P189" s="38">
        <f t="shared" si="93"/>
        <v>-1.6324621445421905E-2</v>
      </c>
      <c r="R189" s="37">
        <v>44110</v>
      </c>
      <c r="S189" s="3">
        <f t="shared" si="90"/>
        <v>58909.760000000002</v>
      </c>
      <c r="T189" s="43">
        <f t="shared" si="94"/>
        <v>46450.74</v>
      </c>
      <c r="U189" s="3">
        <f t="shared" si="85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7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8"/>
        <v>2769.16</v>
      </c>
      <c r="N190" s="38">
        <f t="shared" si="89"/>
        <v>0.25174181818181807</v>
      </c>
      <c r="O190" s="43">
        <f t="shared" si="92"/>
        <v>225.76000000000022</v>
      </c>
      <c r="P190" s="38">
        <f t="shared" si="93"/>
        <v>1.6669374012434179E-2</v>
      </c>
      <c r="R190" s="37">
        <v>44111</v>
      </c>
      <c r="S190" s="3">
        <f t="shared" si="90"/>
        <v>60091.729999999996</v>
      </c>
      <c r="T190" s="43">
        <f t="shared" si="94"/>
        <v>46650.74</v>
      </c>
      <c r="U190" s="3">
        <f t="shared" si="85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7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8"/>
        <v>2753.5300000000007</v>
      </c>
      <c r="N191" s="38">
        <f t="shared" si="89"/>
        <v>0.25032090909090909</v>
      </c>
      <c r="O191" s="43">
        <f t="shared" si="92"/>
        <v>-15.6299999999992</v>
      </c>
      <c r="P191" s="38">
        <f t="shared" si="93"/>
        <v>-1.135145499071788E-3</v>
      </c>
      <c r="R191" s="37">
        <v>44112</v>
      </c>
      <c r="S191" s="3">
        <f t="shared" si="90"/>
        <v>60023.519999999997</v>
      </c>
      <c r="T191" s="43">
        <f t="shared" si="94"/>
        <v>46650.74</v>
      </c>
      <c r="U191" s="3">
        <f t="shared" si="85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7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8"/>
        <v>2885.0400000000009</v>
      </c>
      <c r="N192" s="38">
        <f t="shared" si="89"/>
        <v>0.26227636363636364</v>
      </c>
      <c r="O192" s="43">
        <f t="shared" si="92"/>
        <v>131.51000000000022</v>
      </c>
      <c r="P192" s="38">
        <f t="shared" si="93"/>
        <v>9.561908833586763E-3</v>
      </c>
      <c r="R192" s="37">
        <v>44113</v>
      </c>
      <c r="S192" s="3">
        <f t="shared" si="90"/>
        <v>60597.450000000004</v>
      </c>
      <c r="T192" s="43">
        <f t="shared" si="94"/>
        <v>46650.74</v>
      </c>
      <c r="U192" s="3">
        <f t="shared" si="85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0"/>
        <v>60597.450000000004</v>
      </c>
      <c r="T193" s="43">
        <f t="shared" ref="T193:T195" si="95">D193+L193</f>
        <v>46650.74</v>
      </c>
      <c r="U193" s="3">
        <f t="shared" si="85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6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7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0"/>
        <v>62480.679999999993</v>
      </c>
      <c r="T194" s="43">
        <f t="shared" si="95"/>
        <v>46650.74</v>
      </c>
      <c r="U194" s="3">
        <f t="shared" si="85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6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7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0"/>
        <v>62185.760000000002</v>
      </c>
      <c r="T195" s="43">
        <f t="shared" si="95"/>
        <v>46850.74</v>
      </c>
      <c r="U195" s="3">
        <f t="shared" si="85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6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7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0"/>
        <v>62500.05</v>
      </c>
      <c r="T196" s="50">
        <f>T195+400</f>
        <v>47250.74</v>
      </c>
      <c r="U196" s="3">
        <f t="shared" si="85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6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7"/>
        <v>3093.59</v>
      </c>
      <c r="N197" s="38">
        <f t="shared" ref="N197:N210" si="98">K197/L197-1</f>
        <v>0.27136754385964923</v>
      </c>
      <c r="O197" s="43">
        <f t="shared" ref="O197:O210" si="99">K197-K196</f>
        <v>-89.979999999999563</v>
      </c>
      <c r="P197" s="38">
        <f t="shared" ref="P197:P210" si="100">K197/K196-1</f>
        <v>-6.1699570132690562E-3</v>
      </c>
      <c r="R197" s="37">
        <v>44120</v>
      </c>
      <c r="S197" s="3">
        <f t="shared" si="90"/>
        <v>62114.42</v>
      </c>
      <c r="T197" s="43">
        <f t="shared" ref="T197:T210" si="101">D197+L197</f>
        <v>47250.74</v>
      </c>
      <c r="U197" s="3">
        <f t="shared" si="85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6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7"/>
        <v>2826.9500000000007</v>
      </c>
      <c r="N198" s="38">
        <f t="shared" si="98"/>
        <v>0.2479780701754386</v>
      </c>
      <c r="O198" s="43">
        <f t="shared" si="99"/>
        <v>-266.63999999999942</v>
      </c>
      <c r="P198" s="38">
        <f t="shared" si="100"/>
        <v>-1.8397098303456816E-2</v>
      </c>
      <c r="R198" s="37">
        <v>44123</v>
      </c>
      <c r="S198" s="3">
        <f t="shared" si="90"/>
        <v>60971.680000000008</v>
      </c>
      <c r="T198" s="43">
        <f t="shared" si="101"/>
        <v>47250.74</v>
      </c>
      <c r="U198" s="3">
        <f t="shared" si="85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6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7"/>
        <v>2812.1200000000008</v>
      </c>
      <c r="N199" s="38">
        <f t="shared" si="98"/>
        <v>0.24667719298245627</v>
      </c>
      <c r="O199" s="43">
        <f t="shared" si="99"/>
        <v>-14.829999999999927</v>
      </c>
      <c r="P199" s="38">
        <f t="shared" si="100"/>
        <v>-1.0423878624722382E-3</v>
      </c>
      <c r="R199" s="37">
        <v>44124</v>
      </c>
      <c r="S199" s="3">
        <f t="shared" si="90"/>
        <v>60908.14</v>
      </c>
      <c r="T199" s="43">
        <f t="shared" si="101"/>
        <v>47250.74</v>
      </c>
      <c r="U199" s="3">
        <f t="shared" si="85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6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7"/>
        <v>2811.8999999999996</v>
      </c>
      <c r="N200" s="38">
        <f t="shared" si="98"/>
        <v>0.24665789473684208</v>
      </c>
      <c r="O200" s="43">
        <f t="shared" si="99"/>
        <v>-0.22000000000116415</v>
      </c>
      <c r="P200" s="38">
        <f t="shared" si="100"/>
        <v>-1.5479745456792315E-5</v>
      </c>
      <c r="R200" s="37">
        <v>44125</v>
      </c>
      <c r="S200" s="3">
        <f t="shared" si="90"/>
        <v>61107.21</v>
      </c>
      <c r="T200" s="43">
        <f t="shared" si="101"/>
        <v>47450.74</v>
      </c>
      <c r="U200" s="3">
        <f t="shared" si="85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6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7"/>
        <v>2803.41</v>
      </c>
      <c r="N201" s="38">
        <f t="shared" si="98"/>
        <v>0.24591315789473689</v>
      </c>
      <c r="O201" s="43">
        <f t="shared" si="99"/>
        <v>-8.4899999999997817</v>
      </c>
      <c r="P201" s="38">
        <f t="shared" si="100"/>
        <v>-5.973866970636621E-4</v>
      </c>
      <c r="R201" s="37">
        <v>44126</v>
      </c>
      <c r="S201" s="3">
        <f t="shared" si="90"/>
        <v>61070.69</v>
      </c>
      <c r="T201" s="43">
        <f t="shared" si="101"/>
        <v>47450.74</v>
      </c>
      <c r="U201" s="3">
        <f t="shared" si="85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6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7"/>
        <v>2836.9599999999991</v>
      </c>
      <c r="N202" s="38">
        <f t="shared" si="98"/>
        <v>0.24885614035087711</v>
      </c>
      <c r="O202" s="43">
        <f t="shared" si="99"/>
        <v>33.549999999999272</v>
      </c>
      <c r="P202" s="38">
        <f t="shared" si="100"/>
        <v>2.3621088175302951E-3</v>
      </c>
      <c r="R202" s="37">
        <v>44127</v>
      </c>
      <c r="S202" s="3">
        <f t="shared" si="90"/>
        <v>61214.93</v>
      </c>
      <c r="T202" s="43">
        <f t="shared" si="101"/>
        <v>47450.74</v>
      </c>
      <c r="U202" s="3">
        <f t="shared" si="85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6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7"/>
        <v>2671.9300000000003</v>
      </c>
      <c r="N203" s="38">
        <f t="shared" si="98"/>
        <v>0.23437982456140349</v>
      </c>
      <c r="O203" s="43">
        <f t="shared" si="99"/>
        <v>-165.02999999999884</v>
      </c>
      <c r="P203" s="38">
        <f t="shared" si="100"/>
        <v>-1.1591660017306937E-2</v>
      </c>
      <c r="R203" s="37">
        <v>44130</v>
      </c>
      <c r="S203" s="3">
        <f t="shared" si="90"/>
        <v>60505.35</v>
      </c>
      <c r="T203" s="43">
        <f t="shared" si="101"/>
        <v>47450.74</v>
      </c>
      <c r="U203" s="3">
        <f t="shared" si="85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6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7"/>
        <v>2759.8500000000004</v>
      </c>
      <c r="N204" s="38">
        <f t="shared" si="98"/>
        <v>0.24209210526315794</v>
      </c>
      <c r="O204" s="43">
        <f t="shared" si="99"/>
        <v>87.920000000000073</v>
      </c>
      <c r="P204" s="38">
        <f t="shared" si="100"/>
        <v>6.2478991865366762E-3</v>
      </c>
      <c r="R204" s="37">
        <v>44131</v>
      </c>
      <c r="S204" s="3">
        <f t="shared" si="90"/>
        <v>60883.4</v>
      </c>
      <c r="T204" s="43">
        <f t="shared" si="101"/>
        <v>47450.74</v>
      </c>
      <c r="U204" s="3">
        <f t="shared" si="85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6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7"/>
        <v>2350.8500000000004</v>
      </c>
      <c r="N205" s="38">
        <f t="shared" si="98"/>
        <v>0.20621491228070177</v>
      </c>
      <c r="O205" s="43">
        <f t="shared" si="99"/>
        <v>-409</v>
      </c>
      <c r="P205" s="38">
        <f t="shared" si="100"/>
        <v>-2.8884486770693218E-2</v>
      </c>
      <c r="R205" s="37">
        <v>44132</v>
      </c>
      <c r="S205" s="3">
        <f t="shared" si="90"/>
        <v>59324.81</v>
      </c>
      <c r="T205" s="43">
        <f t="shared" si="101"/>
        <v>47650.74</v>
      </c>
      <c r="U205" s="3">
        <f t="shared" si="85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6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7"/>
        <v>2607.9699999999993</v>
      </c>
      <c r="N206" s="38">
        <f t="shared" si="98"/>
        <v>0.22876929824561398</v>
      </c>
      <c r="O206" s="43">
        <f t="shared" si="99"/>
        <v>257.11999999999898</v>
      </c>
      <c r="P206" s="38">
        <f t="shared" si="100"/>
        <v>1.8698480457571609E-2</v>
      </c>
      <c r="R206" s="37">
        <v>44133</v>
      </c>
      <c r="S206" s="3">
        <f t="shared" si="90"/>
        <v>60434.1</v>
      </c>
      <c r="T206" s="43">
        <f t="shared" si="101"/>
        <v>47650.74</v>
      </c>
      <c r="U206" s="3">
        <f t="shared" si="85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6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7"/>
        <v>2249.1299999999992</v>
      </c>
      <c r="N207" s="38">
        <f t="shared" si="98"/>
        <v>0.19729210526315777</v>
      </c>
      <c r="O207" s="43">
        <f t="shared" si="99"/>
        <v>-358.84000000000015</v>
      </c>
      <c r="P207" s="38">
        <f t="shared" si="100"/>
        <v>-2.5616845267372845E-2</v>
      </c>
      <c r="R207" s="37">
        <v>44134</v>
      </c>
      <c r="S207" s="3">
        <f t="shared" si="90"/>
        <v>58885.95</v>
      </c>
      <c r="T207" s="43">
        <f t="shared" si="101"/>
        <v>47650.74</v>
      </c>
      <c r="U207" s="3">
        <f t="shared" si="85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6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7"/>
        <v>2190.1499999999996</v>
      </c>
      <c r="N208" s="38">
        <f t="shared" si="98"/>
        <v>0.19211842105263144</v>
      </c>
      <c r="O208" s="43">
        <f t="shared" si="99"/>
        <v>-58.979999999999563</v>
      </c>
      <c r="P208" s="38">
        <f t="shared" si="100"/>
        <v>-4.3211545351241609E-3</v>
      </c>
      <c r="R208" s="37">
        <v>44137</v>
      </c>
      <c r="S208" s="3">
        <f t="shared" si="90"/>
        <v>58631.5</v>
      </c>
      <c r="T208" s="43">
        <f t="shared" si="101"/>
        <v>47650.74</v>
      </c>
      <c r="U208" s="3">
        <f t="shared" si="85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6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7"/>
        <v>2348.25</v>
      </c>
      <c r="N209" s="38">
        <f t="shared" si="98"/>
        <v>0.20598684210526308</v>
      </c>
      <c r="O209" s="43">
        <f t="shared" si="99"/>
        <v>158.10000000000036</v>
      </c>
      <c r="P209" s="38">
        <f t="shared" si="100"/>
        <v>1.1633425679628218E-2</v>
      </c>
      <c r="R209" s="37">
        <v>44138</v>
      </c>
      <c r="S209" s="3">
        <f t="shared" si="90"/>
        <v>59313.599999999999</v>
      </c>
      <c r="T209" s="43">
        <f t="shared" si="101"/>
        <v>47650.74</v>
      </c>
      <c r="U209" s="3">
        <f t="shared" si="85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6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7"/>
        <v>2936.84</v>
      </c>
      <c r="N210" s="38">
        <f t="shared" si="98"/>
        <v>0.25761754385964908</v>
      </c>
      <c r="O210" s="43">
        <f t="shared" si="99"/>
        <v>588.59000000000015</v>
      </c>
      <c r="P210" s="38">
        <f t="shared" si="100"/>
        <v>4.2811994253814101E-2</v>
      </c>
      <c r="R210" s="37">
        <v>44139</v>
      </c>
      <c r="S210" s="3">
        <f t="shared" si="90"/>
        <v>62052.92</v>
      </c>
      <c r="T210" s="43">
        <f t="shared" si="101"/>
        <v>47850.74</v>
      </c>
      <c r="U210" s="3">
        <f t="shared" si="85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2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3">K211-L211</f>
        <v>3202.08</v>
      </c>
      <c r="N211" s="38">
        <f t="shared" ref="N211:N217" si="104">K211/L211-1</f>
        <v>0.28088421052631585</v>
      </c>
      <c r="O211" s="43">
        <f t="shared" ref="O211:O217" si="105">K211-K210</f>
        <v>265.23999999999978</v>
      </c>
      <c r="P211" s="38">
        <f t="shared" ref="P211:P217" si="106">K211/K210-1</f>
        <v>1.850059008819227E-2</v>
      </c>
      <c r="R211" s="37">
        <v>44140</v>
      </c>
      <c r="S211" s="3">
        <f t="shared" si="90"/>
        <v>63200.93</v>
      </c>
      <c r="T211" s="43">
        <f t="shared" ref="T211:T217" si="107">D211+L211</f>
        <v>47850.74</v>
      </c>
      <c r="U211" s="3">
        <f t="shared" si="85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2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3"/>
        <v>3218.3099999999995</v>
      </c>
      <c r="N212" s="38">
        <f t="shared" si="104"/>
        <v>0.28230789473684204</v>
      </c>
      <c r="O212" s="43">
        <f t="shared" si="105"/>
        <v>16.229999999999563</v>
      </c>
      <c r="P212" s="38">
        <f t="shared" si="106"/>
        <v>1.1114854869991309E-3</v>
      </c>
      <c r="R212" s="37">
        <v>44141</v>
      </c>
      <c r="S212" s="3">
        <f t="shared" si="90"/>
        <v>63271.189999999995</v>
      </c>
      <c r="T212" s="43">
        <f t="shared" si="107"/>
        <v>47850.74</v>
      </c>
      <c r="U212" s="3">
        <f t="shared" si="85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2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3"/>
        <v>2866.7199999999993</v>
      </c>
      <c r="N213" s="38">
        <f t="shared" si="104"/>
        <v>0.25146666666666651</v>
      </c>
      <c r="O213" s="43">
        <f t="shared" si="105"/>
        <v>-351.59000000000015</v>
      </c>
      <c r="P213" s="38">
        <f t="shared" si="106"/>
        <v>-2.4051343828390581E-2</v>
      </c>
      <c r="R213" s="37">
        <v>44144</v>
      </c>
      <c r="S213" s="3">
        <f t="shared" si="90"/>
        <v>61749.42</v>
      </c>
      <c r="T213" s="43">
        <f t="shared" si="107"/>
        <v>47850.74</v>
      </c>
      <c r="U213" s="3">
        <f t="shared" si="85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2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3"/>
        <v>2645.6800000000003</v>
      </c>
      <c r="N214" s="38">
        <f t="shared" si="104"/>
        <v>0.2320771929824561</v>
      </c>
      <c r="O214" s="43">
        <f t="shared" si="105"/>
        <v>-221.03999999999905</v>
      </c>
      <c r="P214" s="38">
        <f t="shared" si="106"/>
        <v>-1.5493400024672699E-2</v>
      </c>
      <c r="R214" s="37">
        <v>44145</v>
      </c>
      <c r="S214" s="3">
        <f t="shared" si="90"/>
        <v>60792.74</v>
      </c>
      <c r="T214" s="43">
        <f t="shared" si="107"/>
        <v>47850.74</v>
      </c>
      <c r="U214" s="3">
        <f t="shared" si="85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2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3"/>
        <v>2999.2800000000007</v>
      </c>
      <c r="N215" s="38">
        <f t="shared" si="104"/>
        <v>0.26309473684210527</v>
      </c>
      <c r="O215" s="43">
        <f t="shared" si="105"/>
        <v>353.60000000000036</v>
      </c>
      <c r="P215" s="38">
        <f t="shared" si="106"/>
        <v>2.5175000427177574E-2</v>
      </c>
      <c r="R215" s="37">
        <v>44146</v>
      </c>
      <c r="S215" s="3">
        <f t="shared" si="90"/>
        <v>62523.18</v>
      </c>
      <c r="T215" s="43">
        <f t="shared" si="107"/>
        <v>48050.74</v>
      </c>
      <c r="U215" s="3">
        <f t="shared" si="85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2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3"/>
        <v>2990.7299999999996</v>
      </c>
      <c r="N216" s="38">
        <f t="shared" si="104"/>
        <v>0.26234473684210524</v>
      </c>
      <c r="O216" s="43">
        <f t="shared" si="105"/>
        <v>-8.5500000000010914</v>
      </c>
      <c r="P216" s="38">
        <f t="shared" si="106"/>
        <v>-5.9377968898455258E-4</v>
      </c>
      <c r="R216" s="37">
        <v>44147</v>
      </c>
      <c r="S216" s="3">
        <f t="shared" si="90"/>
        <v>62486.06</v>
      </c>
      <c r="T216" s="43">
        <f t="shared" si="107"/>
        <v>48050.74</v>
      </c>
      <c r="U216" s="3">
        <f t="shared" si="85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2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3"/>
        <v>3136.8199999999997</v>
      </c>
      <c r="N217" s="38">
        <f t="shared" si="104"/>
        <v>0.27515964912280699</v>
      </c>
      <c r="O217" s="43">
        <f t="shared" si="105"/>
        <v>146.09000000000015</v>
      </c>
      <c r="P217" s="38">
        <f t="shared" si="106"/>
        <v>1.0151674029045044E-2</v>
      </c>
      <c r="R217" s="37">
        <v>44148</v>
      </c>
      <c r="S217" s="3">
        <f t="shared" si="90"/>
        <v>63120.4</v>
      </c>
      <c r="T217" s="43">
        <f t="shared" si="107"/>
        <v>48050.74</v>
      </c>
      <c r="U217" s="3">
        <f t="shared" si="85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2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3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0"/>
        <v>63691.210000000006</v>
      </c>
      <c r="T218" s="50">
        <f>T217+400</f>
        <v>48450.74</v>
      </c>
      <c r="U218" s="3">
        <f t="shared" si="85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2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3"/>
        <v>3130.0200000000004</v>
      </c>
      <c r="N219" s="38">
        <f t="shared" ref="N219:N236" si="108">K219/L219-1</f>
        <v>0.26525593220338983</v>
      </c>
      <c r="O219" s="43">
        <f t="shared" ref="O219:O236" si="109">K219-K218</f>
        <v>-46.139999999999418</v>
      </c>
      <c r="P219" s="38">
        <f t="shared" ref="P219:P236" si="110">K219/K218-1</f>
        <v>-3.0808965716178083E-3</v>
      </c>
      <c r="R219" s="37">
        <v>44152</v>
      </c>
      <c r="S219" s="3">
        <f t="shared" si="90"/>
        <v>63494.979999999996</v>
      </c>
      <c r="T219" s="43">
        <f t="shared" ref="T219:T236" si="111">D219+L219</f>
        <v>48450.74</v>
      </c>
      <c r="U219" s="3">
        <f t="shared" si="85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2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3"/>
        <v>3011.5499999999993</v>
      </c>
      <c r="N220" s="38">
        <f t="shared" si="108"/>
        <v>0.25521610169491526</v>
      </c>
      <c r="O220" s="43">
        <f t="shared" si="109"/>
        <v>-118.47000000000116</v>
      </c>
      <c r="P220" s="38">
        <f t="shared" si="110"/>
        <v>-7.9350195110254873E-3</v>
      </c>
      <c r="R220" s="37">
        <v>44153</v>
      </c>
      <c r="S220" s="3">
        <f t="shared" si="90"/>
        <v>63191.149999999994</v>
      </c>
      <c r="T220" s="43">
        <f t="shared" si="111"/>
        <v>48650.74</v>
      </c>
      <c r="U220" s="3">
        <f t="shared" si="85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2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3"/>
        <v>3103.2199999999993</v>
      </c>
      <c r="N221" s="38">
        <f t="shared" si="108"/>
        <v>0.26298474576271191</v>
      </c>
      <c r="O221" s="43">
        <f t="shared" si="109"/>
        <v>91.670000000000073</v>
      </c>
      <c r="P221" s="38">
        <f t="shared" si="110"/>
        <v>6.1890889204707644E-3</v>
      </c>
      <c r="R221" s="37">
        <v>44154</v>
      </c>
      <c r="S221" s="3">
        <f t="shared" si="90"/>
        <v>63582.25</v>
      </c>
      <c r="T221" s="43">
        <f t="shared" si="111"/>
        <v>48650.74</v>
      </c>
      <c r="U221" s="3">
        <f t="shared" si="85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2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3"/>
        <v>3031.34</v>
      </c>
      <c r="N222" s="38">
        <f t="shared" si="108"/>
        <v>0.2568932203389831</v>
      </c>
      <c r="O222" s="43">
        <f t="shared" si="109"/>
        <v>-71.8799999999992</v>
      </c>
      <c r="P222" s="38">
        <f t="shared" si="110"/>
        <v>-4.8231187622540528E-3</v>
      </c>
      <c r="R222" s="37">
        <v>44155</v>
      </c>
      <c r="S222" s="3">
        <f t="shared" si="90"/>
        <v>63275.58</v>
      </c>
      <c r="T222" s="43">
        <f t="shared" si="111"/>
        <v>48650.74</v>
      </c>
      <c r="U222" s="3">
        <f t="shared" si="85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2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3"/>
        <v>3028.0599999999995</v>
      </c>
      <c r="N223" s="38">
        <f t="shared" si="108"/>
        <v>0.25661525423728815</v>
      </c>
      <c r="O223" s="43">
        <f t="shared" si="109"/>
        <v>-3.2800000000006548</v>
      </c>
      <c r="P223" s="38">
        <f t="shared" si="110"/>
        <v>-2.2115331453531617E-4</v>
      </c>
      <c r="R223" s="37">
        <v>44158</v>
      </c>
      <c r="S223" s="3">
        <f t="shared" si="90"/>
        <v>63261.59</v>
      </c>
      <c r="T223" s="43">
        <f t="shared" si="111"/>
        <v>48650.74</v>
      </c>
      <c r="U223" s="3">
        <f t="shared" si="85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2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3"/>
        <v>3148.92</v>
      </c>
      <c r="N224" s="38">
        <f t="shared" si="108"/>
        <v>0.26685762711864403</v>
      </c>
      <c r="O224" s="43">
        <f t="shared" si="109"/>
        <v>120.86000000000058</v>
      </c>
      <c r="P224" s="38">
        <f t="shared" si="110"/>
        <v>8.1507628105093044E-3</v>
      </c>
      <c r="R224" s="37">
        <v>44159</v>
      </c>
      <c r="S224" s="3">
        <f t="shared" si="90"/>
        <v>63777.22</v>
      </c>
      <c r="T224" s="43">
        <f t="shared" si="111"/>
        <v>48650.74</v>
      </c>
      <c r="U224" s="3">
        <f t="shared" si="85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2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3"/>
        <v>3235.5300000000007</v>
      </c>
      <c r="N225" s="38">
        <f t="shared" si="108"/>
        <v>0.27419745762711867</v>
      </c>
      <c r="O225" s="43">
        <f t="shared" si="109"/>
        <v>86.610000000000582</v>
      </c>
      <c r="P225" s="38">
        <f t="shared" si="110"/>
        <v>5.793729580464646E-3</v>
      </c>
      <c r="R225" s="37">
        <v>44160</v>
      </c>
      <c r="S225" s="3">
        <f t="shared" si="90"/>
        <v>64346.74</v>
      </c>
      <c r="T225" s="43">
        <f t="shared" si="111"/>
        <v>48850.74</v>
      </c>
      <c r="U225" s="3">
        <f t="shared" si="85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2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3"/>
        <v>3259.83</v>
      </c>
      <c r="N226" s="38">
        <f t="shared" si="108"/>
        <v>0.27625677966101692</v>
      </c>
      <c r="O226" s="43">
        <f t="shared" si="109"/>
        <v>24.299999999999272</v>
      </c>
      <c r="P226" s="38">
        <f t="shared" si="110"/>
        <v>1.616171827664159E-3</v>
      </c>
      <c r="R226" s="37">
        <v>44161</v>
      </c>
      <c r="S226" s="3">
        <f t="shared" si="90"/>
        <v>64450.71</v>
      </c>
      <c r="T226" s="43">
        <f t="shared" si="111"/>
        <v>48850.74</v>
      </c>
      <c r="U226" s="3">
        <f t="shared" si="85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2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3"/>
        <v>3354.6100000000006</v>
      </c>
      <c r="N227" s="38">
        <f t="shared" si="108"/>
        <v>0.28428898305084749</v>
      </c>
      <c r="O227" s="43">
        <f t="shared" si="109"/>
        <v>94.780000000000655</v>
      </c>
      <c r="P227" s="38">
        <f t="shared" si="110"/>
        <v>6.2935637387673271E-3</v>
      </c>
      <c r="R227" s="37">
        <v>44162</v>
      </c>
      <c r="S227" s="3">
        <f t="shared" si="90"/>
        <v>64856.36</v>
      </c>
      <c r="T227" s="43">
        <f t="shared" si="111"/>
        <v>48850.74</v>
      </c>
      <c r="U227" s="3">
        <f t="shared" si="85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2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3"/>
        <v>3364.7299999999996</v>
      </c>
      <c r="N228" s="38">
        <f t="shared" si="108"/>
        <v>0.2851466101694915</v>
      </c>
      <c r="O228" s="43">
        <f t="shared" si="109"/>
        <v>10.119999999998981</v>
      </c>
      <c r="P228" s="38">
        <f t="shared" si="110"/>
        <v>6.6778359852204261E-4</v>
      </c>
      <c r="R228" s="37">
        <v>44165</v>
      </c>
      <c r="S228" s="3">
        <f t="shared" si="90"/>
        <v>64899.66</v>
      </c>
      <c r="T228" s="43">
        <f t="shared" si="111"/>
        <v>48850.74</v>
      </c>
      <c r="U228" s="3">
        <f t="shared" si="85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2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3"/>
        <v>3533.5699999999997</v>
      </c>
      <c r="N229" s="38">
        <f t="shared" si="108"/>
        <v>0.29945508474576266</v>
      </c>
      <c r="O229" s="43">
        <f t="shared" si="109"/>
        <v>168.84000000000015</v>
      </c>
      <c r="P229" s="38">
        <f t="shared" si="110"/>
        <v>1.1133729383905999E-2</v>
      </c>
      <c r="R229" s="37">
        <v>44166</v>
      </c>
      <c r="S229" s="3">
        <f t="shared" si="90"/>
        <v>65622.22</v>
      </c>
      <c r="T229" s="43">
        <f t="shared" si="111"/>
        <v>48850.74</v>
      </c>
      <c r="U229" s="3">
        <f t="shared" si="85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2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3"/>
        <v>3518.3899999999994</v>
      </c>
      <c r="N230" s="38">
        <f t="shared" si="108"/>
        <v>0.29816864406779664</v>
      </c>
      <c r="O230" s="43">
        <f t="shared" si="109"/>
        <v>-15.180000000000291</v>
      </c>
      <c r="P230" s="38">
        <f t="shared" si="110"/>
        <v>-9.899847198010514E-4</v>
      </c>
      <c r="R230" s="37">
        <v>44167</v>
      </c>
      <c r="S230" s="3">
        <f t="shared" si="90"/>
        <v>65757.260000000009</v>
      </c>
      <c r="T230" s="43">
        <f t="shared" si="111"/>
        <v>49050.74</v>
      </c>
      <c r="U230" s="3">
        <f t="shared" si="85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2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3"/>
        <v>3473.58</v>
      </c>
      <c r="N231" s="38">
        <f t="shared" si="108"/>
        <v>0.29437118644067795</v>
      </c>
      <c r="O231" s="43">
        <f t="shared" si="109"/>
        <v>-44.809999999999491</v>
      </c>
      <c r="P231" s="38">
        <f t="shared" si="110"/>
        <v>-2.925242143593354E-3</v>
      </c>
      <c r="R231" s="37">
        <v>44168</v>
      </c>
      <c r="S231" s="3">
        <f t="shared" si="90"/>
        <v>65564.92</v>
      </c>
      <c r="T231" s="43">
        <f t="shared" si="111"/>
        <v>49050.74</v>
      </c>
      <c r="U231" s="3">
        <f t="shared" si="85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2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3"/>
        <v>3435.7800000000007</v>
      </c>
      <c r="N232" s="38">
        <f t="shared" si="108"/>
        <v>0.29116779661016956</v>
      </c>
      <c r="O232" s="43">
        <f t="shared" si="109"/>
        <v>-37.799999999999272</v>
      </c>
      <c r="P232" s="38">
        <f t="shared" si="110"/>
        <v>-2.4748618202149464E-3</v>
      </c>
      <c r="R232" s="37">
        <v>44169</v>
      </c>
      <c r="S232" s="3">
        <f t="shared" si="90"/>
        <v>65402.64</v>
      </c>
      <c r="T232" s="43">
        <f t="shared" si="111"/>
        <v>49050.74</v>
      </c>
      <c r="U232" s="3">
        <f t="shared" si="85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2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3"/>
        <v>3539.4599999999991</v>
      </c>
      <c r="N233" s="38">
        <f t="shared" si="108"/>
        <v>0.29995423728813542</v>
      </c>
      <c r="O233" s="43">
        <f t="shared" si="109"/>
        <v>103.67999999999847</v>
      </c>
      <c r="P233" s="38">
        <f t="shared" si="110"/>
        <v>6.8050339398442183E-3</v>
      </c>
      <c r="R233" s="37">
        <v>44172</v>
      </c>
      <c r="S233" s="3">
        <f t="shared" si="90"/>
        <v>65851.08</v>
      </c>
      <c r="T233" s="43">
        <f t="shared" si="111"/>
        <v>49050.74</v>
      </c>
      <c r="U233" s="3">
        <f t="shared" si="85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2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3"/>
        <v>3612.1800000000003</v>
      </c>
      <c r="N234" s="38">
        <f t="shared" si="108"/>
        <v>0.30611694915254239</v>
      </c>
      <c r="O234" s="43">
        <f t="shared" si="109"/>
        <v>72.720000000001164</v>
      </c>
      <c r="P234" s="38">
        <f t="shared" si="110"/>
        <v>4.7407144710440718E-3</v>
      </c>
      <c r="R234" s="37">
        <v>44173</v>
      </c>
      <c r="S234" s="3">
        <f t="shared" si="90"/>
        <v>66164.44</v>
      </c>
      <c r="T234" s="43">
        <f t="shared" si="111"/>
        <v>49050.74</v>
      </c>
      <c r="U234" s="3">
        <f t="shared" si="85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2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3"/>
        <v>3282.1800000000003</v>
      </c>
      <c r="N235" s="38">
        <f t="shared" si="108"/>
        <v>0.27815084745762708</v>
      </c>
      <c r="O235" s="43">
        <f t="shared" si="109"/>
        <v>-330</v>
      </c>
      <c r="P235" s="38">
        <f t="shared" si="110"/>
        <v>-2.1411636770398479E-2</v>
      </c>
      <c r="R235" s="37">
        <v>44174</v>
      </c>
      <c r="S235" s="3">
        <f t="shared" si="90"/>
        <v>64948.9</v>
      </c>
      <c r="T235" s="43">
        <f t="shared" si="111"/>
        <v>49250.74</v>
      </c>
      <c r="U235" s="3">
        <f t="shared" si="85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2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3"/>
        <v>3229.75</v>
      </c>
      <c r="N236" s="38">
        <f t="shared" si="108"/>
        <v>0.27370762711864405</v>
      </c>
      <c r="O236" s="43">
        <f t="shared" si="109"/>
        <v>-52.430000000000291</v>
      </c>
      <c r="P236" s="38">
        <f t="shared" si="110"/>
        <v>-3.4762879106335909E-3</v>
      </c>
      <c r="R236" s="37">
        <v>44175</v>
      </c>
      <c r="S236" s="3">
        <f t="shared" si="90"/>
        <v>64723.29</v>
      </c>
      <c r="T236" s="43">
        <f t="shared" si="111"/>
        <v>49250.74</v>
      </c>
      <c r="U236" s="3">
        <f t="shared" si="85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2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3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0"/>
        <v>64737.810000000005</v>
      </c>
      <c r="T237" s="43">
        <f>D237+L237</f>
        <v>49250.74</v>
      </c>
      <c r="U237" s="3">
        <f t="shared" si="85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2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3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0"/>
        <v>65151</v>
      </c>
      <c r="T238" s="43">
        <f>D238+L238</f>
        <v>49250.74</v>
      </c>
      <c r="U238" s="3">
        <f t="shared" ref="U238:U301" si="114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2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3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0"/>
        <v>65925.34</v>
      </c>
      <c r="T239" s="50">
        <f>T238+400</f>
        <v>49650.74</v>
      </c>
      <c r="U239" s="3">
        <f t="shared" si="114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2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3"/>
        <v>3561.51</v>
      </c>
      <c r="N240" s="38">
        <f t="shared" ref="N240:N260" si="115">K240/L240-1</f>
        <v>0.29192704918032786</v>
      </c>
      <c r="O240" s="43">
        <f t="shared" ref="O240:O260" si="116">K240-K239</f>
        <v>146.86000000000058</v>
      </c>
      <c r="P240" s="38">
        <f t="shared" ref="P240:P260" si="117">K240/K239-1</f>
        <v>9.4052700508817644E-3</v>
      </c>
      <c r="R240" s="37">
        <v>44181</v>
      </c>
      <c r="S240" s="3">
        <f t="shared" si="90"/>
        <v>66746.5</v>
      </c>
      <c r="T240" s="43">
        <f t="shared" ref="T240:T260" si="118">D240+L240</f>
        <v>49850.74</v>
      </c>
      <c r="U240" s="3">
        <f t="shared" si="114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2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3"/>
        <v>3649.09</v>
      </c>
      <c r="N241" s="38">
        <f t="shared" si="115"/>
        <v>0.299105737704918</v>
      </c>
      <c r="O241" s="43">
        <f t="shared" si="116"/>
        <v>87.579999999999927</v>
      </c>
      <c r="P241" s="38">
        <f t="shared" si="117"/>
        <v>5.5565742114809247E-3</v>
      </c>
      <c r="R241" s="37">
        <v>44182</v>
      </c>
      <c r="S241" s="3">
        <f t="shared" si="90"/>
        <v>67118.62</v>
      </c>
      <c r="T241" s="43">
        <f t="shared" si="118"/>
        <v>49850.74</v>
      </c>
      <c r="U241" s="3">
        <f t="shared" si="114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2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3"/>
        <v>3701.1800000000003</v>
      </c>
      <c r="N242" s="38">
        <f t="shared" si="115"/>
        <v>0.3033754098360657</v>
      </c>
      <c r="O242" s="43">
        <f t="shared" si="116"/>
        <v>52.090000000000146</v>
      </c>
      <c r="P242" s="38">
        <f t="shared" si="117"/>
        <v>3.2866240269946445E-3</v>
      </c>
      <c r="R242" s="37">
        <v>44183</v>
      </c>
      <c r="S242" s="3">
        <f t="shared" si="90"/>
        <v>67340.239999999991</v>
      </c>
      <c r="T242" s="43">
        <f t="shared" si="118"/>
        <v>49850.74</v>
      </c>
      <c r="U242" s="3">
        <f t="shared" si="114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2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3"/>
        <v>3720.58</v>
      </c>
      <c r="N243" s="38">
        <f t="shared" si="115"/>
        <v>0.30496557377049172</v>
      </c>
      <c r="O243" s="43">
        <f t="shared" si="116"/>
        <v>19.399999999999636</v>
      </c>
      <c r="P243" s="38">
        <f t="shared" si="117"/>
        <v>1.2200352426674499E-3</v>
      </c>
      <c r="R243" s="37">
        <v>44186</v>
      </c>
      <c r="S243" s="3">
        <f t="shared" si="90"/>
        <v>67426.099999999991</v>
      </c>
      <c r="T243" s="43">
        <f t="shared" si="118"/>
        <v>49850.74</v>
      </c>
      <c r="U243" s="3">
        <f t="shared" si="114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2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3"/>
        <v>3824.3600000000006</v>
      </c>
      <c r="N244" s="38">
        <f t="shared" si="115"/>
        <v>0.31347213114754102</v>
      </c>
      <c r="O244" s="43">
        <f t="shared" si="116"/>
        <v>103.78000000000065</v>
      </c>
      <c r="P244" s="38">
        <f t="shared" si="117"/>
        <v>6.5186067341767018E-3</v>
      </c>
      <c r="R244" s="37">
        <v>44187</v>
      </c>
      <c r="S244" s="3">
        <f t="shared" si="90"/>
        <v>67866.73000000001</v>
      </c>
      <c r="T244" s="43">
        <f t="shared" si="118"/>
        <v>49850.74</v>
      </c>
      <c r="U244" s="3">
        <f t="shared" si="114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2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3"/>
        <v>3669.5699999999997</v>
      </c>
      <c r="N245" s="38">
        <f t="shared" si="115"/>
        <v>0.30078442622950807</v>
      </c>
      <c r="O245" s="43">
        <f t="shared" si="116"/>
        <v>-154.79000000000087</v>
      </c>
      <c r="P245" s="38">
        <f t="shared" si="117"/>
        <v>-9.6596681552336694E-3</v>
      </c>
      <c r="R245" s="37">
        <v>44188</v>
      </c>
      <c r="S245" s="3">
        <f t="shared" si="90"/>
        <v>67412.350000000006</v>
      </c>
      <c r="T245" s="43">
        <f t="shared" si="118"/>
        <v>50050.74</v>
      </c>
      <c r="U245" s="3">
        <f t="shared" si="114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2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3"/>
        <v>3696.7900000000009</v>
      </c>
      <c r="N246" s="38">
        <f t="shared" si="115"/>
        <v>0.30301557377049182</v>
      </c>
      <c r="O246" s="43">
        <f t="shared" si="116"/>
        <v>27.220000000001164</v>
      </c>
      <c r="P246" s="38">
        <f t="shared" si="117"/>
        <v>1.7152323597930952E-3</v>
      </c>
      <c r="R246" s="37">
        <v>44189</v>
      </c>
      <c r="S246" s="3">
        <f t="shared" si="90"/>
        <v>67529.11</v>
      </c>
      <c r="T246" s="43">
        <f t="shared" si="118"/>
        <v>50050.74</v>
      </c>
      <c r="U246" s="3">
        <f t="shared" si="114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2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3"/>
        <v>3696.7900000000009</v>
      </c>
      <c r="N247" s="61">
        <f t="shared" si="115"/>
        <v>0.30301557377049182</v>
      </c>
      <c r="O247" s="64">
        <f t="shared" si="116"/>
        <v>0</v>
      </c>
      <c r="P247" s="61">
        <f t="shared" si="117"/>
        <v>0</v>
      </c>
      <c r="R247" s="37">
        <v>44190</v>
      </c>
      <c r="S247" s="60">
        <f t="shared" ref="S247:S281" si="119">B247+K247</f>
        <v>67529.11</v>
      </c>
      <c r="T247" s="64">
        <f t="shared" si="118"/>
        <v>50050.74</v>
      </c>
      <c r="U247" s="3">
        <f t="shared" si="114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2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3"/>
        <v>3696.7900000000009</v>
      </c>
      <c r="N248" s="61">
        <f t="shared" si="115"/>
        <v>0.30301557377049182</v>
      </c>
      <c r="O248" s="64">
        <f t="shared" si="116"/>
        <v>0</v>
      </c>
      <c r="P248" s="61">
        <f t="shared" si="117"/>
        <v>0</v>
      </c>
      <c r="R248" s="37">
        <v>44193</v>
      </c>
      <c r="S248" s="60">
        <f t="shared" si="119"/>
        <v>67529.11</v>
      </c>
      <c r="T248" s="64">
        <f t="shared" si="118"/>
        <v>50050.74</v>
      </c>
      <c r="U248" s="3">
        <f t="shared" si="114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2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3"/>
        <v>3861.4500000000007</v>
      </c>
      <c r="N249" s="38">
        <f t="shared" si="115"/>
        <v>0.31651229508196721</v>
      </c>
      <c r="O249" s="43">
        <f t="shared" si="116"/>
        <v>164.65999999999985</v>
      </c>
      <c r="P249" s="38">
        <f t="shared" si="117"/>
        <v>1.0358065999487964E-2</v>
      </c>
      <c r="R249" s="37">
        <v>44194</v>
      </c>
      <c r="S249" s="3">
        <f t="shared" si="119"/>
        <v>68234.53</v>
      </c>
      <c r="T249" s="43">
        <f t="shared" si="118"/>
        <v>50050.74</v>
      </c>
      <c r="U249" s="3">
        <f t="shared" si="114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2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3"/>
        <v>3799.2000000000007</v>
      </c>
      <c r="N250" s="38">
        <f t="shared" si="115"/>
        <v>0.31140983606557393</v>
      </c>
      <c r="O250" s="43">
        <f t="shared" si="116"/>
        <v>-62.25</v>
      </c>
      <c r="P250" s="38">
        <f t="shared" si="117"/>
        <v>-3.8757397370723368E-3</v>
      </c>
      <c r="R250" s="37">
        <v>44195</v>
      </c>
      <c r="S250" s="3">
        <f t="shared" si="119"/>
        <v>68171.25</v>
      </c>
      <c r="T250" s="43">
        <f t="shared" si="118"/>
        <v>50250.74</v>
      </c>
      <c r="U250" s="3">
        <f t="shared" si="114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2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3"/>
        <v>3801.5699999999997</v>
      </c>
      <c r="N251" s="38">
        <f t="shared" si="115"/>
        <v>0.31160409836065561</v>
      </c>
      <c r="O251" s="43">
        <f t="shared" si="116"/>
        <v>2.3699999999989814</v>
      </c>
      <c r="P251" s="38">
        <f t="shared" si="117"/>
        <v>1.4813240662037153E-4</v>
      </c>
      <c r="R251" s="37">
        <v>44196</v>
      </c>
      <c r="S251" s="3">
        <f t="shared" si="119"/>
        <v>68203.16</v>
      </c>
      <c r="T251" s="43">
        <f t="shared" si="118"/>
        <v>50250.74</v>
      </c>
      <c r="U251" s="3">
        <f t="shared" si="114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2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3"/>
        <v>3628.7099999999991</v>
      </c>
      <c r="N252" s="38">
        <f t="shared" si="115"/>
        <v>0.29743524590163917</v>
      </c>
      <c r="O252" s="43">
        <f t="shared" si="116"/>
        <v>-172.86000000000058</v>
      </c>
      <c r="P252" s="38">
        <f t="shared" si="117"/>
        <v>-1.0802689986045166E-2</v>
      </c>
      <c r="R252" s="37">
        <v>44200</v>
      </c>
      <c r="S252" s="3">
        <f t="shared" si="119"/>
        <v>67471.17</v>
      </c>
      <c r="T252" s="43">
        <f t="shared" si="118"/>
        <v>50250.74</v>
      </c>
      <c r="U252" s="3">
        <f t="shared" si="114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2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3"/>
        <v>3627.74</v>
      </c>
      <c r="N253" s="38">
        <f t="shared" si="115"/>
        <v>0.29735573770491808</v>
      </c>
      <c r="O253" s="43">
        <f t="shared" si="116"/>
        <v>-0.96999999999934516</v>
      </c>
      <c r="P253" s="38">
        <f t="shared" si="117"/>
        <v>-6.1281051961903366E-5</v>
      </c>
      <c r="R253" s="37">
        <v>44201</v>
      </c>
      <c r="S253" s="3">
        <f t="shared" si="119"/>
        <v>67468.19</v>
      </c>
      <c r="T253" s="43">
        <f t="shared" si="118"/>
        <v>50250.74</v>
      </c>
      <c r="U253" s="3">
        <f t="shared" si="114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2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3"/>
        <v>3401.9500000000007</v>
      </c>
      <c r="N254" s="38">
        <f t="shared" si="115"/>
        <v>0.2788483606557377</v>
      </c>
      <c r="O254" s="43">
        <f t="shared" si="116"/>
        <v>-225.78999999999905</v>
      </c>
      <c r="P254" s="38">
        <f t="shared" si="117"/>
        <v>-1.4265460514261585E-2</v>
      </c>
      <c r="R254" s="37">
        <v>44202</v>
      </c>
      <c r="S254" s="3">
        <f t="shared" si="119"/>
        <v>66706.84</v>
      </c>
      <c r="T254" s="43">
        <f t="shared" si="118"/>
        <v>50450.74</v>
      </c>
      <c r="U254" s="3">
        <f t="shared" si="114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2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3"/>
        <v>3795.9799999999996</v>
      </c>
      <c r="N255" s="38">
        <f t="shared" si="115"/>
        <v>0.3111459016393443</v>
      </c>
      <c r="O255" s="43">
        <f t="shared" si="116"/>
        <v>394.02999999999884</v>
      </c>
      <c r="P255" s="38">
        <f t="shared" si="117"/>
        <v>2.5255176436278726E-2</v>
      </c>
      <c r="R255" s="37">
        <v>44203</v>
      </c>
      <c r="S255" s="3">
        <f t="shared" si="119"/>
        <v>68392.800000000003</v>
      </c>
      <c r="T255" s="43">
        <f t="shared" si="118"/>
        <v>50450.74</v>
      </c>
      <c r="U255" s="3">
        <f t="shared" si="114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2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3"/>
        <v>4030.3899999999994</v>
      </c>
      <c r="N256" s="38">
        <f t="shared" si="115"/>
        <v>0.33035983606557373</v>
      </c>
      <c r="O256" s="43">
        <f t="shared" si="116"/>
        <v>234.40999999999985</v>
      </c>
      <c r="P256" s="38">
        <f t="shared" si="117"/>
        <v>1.4654306894607227E-2</v>
      </c>
      <c r="R256" s="37">
        <v>44204</v>
      </c>
      <c r="S256" s="3">
        <f t="shared" si="119"/>
        <v>69396.22</v>
      </c>
      <c r="T256" s="43">
        <f t="shared" si="118"/>
        <v>50450.74</v>
      </c>
      <c r="U256" s="3">
        <f t="shared" si="114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2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3"/>
        <v>3876.0599999999995</v>
      </c>
      <c r="N257" s="38">
        <f t="shared" si="115"/>
        <v>0.31770983606557368</v>
      </c>
      <c r="O257" s="43">
        <f t="shared" si="116"/>
        <v>-154.32999999999993</v>
      </c>
      <c r="P257" s="38">
        <f t="shared" si="117"/>
        <v>-9.5087055825522349E-3</v>
      </c>
      <c r="R257" s="37">
        <v>44207</v>
      </c>
      <c r="S257" s="3">
        <f t="shared" si="119"/>
        <v>68739.95</v>
      </c>
      <c r="T257" s="43">
        <f t="shared" si="118"/>
        <v>50450.74</v>
      </c>
      <c r="U257" s="3">
        <f t="shared" si="114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2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3"/>
        <v>3783.2700000000004</v>
      </c>
      <c r="N258" s="38">
        <f t="shared" si="115"/>
        <v>0.31010409836065578</v>
      </c>
      <c r="O258" s="43">
        <f t="shared" si="116"/>
        <v>-92.789999999999054</v>
      </c>
      <c r="P258" s="38">
        <f t="shared" si="117"/>
        <v>-5.7719366561208574E-3</v>
      </c>
      <c r="R258" s="37">
        <v>44208</v>
      </c>
      <c r="S258" s="3">
        <f t="shared" si="119"/>
        <v>68344.53</v>
      </c>
      <c r="T258" s="43">
        <f t="shared" si="118"/>
        <v>50450.74</v>
      </c>
      <c r="U258" s="3">
        <f t="shared" si="114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2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3"/>
        <v>3864.59</v>
      </c>
      <c r="N259" s="38">
        <f t="shared" si="115"/>
        <v>0.31676967213114748</v>
      </c>
      <c r="O259" s="43">
        <f t="shared" si="116"/>
        <v>81.319999999999709</v>
      </c>
      <c r="P259" s="38">
        <f t="shared" si="117"/>
        <v>5.087819951737016E-3</v>
      </c>
      <c r="R259" s="37">
        <v>44209</v>
      </c>
      <c r="S259" s="3">
        <f t="shared" si="119"/>
        <v>68893.37</v>
      </c>
      <c r="T259" s="43">
        <f t="shared" si="118"/>
        <v>50650.74</v>
      </c>
      <c r="U259" s="3">
        <f t="shared" si="114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2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3"/>
        <v>3693.84</v>
      </c>
      <c r="N260" s="38">
        <f t="shared" si="115"/>
        <v>0.30277377049180321</v>
      </c>
      <c r="O260" s="43">
        <f t="shared" si="116"/>
        <v>-170.75</v>
      </c>
      <c r="P260" s="38">
        <f t="shared" si="117"/>
        <v>-1.0628967188082594E-2</v>
      </c>
      <c r="R260" s="37">
        <v>44210</v>
      </c>
      <c r="S260" s="3">
        <f t="shared" si="119"/>
        <v>68162.460000000006</v>
      </c>
      <c r="T260" s="43">
        <f t="shared" si="118"/>
        <v>50650.74</v>
      </c>
      <c r="U260" s="3">
        <f t="shared" si="114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2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3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19"/>
        <v>68582.44</v>
      </c>
      <c r="T261" s="50">
        <f>T260+400</f>
        <v>51050.74</v>
      </c>
      <c r="U261" s="3">
        <f t="shared" si="114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2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3"/>
        <v>3710.5699999999997</v>
      </c>
      <c r="N262" s="38">
        <f t="shared" ref="N262:N272" si="120">K262/L262-1</f>
        <v>0.29448968253968255</v>
      </c>
      <c r="O262" s="43">
        <f t="shared" ref="O262:O272" si="121">K262-K261</f>
        <v>12.340000000000146</v>
      </c>
      <c r="P262" s="38">
        <f t="shared" ref="P262:P272" si="122">K262/K261-1</f>
        <v>7.5713743148786428E-4</v>
      </c>
      <c r="R262" s="37">
        <v>44214</v>
      </c>
      <c r="S262" s="3">
        <f t="shared" si="119"/>
        <v>68637.899999999994</v>
      </c>
      <c r="T262" s="43">
        <f t="shared" ref="T262:T272" si="123">D262+L262</f>
        <v>51050.74</v>
      </c>
      <c r="U262" s="3">
        <f t="shared" si="114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2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3"/>
        <v>3941.8600000000006</v>
      </c>
      <c r="N263" s="38">
        <f t="shared" si="120"/>
        <v>0.31284603174603176</v>
      </c>
      <c r="O263" s="43">
        <f t="shared" si="121"/>
        <v>231.29000000000087</v>
      </c>
      <c r="P263" s="38">
        <f t="shared" si="122"/>
        <v>1.418037505740144E-2</v>
      </c>
      <c r="R263" s="37">
        <v>44215</v>
      </c>
      <c r="S263" s="3">
        <f t="shared" si="119"/>
        <v>69612.55</v>
      </c>
      <c r="T263" s="43">
        <f t="shared" si="123"/>
        <v>51050.74</v>
      </c>
      <c r="U263" s="3">
        <f t="shared" si="114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2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3"/>
        <v>4199.7000000000007</v>
      </c>
      <c r="N264" s="38">
        <f t="shared" si="120"/>
        <v>0.33330952380952383</v>
      </c>
      <c r="O264" s="43">
        <f t="shared" si="121"/>
        <v>257.84000000000015</v>
      </c>
      <c r="P264" s="38">
        <f t="shared" si="122"/>
        <v>1.5587122608944792E-2</v>
      </c>
      <c r="R264" s="37">
        <v>44216</v>
      </c>
      <c r="S264" s="3">
        <f t="shared" si="119"/>
        <v>70898.64</v>
      </c>
      <c r="T264" s="43">
        <f t="shared" si="123"/>
        <v>51250.74</v>
      </c>
      <c r="U264" s="3">
        <f t="shared" si="114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2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3"/>
        <v>4317.4000000000015</v>
      </c>
      <c r="N265" s="38">
        <f t="shared" si="120"/>
        <v>0.34265079365079387</v>
      </c>
      <c r="O265" s="43">
        <f t="shared" si="121"/>
        <v>117.70000000000073</v>
      </c>
      <c r="P265" s="38">
        <f t="shared" si="122"/>
        <v>7.0060774894791233E-3</v>
      </c>
      <c r="R265" s="37">
        <v>44217</v>
      </c>
      <c r="S265" s="3">
        <f t="shared" si="119"/>
        <v>71396.59</v>
      </c>
      <c r="T265" s="43">
        <f t="shared" si="123"/>
        <v>51250.74</v>
      </c>
      <c r="U265" s="3">
        <f t="shared" si="114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2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3"/>
        <v>4393.8100000000013</v>
      </c>
      <c r="N266" s="38">
        <f t="shared" si="120"/>
        <v>0.34871507936507951</v>
      </c>
      <c r="O266" s="43">
        <f t="shared" si="121"/>
        <v>76.409999999999854</v>
      </c>
      <c r="P266" s="38">
        <f t="shared" si="122"/>
        <v>4.5166514949106507E-3</v>
      </c>
      <c r="R266" s="37">
        <v>44218</v>
      </c>
      <c r="S266" s="3">
        <f t="shared" si="119"/>
        <v>71720.399999999994</v>
      </c>
      <c r="T266" s="43">
        <f t="shared" si="123"/>
        <v>51250.74</v>
      </c>
      <c r="U266" s="3">
        <f t="shared" si="114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2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3"/>
        <v>4559.8600000000006</v>
      </c>
      <c r="N267" s="38">
        <f t="shared" si="120"/>
        <v>0.36189365079365077</v>
      </c>
      <c r="O267" s="43">
        <f t="shared" si="121"/>
        <v>166.04999999999927</v>
      </c>
      <c r="P267" s="38">
        <f t="shared" si="122"/>
        <v>9.7712049269704782E-3</v>
      </c>
      <c r="R267" s="37">
        <v>44221</v>
      </c>
      <c r="S267" s="3">
        <f t="shared" si="119"/>
        <v>72424.98000000001</v>
      </c>
      <c r="T267" s="43">
        <f t="shared" si="123"/>
        <v>51250.74</v>
      </c>
      <c r="U267" s="3">
        <f t="shared" si="114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2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3"/>
        <v>4507.3600000000006</v>
      </c>
      <c r="N268" s="38">
        <f t="shared" si="120"/>
        <v>0.35772698412698412</v>
      </c>
      <c r="O268" s="43">
        <f t="shared" si="121"/>
        <v>-52.5</v>
      </c>
      <c r="P268" s="38">
        <f t="shared" si="122"/>
        <v>-3.0594655201149346E-3</v>
      </c>
      <c r="R268" s="37">
        <v>44222</v>
      </c>
      <c r="S268" s="3">
        <f t="shared" si="119"/>
        <v>72204.56</v>
      </c>
      <c r="T268" s="43">
        <f t="shared" si="123"/>
        <v>51250.74</v>
      </c>
      <c r="U268" s="3">
        <f t="shared" si="114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2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3"/>
        <v>4173.0999999999985</v>
      </c>
      <c r="N269" s="38">
        <f t="shared" si="120"/>
        <v>0.33119841269841266</v>
      </c>
      <c r="O269" s="43">
        <f t="shared" si="121"/>
        <v>-334.26000000000204</v>
      </c>
      <c r="P269" s="38">
        <f t="shared" si="122"/>
        <v>-1.9538958670420326E-2</v>
      </c>
      <c r="R269" s="37">
        <v>44223</v>
      </c>
      <c r="S269" s="3">
        <f t="shared" si="119"/>
        <v>70994.89</v>
      </c>
      <c r="T269" s="43">
        <f t="shared" si="123"/>
        <v>51450.74</v>
      </c>
      <c r="U269" s="3">
        <f t="shared" si="114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2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3"/>
        <v>4293.369999999999</v>
      </c>
      <c r="N270" s="38">
        <f t="shared" si="120"/>
        <v>0.34074365079365077</v>
      </c>
      <c r="O270" s="43">
        <f t="shared" si="121"/>
        <v>120.27000000000044</v>
      </c>
      <c r="P270" s="38">
        <f t="shared" si="122"/>
        <v>7.1704097632518948E-3</v>
      </c>
      <c r="R270" s="37">
        <v>44224</v>
      </c>
      <c r="S270" s="3">
        <f t="shared" si="119"/>
        <v>71505.2</v>
      </c>
      <c r="T270" s="43">
        <f t="shared" si="123"/>
        <v>51450.74</v>
      </c>
      <c r="U270" s="3">
        <f t="shared" si="114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2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3"/>
        <v>3913.5099999999984</v>
      </c>
      <c r="N271" s="38">
        <f t="shared" si="120"/>
        <v>0.31059603174603168</v>
      </c>
      <c r="O271" s="43">
        <f t="shared" si="121"/>
        <v>-379.86000000000058</v>
      </c>
      <c r="P271" s="38">
        <f t="shared" si="122"/>
        <v>-2.248574440742146E-2</v>
      </c>
      <c r="R271" s="37">
        <v>44225</v>
      </c>
      <c r="S271" s="3">
        <f t="shared" si="119"/>
        <v>69898.64</v>
      </c>
      <c r="T271" s="43">
        <f t="shared" si="123"/>
        <v>51450.74</v>
      </c>
      <c r="U271" s="3">
        <f t="shared" si="114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2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3"/>
        <v>4421.3499999999985</v>
      </c>
      <c r="N272" s="38">
        <f t="shared" si="120"/>
        <v>0.35090079365079352</v>
      </c>
      <c r="O272" s="43">
        <f t="shared" si="121"/>
        <v>507.84000000000015</v>
      </c>
      <c r="P272" s="38">
        <f t="shared" si="122"/>
        <v>3.0753001633208266E-2</v>
      </c>
      <c r="R272" s="37">
        <v>44228</v>
      </c>
      <c r="S272" s="3">
        <f t="shared" si="119"/>
        <v>72051.929999999993</v>
      </c>
      <c r="T272" s="43">
        <f t="shared" si="123"/>
        <v>51450.74</v>
      </c>
      <c r="U272" s="3">
        <f t="shared" si="114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4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5">K273-L273</f>
        <v>4597.4500000000007</v>
      </c>
      <c r="N273" s="38">
        <f t="shared" ref="N273:N281" si="126">K273/L273-1</f>
        <v>0.36487698412698411</v>
      </c>
      <c r="O273" s="43">
        <f t="shared" ref="O273:O281" si="127">K273-K272</f>
        <v>176.10000000000218</v>
      </c>
      <c r="P273" s="38">
        <f t="shared" ref="P273:P281" si="128">K273/K272-1</f>
        <v>1.0345830383606591E-2</v>
      </c>
      <c r="R273" s="37">
        <v>44229</v>
      </c>
      <c r="S273" s="3">
        <f t="shared" si="119"/>
        <v>72798.7</v>
      </c>
      <c r="T273" s="43">
        <f t="shared" ref="T273:T281" si="129">D273+L273</f>
        <v>51450.74</v>
      </c>
      <c r="U273" s="3">
        <f t="shared" si="114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4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5"/>
        <v>4511.57</v>
      </c>
      <c r="N274" s="38">
        <f t="shared" si="126"/>
        <v>0.35806111111111116</v>
      </c>
      <c r="O274" s="43">
        <f t="shared" si="127"/>
        <v>-85.880000000001019</v>
      </c>
      <c r="P274" s="38">
        <f t="shared" si="128"/>
        <v>-4.9937636103027927E-3</v>
      </c>
      <c r="R274" s="37">
        <v>44230</v>
      </c>
      <c r="S274" s="3">
        <f t="shared" si="119"/>
        <v>72636.399999999994</v>
      </c>
      <c r="T274" s="43">
        <f t="shared" si="129"/>
        <v>51650.74</v>
      </c>
      <c r="U274" s="3">
        <f t="shared" si="114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4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5"/>
        <v>4773.8499999999985</v>
      </c>
      <c r="N275" s="38">
        <f t="shared" si="126"/>
        <v>0.37887698412698412</v>
      </c>
      <c r="O275" s="43">
        <f t="shared" si="127"/>
        <v>262.27999999999884</v>
      </c>
      <c r="P275" s="38">
        <f t="shared" si="128"/>
        <v>1.532764088859162E-2</v>
      </c>
      <c r="R275" s="37">
        <v>44231</v>
      </c>
      <c r="S275" s="3">
        <f t="shared" si="119"/>
        <v>73751.100000000006</v>
      </c>
      <c r="T275" s="43">
        <f t="shared" si="129"/>
        <v>51650.74</v>
      </c>
      <c r="U275" s="3">
        <f t="shared" si="114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4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5"/>
        <v>4747.5999999999985</v>
      </c>
      <c r="N276" s="38">
        <f t="shared" si="126"/>
        <v>0.37679365079365068</v>
      </c>
      <c r="O276" s="43">
        <f t="shared" si="127"/>
        <v>-26.25</v>
      </c>
      <c r="P276" s="38">
        <f t="shared" si="128"/>
        <v>-1.5108913683495873E-3</v>
      </c>
      <c r="R276" s="37">
        <v>44232</v>
      </c>
      <c r="S276" s="3">
        <f t="shared" si="119"/>
        <v>73640.92</v>
      </c>
      <c r="T276" s="43">
        <f t="shared" si="129"/>
        <v>51650.74</v>
      </c>
      <c r="U276" s="3">
        <f t="shared" si="114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4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5"/>
        <v>4828.16</v>
      </c>
      <c r="N277" s="38">
        <f t="shared" si="126"/>
        <v>0.38318730158730152</v>
      </c>
      <c r="O277" s="43">
        <f t="shared" si="127"/>
        <v>80.56000000000131</v>
      </c>
      <c r="P277" s="38">
        <f t="shared" si="128"/>
        <v>4.6438700454243254E-3</v>
      </c>
      <c r="R277" s="37">
        <v>44235</v>
      </c>
      <c r="S277" s="3">
        <f t="shared" si="119"/>
        <v>73986.77</v>
      </c>
      <c r="T277" s="43">
        <f t="shared" si="129"/>
        <v>51650.74</v>
      </c>
      <c r="U277" s="3">
        <f t="shared" si="114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4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5"/>
        <v>4765.0200000000004</v>
      </c>
      <c r="N278" s="38">
        <f t="shared" si="126"/>
        <v>0.37817619047619044</v>
      </c>
      <c r="O278" s="43">
        <f t="shared" si="127"/>
        <v>-63.139999999999418</v>
      </c>
      <c r="P278" s="38">
        <f t="shared" si="128"/>
        <v>-3.6228724087912223E-3</v>
      </c>
      <c r="R278" s="37">
        <v>44236</v>
      </c>
      <c r="S278" s="3">
        <f t="shared" si="119"/>
        <v>73719.680000000008</v>
      </c>
      <c r="T278" s="43">
        <f t="shared" si="129"/>
        <v>51650.74</v>
      </c>
      <c r="U278" s="3">
        <f t="shared" si="114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4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5"/>
        <v>4726.2599999999984</v>
      </c>
      <c r="N279" s="38">
        <f t="shared" si="126"/>
        <v>0.37509999999999977</v>
      </c>
      <c r="O279" s="43">
        <f t="shared" si="127"/>
        <v>-38.760000000002037</v>
      </c>
      <c r="P279" s="38">
        <f t="shared" si="128"/>
        <v>-2.2320734441999557E-3</v>
      </c>
      <c r="R279" s="37">
        <v>44237</v>
      </c>
      <c r="S279" s="3">
        <f t="shared" si="119"/>
        <v>73756.58</v>
      </c>
      <c r="T279" s="43">
        <f t="shared" si="129"/>
        <v>51850.74</v>
      </c>
      <c r="U279" s="3">
        <f t="shared" si="114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4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5"/>
        <v>4820.7400000000016</v>
      </c>
      <c r="N280" s="38">
        <f t="shared" si="126"/>
        <v>0.38259841269841277</v>
      </c>
      <c r="O280" s="43">
        <f t="shared" si="127"/>
        <v>94.480000000003201</v>
      </c>
      <c r="P280" s="38">
        <f t="shared" si="128"/>
        <v>5.4529944719750034E-3</v>
      </c>
      <c r="R280" s="37">
        <v>44238</v>
      </c>
      <c r="S280" s="3">
        <f t="shared" si="119"/>
        <v>74160.13</v>
      </c>
      <c r="T280" s="43">
        <f t="shared" si="129"/>
        <v>51850.74</v>
      </c>
      <c r="U280" s="3">
        <f t="shared" si="114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4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5"/>
        <v>4917.8499999999985</v>
      </c>
      <c r="N281" s="38">
        <f t="shared" si="126"/>
        <v>0.39030555555555546</v>
      </c>
      <c r="O281" s="43">
        <f t="shared" si="127"/>
        <v>97.109999999996944</v>
      </c>
      <c r="P281" s="38">
        <f t="shared" si="128"/>
        <v>5.5743900660933932E-3</v>
      </c>
      <c r="R281" s="37">
        <v>44239</v>
      </c>
      <c r="S281" s="3">
        <f t="shared" si="119"/>
        <v>74574.600000000006</v>
      </c>
      <c r="T281" s="43">
        <f t="shared" si="129"/>
        <v>51850.74</v>
      </c>
      <c r="U281" s="3">
        <f t="shared" si="114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4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5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0">B282+K282</f>
        <v>74669.26999999999</v>
      </c>
      <c r="T282" s="50">
        <f>T281+400</f>
        <v>52250.74</v>
      </c>
      <c r="U282" s="3">
        <f t="shared" si="114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4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5"/>
        <v>4772.34</v>
      </c>
      <c r="N283" s="38">
        <f t="shared" ref="N283:N300" si="131">K283/L283-1</f>
        <v>0.36710307692307698</v>
      </c>
      <c r="O283" s="43">
        <f t="shared" ref="O283:O300" si="132">K283-K282</f>
        <v>-72.549999999999272</v>
      </c>
      <c r="P283" s="38">
        <f t="shared" ref="P283:P300" si="133">K283/K282-1</f>
        <v>-4.0655896449908191E-3</v>
      </c>
      <c r="R283" s="37">
        <v>44244</v>
      </c>
      <c r="S283" s="3">
        <f t="shared" si="130"/>
        <v>74567.08</v>
      </c>
      <c r="T283" s="43">
        <f t="shared" ref="T283:T300" si="134">D283+L283</f>
        <v>52450.74</v>
      </c>
      <c r="U283" s="3">
        <f t="shared" si="114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4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5"/>
        <v>4664.8100000000013</v>
      </c>
      <c r="N284" s="38">
        <f t="shared" si="131"/>
        <v>0.35883153846153859</v>
      </c>
      <c r="O284" s="43">
        <f t="shared" si="132"/>
        <v>-107.52999999999884</v>
      </c>
      <c r="P284" s="38">
        <f t="shared" si="133"/>
        <v>-6.0504131701283326E-3</v>
      </c>
      <c r="R284" s="37">
        <v>44245</v>
      </c>
      <c r="S284" s="3">
        <f t="shared" si="130"/>
        <v>74117.320000000007</v>
      </c>
      <c r="T284" s="43">
        <f t="shared" si="134"/>
        <v>52450.74</v>
      </c>
      <c r="U284" s="3">
        <f t="shared" si="114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4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5"/>
        <v>4514.6899999999987</v>
      </c>
      <c r="N285" s="38">
        <f t="shared" si="131"/>
        <v>0.34728384615384611</v>
      </c>
      <c r="O285" s="43">
        <f t="shared" si="132"/>
        <v>-150.12000000000262</v>
      </c>
      <c r="P285" s="38">
        <f t="shared" si="133"/>
        <v>-8.4982516087069859E-3</v>
      </c>
      <c r="R285" s="37">
        <v>44246</v>
      </c>
      <c r="S285" s="3">
        <f t="shared" si="130"/>
        <v>73488.75</v>
      </c>
      <c r="T285" s="43">
        <f t="shared" si="134"/>
        <v>52450.74</v>
      </c>
      <c r="U285" s="3">
        <f t="shared" si="114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4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5"/>
        <v>4051.2400000000016</v>
      </c>
      <c r="N286" s="38">
        <f t="shared" si="131"/>
        <v>0.31163384615384637</v>
      </c>
      <c r="O286" s="43">
        <f t="shared" si="132"/>
        <v>-463.44999999999709</v>
      </c>
      <c r="P286" s="38">
        <f t="shared" si="133"/>
        <v>-2.6460645321155996E-2</v>
      </c>
      <c r="R286" s="37">
        <v>44249</v>
      </c>
      <c r="S286" s="3">
        <f t="shared" si="130"/>
        <v>71547.87</v>
      </c>
      <c r="T286" s="43">
        <f t="shared" si="134"/>
        <v>52450.74</v>
      </c>
      <c r="U286" s="3">
        <f t="shared" si="114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4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5"/>
        <v>3970.2599999999984</v>
      </c>
      <c r="N287" s="38">
        <f t="shared" si="131"/>
        <v>0.30540461538461527</v>
      </c>
      <c r="O287" s="43">
        <f t="shared" si="132"/>
        <v>-80.980000000003201</v>
      </c>
      <c r="P287" s="38">
        <f t="shared" si="133"/>
        <v>-4.7492147198681112E-3</v>
      </c>
      <c r="R287" s="37">
        <v>44250</v>
      </c>
      <c r="S287" s="3">
        <f t="shared" si="130"/>
        <v>71209.27</v>
      </c>
      <c r="T287" s="43">
        <f t="shared" si="134"/>
        <v>52450.74</v>
      </c>
      <c r="U287" s="3">
        <f t="shared" si="114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4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5"/>
        <v>4004.8300000000017</v>
      </c>
      <c r="N288" s="38">
        <f t="shared" si="131"/>
        <v>0.3080638461538463</v>
      </c>
      <c r="O288" s="43">
        <f t="shared" si="132"/>
        <v>34.570000000003347</v>
      </c>
      <c r="P288" s="38">
        <f t="shared" si="133"/>
        <v>2.0370931264461767E-3</v>
      </c>
      <c r="R288" s="37">
        <v>44251</v>
      </c>
      <c r="S288" s="3">
        <f t="shared" si="130"/>
        <v>71555.62</v>
      </c>
      <c r="T288" s="43">
        <f t="shared" si="134"/>
        <v>52650.74</v>
      </c>
      <c r="U288" s="3">
        <f t="shared" si="114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4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5"/>
        <v>3529.3600000000006</v>
      </c>
      <c r="N289" s="38">
        <f t="shared" si="131"/>
        <v>0.2714892307692307</v>
      </c>
      <c r="O289" s="43">
        <f t="shared" si="132"/>
        <v>-475.47000000000116</v>
      </c>
      <c r="P289" s="38">
        <f t="shared" si="133"/>
        <v>-2.7960879350161116E-2</v>
      </c>
      <c r="R289" s="37">
        <v>44252</v>
      </c>
      <c r="S289" s="3">
        <f t="shared" si="130"/>
        <v>69556.13</v>
      </c>
      <c r="T289" s="43">
        <f t="shared" si="134"/>
        <v>52650.74</v>
      </c>
      <c r="U289" s="3">
        <f t="shared" si="114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4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5"/>
        <v>3786.7999999999993</v>
      </c>
      <c r="N290" s="38">
        <f t="shared" si="131"/>
        <v>0.29129230769230774</v>
      </c>
      <c r="O290" s="43">
        <f t="shared" si="132"/>
        <v>257.43999999999869</v>
      </c>
      <c r="P290" s="38">
        <f t="shared" si="133"/>
        <v>1.5574710696602878E-2</v>
      </c>
      <c r="R290" s="37">
        <v>44253</v>
      </c>
      <c r="S290" s="3">
        <f t="shared" si="130"/>
        <v>70640.88</v>
      </c>
      <c r="T290" s="43">
        <f t="shared" si="134"/>
        <v>52650.74</v>
      </c>
      <c r="U290" s="3">
        <f t="shared" si="114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4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5"/>
        <v>4173.5499999999993</v>
      </c>
      <c r="N291" s="38">
        <f t="shared" si="131"/>
        <v>0.32104230769230768</v>
      </c>
      <c r="O291" s="43">
        <f t="shared" si="132"/>
        <v>386.75</v>
      </c>
      <c r="P291" s="38">
        <f t="shared" si="133"/>
        <v>2.3038935353968615E-2</v>
      </c>
      <c r="R291" s="37">
        <v>44256</v>
      </c>
      <c r="S291" s="3">
        <f t="shared" si="130"/>
        <v>72271.61</v>
      </c>
      <c r="T291" s="43">
        <f t="shared" si="134"/>
        <v>52650.74</v>
      </c>
      <c r="U291" s="3">
        <f t="shared" si="114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4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5"/>
        <v>3838.6800000000003</v>
      </c>
      <c r="N292" s="38">
        <f t="shared" si="131"/>
        <v>0.29528307692307698</v>
      </c>
      <c r="O292" s="43">
        <f t="shared" si="132"/>
        <v>-334.86999999999898</v>
      </c>
      <c r="P292" s="38">
        <f t="shared" si="133"/>
        <v>-1.9499171691350847E-2</v>
      </c>
      <c r="R292" s="37">
        <v>44257</v>
      </c>
      <c r="S292" s="3">
        <f t="shared" si="130"/>
        <v>70863.739999999991</v>
      </c>
      <c r="T292" s="43">
        <f t="shared" si="134"/>
        <v>52650.74</v>
      </c>
      <c r="U292" s="3">
        <f t="shared" si="114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4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5"/>
        <v>3388.5099999999984</v>
      </c>
      <c r="N293" s="38">
        <f t="shared" si="131"/>
        <v>0.26065461538461521</v>
      </c>
      <c r="O293" s="43">
        <f t="shared" si="132"/>
        <v>-450.17000000000189</v>
      </c>
      <c r="P293" s="38">
        <f t="shared" si="133"/>
        <v>-2.6734280834364799E-2</v>
      </c>
      <c r="R293" s="37">
        <v>44258</v>
      </c>
      <c r="S293" s="43">
        <f t="shared" si="130"/>
        <v>69170.399999999994</v>
      </c>
      <c r="T293" s="43">
        <f t="shared" si="134"/>
        <v>52850.74</v>
      </c>
      <c r="U293" s="3">
        <f t="shared" si="114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4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5"/>
        <v>3134.8700000000008</v>
      </c>
      <c r="N294" s="38">
        <f t="shared" si="131"/>
        <v>0.24114384615384621</v>
      </c>
      <c r="O294" s="43">
        <f t="shared" si="132"/>
        <v>-253.6399999999976</v>
      </c>
      <c r="P294" s="38">
        <f t="shared" si="133"/>
        <v>-1.5476696783294996E-2</v>
      </c>
      <c r="R294" s="37">
        <v>44259</v>
      </c>
      <c r="S294" s="3">
        <f t="shared" si="130"/>
        <v>68101.08</v>
      </c>
      <c r="T294" s="43">
        <f t="shared" si="134"/>
        <v>52850.74</v>
      </c>
      <c r="U294" s="3">
        <f t="shared" si="114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4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5"/>
        <v>3388.2099999999991</v>
      </c>
      <c r="N295" s="38">
        <f t="shared" si="131"/>
        <v>0.2606315384615383</v>
      </c>
      <c r="O295" s="43">
        <f t="shared" si="132"/>
        <v>253.33999999999833</v>
      </c>
      <c r="P295" s="38">
        <f t="shared" si="133"/>
        <v>1.5701397036356646E-2</v>
      </c>
      <c r="R295" s="37">
        <v>44260</v>
      </c>
      <c r="S295" s="3">
        <f t="shared" si="130"/>
        <v>69171.72</v>
      </c>
      <c r="T295" s="43">
        <f t="shared" si="134"/>
        <v>52850.74</v>
      </c>
      <c r="U295" s="3">
        <f t="shared" si="114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4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5"/>
        <v>2932.24</v>
      </c>
      <c r="N296" s="38">
        <f t="shared" si="131"/>
        <v>0.22555692307692299</v>
      </c>
      <c r="O296" s="43">
        <f t="shared" si="132"/>
        <v>-455.96999999999935</v>
      </c>
      <c r="P296" s="38">
        <f t="shared" si="133"/>
        <v>-2.7823050839597463E-2</v>
      </c>
      <c r="R296" s="37">
        <v>44263</v>
      </c>
      <c r="S296" s="3">
        <f t="shared" si="130"/>
        <v>67250.55</v>
      </c>
      <c r="T296" s="43">
        <f t="shared" si="134"/>
        <v>52850.74</v>
      </c>
      <c r="U296" s="3">
        <f t="shared" si="114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4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5"/>
        <v>3525.2299999999996</v>
      </c>
      <c r="N297" s="38">
        <f t="shared" si="131"/>
        <v>0.27117153846153852</v>
      </c>
      <c r="O297" s="43">
        <f t="shared" si="132"/>
        <v>592.98999999999978</v>
      </c>
      <c r="P297" s="38">
        <f t="shared" si="133"/>
        <v>3.7219499580724458E-2</v>
      </c>
      <c r="R297" s="37">
        <v>44264</v>
      </c>
      <c r="S297" s="3">
        <f t="shared" si="130"/>
        <v>69754.77</v>
      </c>
      <c r="T297" s="43">
        <f t="shared" si="134"/>
        <v>52850.74</v>
      </c>
      <c r="U297" s="3">
        <f t="shared" si="114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4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5"/>
        <v>3442.2799999999988</v>
      </c>
      <c r="N298" s="38">
        <f t="shared" si="131"/>
        <v>0.26479076923076916</v>
      </c>
      <c r="O298" s="43">
        <f t="shared" si="132"/>
        <v>-82.950000000000728</v>
      </c>
      <c r="P298" s="38">
        <f t="shared" si="133"/>
        <v>-5.0195973066639032E-3</v>
      </c>
      <c r="R298" s="37">
        <v>44265</v>
      </c>
      <c r="S298" s="3">
        <f t="shared" si="130"/>
        <v>69605.959999999992</v>
      </c>
      <c r="T298" s="43">
        <f t="shared" si="134"/>
        <v>53050.74</v>
      </c>
      <c r="U298" s="3">
        <f t="shared" si="114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4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5"/>
        <v>3703.6399999999994</v>
      </c>
      <c r="N299" s="38">
        <f t="shared" si="131"/>
        <v>0.28489538461538455</v>
      </c>
      <c r="O299" s="43">
        <f t="shared" si="132"/>
        <v>261.36000000000058</v>
      </c>
      <c r="P299" s="38">
        <f t="shared" si="133"/>
        <v>1.5895605718915018E-2</v>
      </c>
      <c r="R299" s="37">
        <v>44266</v>
      </c>
      <c r="S299" s="3">
        <f t="shared" si="130"/>
        <v>70713.489999999991</v>
      </c>
      <c r="T299" s="43">
        <f t="shared" si="134"/>
        <v>53050.74</v>
      </c>
      <c r="U299" s="3">
        <f t="shared" si="114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4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5"/>
        <v>3486.2400000000016</v>
      </c>
      <c r="N300" s="38">
        <f t="shared" si="131"/>
        <v>0.26817230769230771</v>
      </c>
      <c r="O300" s="43">
        <f t="shared" si="132"/>
        <v>-217.39999999999782</v>
      </c>
      <c r="P300" s="38">
        <f t="shared" si="133"/>
        <v>-1.301512724172682E-2</v>
      </c>
      <c r="R300" s="37">
        <v>44267</v>
      </c>
      <c r="S300" s="3">
        <f t="shared" si="130"/>
        <v>69794.400000000009</v>
      </c>
      <c r="T300" s="43">
        <f t="shared" si="134"/>
        <v>53050.74</v>
      </c>
      <c r="U300" s="3">
        <f t="shared" si="114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4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5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0"/>
        <v>70983.77</v>
      </c>
      <c r="T301" s="50">
        <f>T300+400</f>
        <v>53450.74</v>
      </c>
      <c r="U301" s="3">
        <f t="shared" si="114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4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5"/>
        <v>3720.2700000000004</v>
      </c>
      <c r="N302" s="38">
        <f t="shared" ref="N302:N322" si="135">K302/L302-1</f>
        <v>0.27763208955223884</v>
      </c>
      <c r="O302" s="43">
        <f t="shared" ref="O302:O322" si="136">K302-K301</f>
        <v>48.510000000002037</v>
      </c>
      <c r="P302" s="38">
        <f t="shared" ref="P302:P322" si="137">K302/K301-1</f>
        <v>2.8415347919605871E-3</v>
      </c>
      <c r="R302" s="37">
        <v>44271</v>
      </c>
      <c r="S302" s="3">
        <f t="shared" si="130"/>
        <v>71186.649999999994</v>
      </c>
      <c r="T302" s="43">
        <f t="shared" ref="T302:U322" si="138">D302+L302</f>
        <v>53450.74</v>
      </c>
      <c r="U302" s="3">
        <f t="shared" si="138"/>
        <v>17735.91</v>
      </c>
      <c r="V302" s="38">
        <f t="shared" ref="V302:V307" si="139">S302/T302-1</f>
        <v>0.33181785696512334</v>
      </c>
      <c r="W302" s="3">
        <f t="shared" ref="W302:W307" si="140">S302-S301</f>
        <v>202.8799999999901</v>
      </c>
      <c r="X302" s="38">
        <f t="shared" ref="X302:X307" si="141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4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5"/>
        <v>3741.9500000000007</v>
      </c>
      <c r="N303" s="38">
        <f t="shared" si="135"/>
        <v>0.27925</v>
      </c>
      <c r="O303" s="43">
        <f t="shared" si="136"/>
        <v>21.680000000000291</v>
      </c>
      <c r="P303" s="38">
        <f t="shared" si="137"/>
        <v>1.2663351687793867E-3</v>
      </c>
      <c r="R303" s="37">
        <v>44272</v>
      </c>
      <c r="S303" s="3">
        <f t="shared" si="130"/>
        <v>71478.06</v>
      </c>
      <c r="T303" s="43">
        <f t="shared" si="138"/>
        <v>53650.74</v>
      </c>
      <c r="U303" s="3">
        <f t="shared" si="138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4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5"/>
        <v>3347.5400000000009</v>
      </c>
      <c r="N304" s="38">
        <f t="shared" si="135"/>
        <v>0.24981641791044784</v>
      </c>
      <c r="O304" s="43">
        <f t="shared" si="136"/>
        <v>-394.40999999999985</v>
      </c>
      <c r="P304" s="38">
        <f t="shared" si="137"/>
        <v>-2.300846753140684E-2</v>
      </c>
      <c r="R304" s="37">
        <v>44273</v>
      </c>
      <c r="S304" s="3">
        <f t="shared" si="130"/>
        <v>69834.73000000001</v>
      </c>
      <c r="T304" s="43">
        <f t="shared" si="138"/>
        <v>53650.74</v>
      </c>
      <c r="U304" s="3">
        <f t="shared" si="138"/>
        <v>16183.990000000005</v>
      </c>
      <c r="V304" s="38">
        <f t="shared" si="139"/>
        <v>0.30165455313384326</v>
      </c>
      <c r="W304" s="3">
        <f t="shared" si="140"/>
        <v>-1643.3299999999872</v>
      </c>
      <c r="X304" s="38">
        <f t="shared" si="141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2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3">K305-L305</f>
        <v>3433.59</v>
      </c>
      <c r="N305" s="38">
        <f t="shared" si="135"/>
        <v>0.2562380597014926</v>
      </c>
      <c r="O305" s="43">
        <f t="shared" si="136"/>
        <v>86.049999999999272</v>
      </c>
      <c r="P305" s="38">
        <f t="shared" si="137"/>
        <v>5.1380680386492461E-3</v>
      </c>
      <c r="R305" s="37">
        <v>44274</v>
      </c>
      <c r="S305" s="3">
        <f t="shared" si="130"/>
        <v>70194.679999999993</v>
      </c>
      <c r="T305" s="43">
        <f t="shared" si="138"/>
        <v>53650.74</v>
      </c>
      <c r="U305" s="3">
        <f t="shared" si="138"/>
        <v>16543.939999999999</v>
      </c>
      <c r="V305" s="38">
        <f t="shared" si="139"/>
        <v>0.30836368706191175</v>
      </c>
      <c r="W305" s="3">
        <f t="shared" si="140"/>
        <v>359.94999999998254</v>
      </c>
      <c r="X305" s="38">
        <f t="shared" si="141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2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3"/>
        <v>3745.1899999999987</v>
      </c>
      <c r="N306" s="38">
        <f t="shared" si="135"/>
        <v>0.27949179104477606</v>
      </c>
      <c r="O306" s="43">
        <f t="shared" si="136"/>
        <v>311.59999999999854</v>
      </c>
      <c r="P306" s="38">
        <f t="shared" si="137"/>
        <v>1.8510608848142152E-2</v>
      </c>
      <c r="R306" s="37">
        <v>44277</v>
      </c>
      <c r="S306" s="3">
        <f t="shared" si="130"/>
        <v>71497.73</v>
      </c>
      <c r="T306" s="43">
        <f t="shared" si="138"/>
        <v>53650.74</v>
      </c>
      <c r="U306" s="3">
        <f t="shared" si="138"/>
        <v>17846.990000000002</v>
      </c>
      <c r="V306" s="38">
        <f t="shared" si="139"/>
        <v>0.3326513296927498</v>
      </c>
      <c r="W306" s="3">
        <f t="shared" si="140"/>
        <v>1303.0500000000029</v>
      </c>
      <c r="X306" s="38">
        <f t="shared" si="141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2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3"/>
        <v>3735.2099999999991</v>
      </c>
      <c r="N307" s="38">
        <f t="shared" si="135"/>
        <v>0.27874701492537302</v>
      </c>
      <c r="O307" s="43">
        <f t="shared" si="136"/>
        <v>-9.9799999999995634</v>
      </c>
      <c r="P307" s="38">
        <f t="shared" si="137"/>
        <v>-5.8208745426557851E-4</v>
      </c>
      <c r="R307" s="37">
        <v>44278</v>
      </c>
      <c r="S307" s="3">
        <f t="shared" si="130"/>
        <v>71457.290000000008</v>
      </c>
      <c r="T307" s="43">
        <f t="shared" si="138"/>
        <v>53650.74</v>
      </c>
      <c r="U307" s="3">
        <f t="shared" si="138"/>
        <v>17806.550000000003</v>
      </c>
      <c r="V307" s="38">
        <f t="shared" si="139"/>
        <v>0.33189756562537642</v>
      </c>
      <c r="W307" s="3">
        <f t="shared" si="140"/>
        <v>-40.439999999987776</v>
      </c>
      <c r="X307" s="38">
        <f t="shared" si="141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2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3"/>
        <v>3435.1800000000003</v>
      </c>
      <c r="N308" s="38">
        <f t="shared" si="135"/>
        <v>0.25635671641791058</v>
      </c>
      <c r="O308" s="43">
        <f t="shared" si="136"/>
        <v>-300.02999999999884</v>
      </c>
      <c r="P308" s="38">
        <f t="shared" si="137"/>
        <v>-1.7509560723212525E-2</v>
      </c>
      <c r="R308" s="37">
        <v>44279</v>
      </c>
      <c r="S308" s="3">
        <f t="shared" si="130"/>
        <v>70407.350000000006</v>
      </c>
      <c r="T308" s="43">
        <f t="shared" si="138"/>
        <v>53850.74</v>
      </c>
      <c r="U308" s="3">
        <f t="shared" si="138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2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3"/>
        <v>3467.8199999999997</v>
      </c>
      <c r="N309" s="38">
        <f t="shared" si="135"/>
        <v>0.25879253731343277</v>
      </c>
      <c r="O309" s="43">
        <f t="shared" si="136"/>
        <v>32.639999999999418</v>
      </c>
      <c r="P309" s="38">
        <f t="shared" si="137"/>
        <v>1.9387972091773342E-3</v>
      </c>
      <c r="R309" s="37">
        <v>44280</v>
      </c>
      <c r="S309" s="3">
        <f t="shared" si="130"/>
        <v>70545.17</v>
      </c>
      <c r="T309" s="43">
        <f t="shared" si="138"/>
        <v>53850.74</v>
      </c>
      <c r="U309" s="3">
        <f t="shared" si="138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2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3"/>
        <v>3671.7000000000007</v>
      </c>
      <c r="N310" s="38">
        <f t="shared" si="135"/>
        <v>0.27400746268656717</v>
      </c>
      <c r="O310" s="43">
        <f t="shared" si="136"/>
        <v>203.88000000000102</v>
      </c>
      <c r="P310" s="38">
        <f t="shared" si="137"/>
        <v>1.2086920538635137E-2</v>
      </c>
      <c r="R310" s="37">
        <v>44281</v>
      </c>
      <c r="S310" s="3">
        <f t="shared" si="130"/>
        <v>71399.03</v>
      </c>
      <c r="T310" s="43">
        <f t="shared" si="138"/>
        <v>53850.74</v>
      </c>
      <c r="U310" s="3">
        <f t="shared" si="138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2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3"/>
        <v>3675.4399999999987</v>
      </c>
      <c r="N311" s="38">
        <f t="shared" si="135"/>
        <v>0.27428656716417898</v>
      </c>
      <c r="O311" s="43">
        <f t="shared" si="136"/>
        <v>3.7399999999979627</v>
      </c>
      <c r="P311" s="38">
        <f t="shared" si="137"/>
        <v>2.1907601469095539E-4</v>
      </c>
      <c r="R311" s="37">
        <v>44284</v>
      </c>
      <c r="S311" s="3">
        <f t="shared" si="130"/>
        <v>71418.490000000005</v>
      </c>
      <c r="T311" s="43">
        <f t="shared" si="138"/>
        <v>53850.74</v>
      </c>
      <c r="U311" s="3">
        <f t="shared" si="138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2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3"/>
        <v>3643.0999999999985</v>
      </c>
      <c r="N312" s="38">
        <f t="shared" si="135"/>
        <v>0.27187313432835802</v>
      </c>
      <c r="O312" s="43">
        <f t="shared" si="136"/>
        <v>-32.340000000000146</v>
      </c>
      <c r="P312" s="38">
        <f t="shared" si="137"/>
        <v>-1.8939482672188923E-3</v>
      </c>
      <c r="R312" s="37">
        <v>44285</v>
      </c>
      <c r="S312" s="3">
        <f t="shared" si="130"/>
        <v>71284.47</v>
      </c>
      <c r="T312" s="43">
        <f t="shared" si="138"/>
        <v>53850.74</v>
      </c>
      <c r="U312" s="3">
        <f t="shared" si="138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2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3"/>
        <v>3803.619999999999</v>
      </c>
      <c r="N313" s="38">
        <f t="shared" si="135"/>
        <v>0.2838522388059701</v>
      </c>
      <c r="O313" s="43">
        <f t="shared" si="136"/>
        <v>160.52000000000044</v>
      </c>
      <c r="P313" s="38">
        <f t="shared" si="137"/>
        <v>9.4184743385885561E-3</v>
      </c>
      <c r="R313" s="37">
        <v>44286</v>
      </c>
      <c r="S313" s="3">
        <f t="shared" si="130"/>
        <v>72156.959999999992</v>
      </c>
      <c r="T313" s="43">
        <f t="shared" si="138"/>
        <v>54050.74</v>
      </c>
      <c r="U313" s="3">
        <f t="shared" si="138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2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3"/>
        <v>4084.9000000000015</v>
      </c>
      <c r="N314" s="38">
        <f t="shared" si="135"/>
        <v>0.30484328358208956</v>
      </c>
      <c r="O314" s="43">
        <f t="shared" si="136"/>
        <v>281.28000000000247</v>
      </c>
      <c r="P314" s="38">
        <f t="shared" si="137"/>
        <v>1.6350047257496003E-2</v>
      </c>
      <c r="R314" s="37">
        <v>44287</v>
      </c>
      <c r="S314" s="3">
        <f t="shared" si="130"/>
        <v>73337.88</v>
      </c>
      <c r="T314" s="43">
        <f t="shared" si="138"/>
        <v>54050.74</v>
      </c>
      <c r="U314" s="3">
        <f t="shared" si="138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2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3"/>
        <v>4408.3899999999994</v>
      </c>
      <c r="N315" s="38">
        <f t="shared" si="135"/>
        <v>0.32898432835820901</v>
      </c>
      <c r="O315" s="43">
        <f t="shared" si="136"/>
        <v>323.48999999999796</v>
      </c>
      <c r="P315" s="38">
        <f t="shared" si="137"/>
        <v>1.8501106669182921E-2</v>
      </c>
      <c r="R315" s="37">
        <v>44291</v>
      </c>
      <c r="S315" s="3">
        <f t="shared" si="130"/>
        <v>74699.91</v>
      </c>
      <c r="T315" s="43">
        <f t="shared" si="138"/>
        <v>54050.74</v>
      </c>
      <c r="U315" s="3">
        <f t="shared" si="138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2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3"/>
        <v>4448.8100000000013</v>
      </c>
      <c r="N316" s="38">
        <f t="shared" si="135"/>
        <v>0.33200074626865672</v>
      </c>
      <c r="O316" s="43">
        <f t="shared" si="136"/>
        <v>40.420000000001892</v>
      </c>
      <c r="P316" s="38">
        <f t="shared" si="137"/>
        <v>2.2697166897176491E-3</v>
      </c>
      <c r="R316" s="37">
        <v>44292</v>
      </c>
      <c r="S316" s="3">
        <f t="shared" si="130"/>
        <v>74870.95</v>
      </c>
      <c r="T316" s="43">
        <f t="shared" si="138"/>
        <v>54050.74</v>
      </c>
      <c r="U316" s="3">
        <f t="shared" si="138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2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3"/>
        <v>4566.5800000000017</v>
      </c>
      <c r="N317" s="38">
        <f t="shared" si="135"/>
        <v>0.34078955223880603</v>
      </c>
      <c r="O317" s="43">
        <f t="shared" si="136"/>
        <v>117.77000000000044</v>
      </c>
      <c r="P317" s="38">
        <f t="shared" si="137"/>
        <v>6.598198983573722E-3</v>
      </c>
      <c r="R317" s="37">
        <v>44293</v>
      </c>
      <c r="S317" s="3">
        <f t="shared" si="130"/>
        <v>75566.240000000005</v>
      </c>
      <c r="T317" s="43">
        <f t="shared" si="138"/>
        <v>54250.74</v>
      </c>
      <c r="U317" s="3">
        <f t="shared" si="138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2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3"/>
        <v>4670.8100000000013</v>
      </c>
      <c r="N318" s="38">
        <f t="shared" si="135"/>
        <v>0.34856791044776125</v>
      </c>
      <c r="O318" s="43">
        <f t="shared" si="136"/>
        <v>104.22999999999956</v>
      </c>
      <c r="P318" s="38">
        <f t="shared" si="137"/>
        <v>5.8013266854348711E-3</v>
      </c>
      <c r="R318" s="37">
        <v>44294</v>
      </c>
      <c r="S318" s="3">
        <f t="shared" si="130"/>
        <v>76005.97</v>
      </c>
      <c r="T318" s="43">
        <f t="shared" si="138"/>
        <v>54250.74</v>
      </c>
      <c r="U318" s="3">
        <f t="shared" si="138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2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3"/>
        <v>4735.2400000000016</v>
      </c>
      <c r="N319" s="38">
        <f t="shared" si="135"/>
        <v>0.35337611940298519</v>
      </c>
      <c r="O319" s="43">
        <f t="shared" si="136"/>
        <v>64.430000000000291</v>
      </c>
      <c r="P319" s="38">
        <f t="shared" si="137"/>
        <v>3.5654184842848213E-3</v>
      </c>
      <c r="R319" s="37">
        <v>44295</v>
      </c>
      <c r="S319" s="3">
        <f t="shared" si="130"/>
        <v>76278.27</v>
      </c>
      <c r="T319" s="43">
        <f t="shared" si="138"/>
        <v>54250.74</v>
      </c>
      <c r="U319" s="3">
        <f t="shared" si="138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2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3"/>
        <v>4750.4900000000016</v>
      </c>
      <c r="N320" s="38">
        <f t="shared" si="135"/>
        <v>0.35451417910447769</v>
      </c>
      <c r="O320" s="43">
        <f t="shared" si="136"/>
        <v>15.25</v>
      </c>
      <c r="P320" s="38">
        <f t="shared" si="137"/>
        <v>8.4090422845251034E-4</v>
      </c>
      <c r="R320" s="37">
        <v>44298</v>
      </c>
      <c r="S320" s="3">
        <f t="shared" si="130"/>
        <v>76346.490000000005</v>
      </c>
      <c r="T320" s="43">
        <f t="shared" si="138"/>
        <v>54250.74</v>
      </c>
      <c r="U320" s="3">
        <f t="shared" si="138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2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3"/>
        <v>4917.369999999999</v>
      </c>
      <c r="N321" s="38">
        <f t="shared" si="135"/>
        <v>0.36696791044776123</v>
      </c>
      <c r="O321" s="43">
        <f t="shared" si="136"/>
        <v>166.87999999999738</v>
      </c>
      <c r="P321" s="38">
        <f t="shared" si="137"/>
        <v>9.1942421389172857E-3</v>
      </c>
      <c r="R321" s="37">
        <v>44299</v>
      </c>
      <c r="S321" s="3">
        <f t="shared" si="130"/>
        <v>77049.69</v>
      </c>
      <c r="T321" s="43">
        <f t="shared" si="138"/>
        <v>54250.74</v>
      </c>
      <c r="U321" s="3">
        <f t="shared" si="138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2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3"/>
        <v>4663.2200000000012</v>
      </c>
      <c r="N322" s="38">
        <f t="shared" si="135"/>
        <v>0.34800149253731361</v>
      </c>
      <c r="O322" s="43">
        <f t="shared" si="136"/>
        <v>-254.14999999999782</v>
      </c>
      <c r="P322" s="38">
        <f t="shared" si="137"/>
        <v>-1.3874808446845743E-2</v>
      </c>
      <c r="R322" s="37">
        <v>44300</v>
      </c>
      <c r="S322" s="3">
        <f t="shared" si="130"/>
        <v>76181.929999999993</v>
      </c>
      <c r="T322" s="43">
        <f t="shared" si="138"/>
        <v>54450.74</v>
      </c>
      <c r="U322" s="3">
        <f t="shared" si="138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2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3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0"/>
        <v>77901.06</v>
      </c>
      <c r="T323" s="50">
        <f>T322+400</f>
        <v>54850.74</v>
      </c>
      <c r="U323" s="3">
        <f t="shared" ref="U323:U386" si="144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2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3"/>
        <v>4956.2799999999988</v>
      </c>
      <c r="N324" s="38">
        <f t="shared" ref="N324:N344" si="145">K324/L324-1</f>
        <v>0.35915072463768105</v>
      </c>
      <c r="O324" s="43">
        <f t="shared" ref="O324:O344" si="146">K324-K323</f>
        <v>-19.389999999999418</v>
      </c>
      <c r="P324" s="38">
        <f t="shared" ref="P324:P344" si="147">K324/K323-1</f>
        <v>-1.0327194715288313E-3</v>
      </c>
      <c r="R324" s="37">
        <v>44302</v>
      </c>
      <c r="S324" s="3">
        <f t="shared" si="130"/>
        <v>77822.16</v>
      </c>
      <c r="T324" s="43">
        <f t="shared" ref="T324:T344" si="148">D324+L324</f>
        <v>54850.74</v>
      </c>
      <c r="U324" s="3">
        <f t="shared" si="144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2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3"/>
        <v>4809.66</v>
      </c>
      <c r="N325" s="38">
        <f t="shared" si="145"/>
        <v>0.34852608695652165</v>
      </c>
      <c r="O325" s="43">
        <f t="shared" si="146"/>
        <v>-146.61999999999898</v>
      </c>
      <c r="P325" s="38">
        <f t="shared" si="147"/>
        <v>-7.8171151209087686E-3</v>
      </c>
      <c r="R325" s="37">
        <v>44305</v>
      </c>
      <c r="S325" s="3">
        <f t="shared" si="130"/>
        <v>77217.8</v>
      </c>
      <c r="T325" s="43">
        <f t="shared" si="148"/>
        <v>54850.74</v>
      </c>
      <c r="U325" s="3">
        <f t="shared" si="144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2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3"/>
        <v>4799.9599999999991</v>
      </c>
      <c r="N326" s="38">
        <f t="shared" si="145"/>
        <v>0.34782318840579696</v>
      </c>
      <c r="O326" s="43">
        <f t="shared" si="146"/>
        <v>-9.7000000000007276</v>
      </c>
      <c r="P326" s="38">
        <f t="shared" si="147"/>
        <v>-5.2123467059583817E-4</v>
      </c>
      <c r="R326" s="37">
        <v>44306</v>
      </c>
      <c r="S326" s="3">
        <f t="shared" si="130"/>
        <v>77178.76999999999</v>
      </c>
      <c r="T326" s="43">
        <f t="shared" si="148"/>
        <v>54850.74</v>
      </c>
      <c r="U326" s="3">
        <f t="shared" si="144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2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3"/>
        <v>4788.9500000000007</v>
      </c>
      <c r="N327" s="38">
        <f t="shared" si="145"/>
        <v>0.34702536231884062</v>
      </c>
      <c r="O327" s="43">
        <f t="shared" si="146"/>
        <v>-11.009999999998399</v>
      </c>
      <c r="P327" s="38">
        <f t="shared" si="147"/>
        <v>-5.9193675685320635E-4</v>
      </c>
      <c r="R327" s="37">
        <v>44307</v>
      </c>
      <c r="S327" s="3">
        <f t="shared" si="130"/>
        <v>77334.509999999995</v>
      </c>
      <c r="T327" s="43">
        <f t="shared" si="148"/>
        <v>55050.74</v>
      </c>
      <c r="U327" s="3">
        <f t="shared" si="144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2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3"/>
        <v>4570.869999999999</v>
      </c>
      <c r="N328" s="38">
        <f t="shared" si="145"/>
        <v>0.33122246376811582</v>
      </c>
      <c r="O328" s="43">
        <f t="shared" si="146"/>
        <v>-218.08000000000175</v>
      </c>
      <c r="P328" s="38">
        <f t="shared" si="147"/>
        <v>-1.1731700822262825E-2</v>
      </c>
      <c r="R328" s="37">
        <v>44308</v>
      </c>
      <c r="S328" s="3">
        <f t="shared" si="130"/>
        <v>76428.5</v>
      </c>
      <c r="T328" s="43">
        <f t="shared" si="148"/>
        <v>55050.74</v>
      </c>
      <c r="U328" s="3">
        <f t="shared" si="144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2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3"/>
        <v>4772.9900000000016</v>
      </c>
      <c r="N329" s="38">
        <f t="shared" si="145"/>
        <v>0.34586884057971035</v>
      </c>
      <c r="O329" s="43">
        <f t="shared" si="146"/>
        <v>202.12000000000262</v>
      </c>
      <c r="P329" s="38">
        <f t="shared" si="147"/>
        <v>1.1002200766757619E-2</v>
      </c>
      <c r="R329" s="37">
        <v>44309</v>
      </c>
      <c r="S329" s="3">
        <f t="shared" si="130"/>
        <v>77270.740000000005</v>
      </c>
      <c r="T329" s="43">
        <f t="shared" si="148"/>
        <v>55050.74</v>
      </c>
      <c r="U329" s="3">
        <f t="shared" si="144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2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3"/>
        <v>4764.2299999999996</v>
      </c>
      <c r="N330" s="38">
        <f t="shared" si="145"/>
        <v>0.34523405797101447</v>
      </c>
      <c r="O330" s="43">
        <f t="shared" si="146"/>
        <v>-8.7600000000020373</v>
      </c>
      <c r="P330" s="38">
        <f t="shared" si="147"/>
        <v>-4.7165265258863887E-4</v>
      </c>
      <c r="R330" s="37">
        <v>44312</v>
      </c>
      <c r="S330" s="3">
        <f t="shared" si="130"/>
        <v>77238.39</v>
      </c>
      <c r="T330" s="43">
        <f t="shared" si="148"/>
        <v>55050.74</v>
      </c>
      <c r="U330" s="3">
        <f t="shared" si="144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2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3"/>
        <v>4676.8100000000013</v>
      </c>
      <c r="N331" s="38">
        <f t="shared" si="145"/>
        <v>0.33889927536231901</v>
      </c>
      <c r="O331" s="43">
        <f t="shared" si="146"/>
        <v>-87.419999999998254</v>
      </c>
      <c r="P331" s="38">
        <f t="shared" si="147"/>
        <v>-4.7090560718111574E-3</v>
      </c>
      <c r="R331" s="37">
        <v>44313</v>
      </c>
      <c r="S331" s="3">
        <f t="shared" si="130"/>
        <v>76875.960000000006</v>
      </c>
      <c r="T331" s="43">
        <f t="shared" si="148"/>
        <v>55050.74</v>
      </c>
      <c r="U331" s="3">
        <f t="shared" si="144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2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3"/>
        <v>4508.8600000000006</v>
      </c>
      <c r="N332" s="38">
        <f t="shared" si="145"/>
        <v>0.32672898550724638</v>
      </c>
      <c r="O332" s="43">
        <f t="shared" si="146"/>
        <v>-167.95000000000073</v>
      </c>
      <c r="P332" s="38">
        <f t="shared" si="147"/>
        <v>-9.0897725310808974E-3</v>
      </c>
      <c r="R332" s="37">
        <v>44314</v>
      </c>
      <c r="S332" s="3">
        <f t="shared" si="130"/>
        <v>76380.23000000001</v>
      </c>
      <c r="T332" s="43">
        <f t="shared" si="148"/>
        <v>55250.74</v>
      </c>
      <c r="U332" s="3">
        <f t="shared" si="144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2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3"/>
        <v>4387.6500000000015</v>
      </c>
      <c r="N333" s="68">
        <f t="shared" si="145"/>
        <v>0.31794565217391324</v>
      </c>
      <c r="O333" s="71">
        <f t="shared" si="146"/>
        <v>-121.20999999999913</v>
      </c>
      <c r="P333" s="68">
        <f t="shared" si="147"/>
        <v>-6.620292033474473E-3</v>
      </c>
      <c r="R333" s="66">
        <v>44315</v>
      </c>
      <c r="S333" s="67">
        <f t="shared" si="130"/>
        <v>75875.87</v>
      </c>
      <c r="T333" s="71">
        <f t="shared" si="148"/>
        <v>55250.74</v>
      </c>
      <c r="U333" s="3">
        <f t="shared" si="144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2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3"/>
        <v>4387.6500000000015</v>
      </c>
      <c r="N334" s="68">
        <f t="shared" si="145"/>
        <v>0.31794565217391324</v>
      </c>
      <c r="O334" s="71">
        <f t="shared" si="146"/>
        <v>0</v>
      </c>
      <c r="P334" s="68">
        <f t="shared" si="147"/>
        <v>0</v>
      </c>
      <c r="R334" s="66">
        <v>44316</v>
      </c>
      <c r="S334" s="67">
        <f t="shared" si="130"/>
        <v>75875.87</v>
      </c>
      <c r="T334" s="71">
        <f t="shared" si="148"/>
        <v>55250.74</v>
      </c>
      <c r="U334" s="3">
        <f t="shared" si="144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2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3"/>
        <v>4284.2799999999988</v>
      </c>
      <c r="N335" s="38">
        <f t="shared" si="145"/>
        <v>0.31045507246376802</v>
      </c>
      <c r="O335" s="43">
        <f t="shared" si="146"/>
        <v>-103.37000000000262</v>
      </c>
      <c r="P335" s="38">
        <f t="shared" si="147"/>
        <v>-5.6835270087121081E-3</v>
      </c>
      <c r="R335" s="37">
        <v>44319</v>
      </c>
      <c r="S335" s="3">
        <f t="shared" si="130"/>
        <v>75448.72</v>
      </c>
      <c r="T335" s="43">
        <f t="shared" si="148"/>
        <v>55250.74</v>
      </c>
      <c r="U335" s="3">
        <f t="shared" si="144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2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3"/>
        <v>3992.1100000000006</v>
      </c>
      <c r="N336" s="38">
        <f t="shared" si="145"/>
        <v>0.28928333333333334</v>
      </c>
      <c r="O336" s="43">
        <f t="shared" si="146"/>
        <v>-292.16999999999825</v>
      </c>
      <c r="P336" s="38">
        <f t="shared" si="147"/>
        <v>-1.6156020588046549E-2</v>
      </c>
      <c r="R336" s="37">
        <v>44320</v>
      </c>
      <c r="S336" s="3">
        <f t="shared" si="130"/>
        <v>74230.880000000005</v>
      </c>
      <c r="T336" s="43">
        <f t="shared" si="148"/>
        <v>55250.74</v>
      </c>
      <c r="U336" s="3">
        <f t="shared" si="144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49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0">K337-L337</f>
        <v>3888.2400000000016</v>
      </c>
      <c r="N337" s="38">
        <f t="shared" si="145"/>
        <v>0.28175652173913046</v>
      </c>
      <c r="O337" s="43">
        <f t="shared" si="146"/>
        <v>-103.86999999999898</v>
      </c>
      <c r="P337" s="38">
        <f t="shared" si="147"/>
        <v>-5.8379809926983883E-3</v>
      </c>
      <c r="R337" s="37">
        <v>44321</v>
      </c>
      <c r="S337" s="3">
        <f t="shared" si="130"/>
        <v>73998.8</v>
      </c>
      <c r="T337" s="43">
        <f t="shared" si="148"/>
        <v>55450.74</v>
      </c>
      <c r="U337" s="3">
        <f t="shared" si="144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49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0"/>
        <v>3876.9700000000012</v>
      </c>
      <c r="N338" s="38">
        <f t="shared" si="145"/>
        <v>0.28093985507246377</v>
      </c>
      <c r="O338" s="43">
        <f t="shared" si="146"/>
        <v>-11.270000000000437</v>
      </c>
      <c r="P338" s="38">
        <f t="shared" si="147"/>
        <v>-6.3714648828827603E-4</v>
      </c>
      <c r="R338" s="37">
        <v>44322</v>
      </c>
      <c r="S338" s="3">
        <f t="shared" si="130"/>
        <v>73953.05</v>
      </c>
      <c r="T338" s="43">
        <f t="shared" si="148"/>
        <v>55450.74</v>
      </c>
      <c r="U338" s="3">
        <f t="shared" si="144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49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0"/>
        <v>3978.16</v>
      </c>
      <c r="N339" s="38">
        <f t="shared" si="145"/>
        <v>0.28827246376811599</v>
      </c>
      <c r="O339" s="43">
        <f t="shared" si="146"/>
        <v>101.18999999999869</v>
      </c>
      <c r="P339" s="38">
        <f t="shared" si="147"/>
        <v>5.7243973373264367E-3</v>
      </c>
      <c r="R339" s="37">
        <v>44323</v>
      </c>
      <c r="S339" s="3">
        <f t="shared" si="130"/>
        <v>74377.58</v>
      </c>
      <c r="T339" s="43">
        <f t="shared" si="148"/>
        <v>55450.74</v>
      </c>
      <c r="U339" s="3">
        <f t="shared" si="144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49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0"/>
        <v>3445.0099999999984</v>
      </c>
      <c r="N340" s="38">
        <f t="shared" si="145"/>
        <v>0.24963840579710128</v>
      </c>
      <c r="O340" s="43">
        <f t="shared" si="146"/>
        <v>-533.15000000000146</v>
      </c>
      <c r="P340" s="38">
        <f t="shared" si="147"/>
        <v>-2.9989042735581228E-2</v>
      </c>
      <c r="R340" s="37">
        <v>44326</v>
      </c>
      <c r="S340" s="3">
        <f t="shared" si="130"/>
        <v>72150.959999999992</v>
      </c>
      <c r="T340" s="43">
        <f t="shared" si="148"/>
        <v>55450.74</v>
      </c>
      <c r="U340" s="3">
        <f t="shared" si="144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49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0"/>
        <v>3441.380000000001</v>
      </c>
      <c r="N341" s="38">
        <f t="shared" si="145"/>
        <v>0.24937536231884061</v>
      </c>
      <c r="O341" s="43">
        <f t="shared" si="146"/>
        <v>-3.6299999999973807</v>
      </c>
      <c r="P341" s="38">
        <f t="shared" si="147"/>
        <v>-2.1049567382080969E-4</v>
      </c>
      <c r="R341" s="37">
        <v>44327</v>
      </c>
      <c r="S341" s="3">
        <f t="shared" si="130"/>
        <v>72137.08</v>
      </c>
      <c r="T341" s="43">
        <f t="shared" si="148"/>
        <v>55450.74</v>
      </c>
      <c r="U341" s="3">
        <f t="shared" si="144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49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0"/>
        <v>3033.7000000000007</v>
      </c>
      <c r="N342" s="38">
        <f t="shared" si="145"/>
        <v>0.21983333333333333</v>
      </c>
      <c r="O342" s="43">
        <f t="shared" si="146"/>
        <v>-407.68000000000029</v>
      </c>
      <c r="P342" s="38">
        <f t="shared" si="147"/>
        <v>-2.3645439054182482E-2</v>
      </c>
      <c r="R342" s="37">
        <v>44328</v>
      </c>
      <c r="S342" s="3">
        <f t="shared" si="130"/>
        <v>70632.52</v>
      </c>
      <c r="T342" s="43">
        <f t="shared" si="148"/>
        <v>55650.74</v>
      </c>
      <c r="U342" s="3">
        <f t="shared" si="144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49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0"/>
        <v>3219.619999999999</v>
      </c>
      <c r="N343" s="38">
        <f t="shared" si="145"/>
        <v>0.23330579710144916</v>
      </c>
      <c r="O343" s="43">
        <f t="shared" si="146"/>
        <v>185.91999999999825</v>
      </c>
      <c r="P343" s="38">
        <f t="shared" si="147"/>
        <v>1.1044511901720844E-2</v>
      </c>
      <c r="R343" s="37">
        <v>44329</v>
      </c>
      <c r="S343" s="3">
        <f t="shared" si="130"/>
        <v>71413.959999999992</v>
      </c>
      <c r="T343" s="43">
        <f t="shared" si="148"/>
        <v>55650.74</v>
      </c>
      <c r="U343" s="3">
        <f t="shared" si="144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49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0"/>
        <v>3526.4900000000016</v>
      </c>
      <c r="N344" s="38">
        <f t="shared" si="145"/>
        <v>0.25554275362318846</v>
      </c>
      <c r="O344" s="43">
        <f t="shared" si="146"/>
        <v>306.87000000000262</v>
      </c>
      <c r="P344" s="38">
        <f t="shared" si="147"/>
        <v>1.8030367305498229E-2</v>
      </c>
      <c r="R344" s="37">
        <v>44330</v>
      </c>
      <c r="S344" s="3">
        <f t="shared" si="130"/>
        <v>72702.7</v>
      </c>
      <c r="T344" s="43">
        <f t="shared" si="148"/>
        <v>55650.74</v>
      </c>
      <c r="U344" s="3">
        <f t="shared" si="144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49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0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0"/>
        <v>72366.2</v>
      </c>
      <c r="T345" s="50">
        <f>T344+400</f>
        <v>56050.74</v>
      </c>
      <c r="U345" s="3">
        <f t="shared" si="144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49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0"/>
        <v>3215.2999999999993</v>
      </c>
      <c r="N346" s="38">
        <f t="shared" ref="N346:N365" si="151">K346/L346-1</f>
        <v>0.22642957746478865</v>
      </c>
      <c r="O346" s="43">
        <f t="shared" ref="O346:O365" si="152">K346-K345</f>
        <v>-134.72000000000116</v>
      </c>
      <c r="P346" s="38">
        <f t="shared" ref="P346:P365" si="153">K346/K345-1</f>
        <v>-7.676344528382395E-3</v>
      </c>
      <c r="R346" s="37">
        <v>44334</v>
      </c>
      <c r="S346" s="3">
        <f t="shared" si="130"/>
        <v>71811.789999999994</v>
      </c>
      <c r="T346" s="43">
        <f t="shared" ref="T346:T365" si="154">D346+L346</f>
        <v>56050.74</v>
      </c>
      <c r="U346" s="3">
        <f t="shared" si="144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49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0"/>
        <v>3334.7200000000012</v>
      </c>
      <c r="N347" s="38">
        <f t="shared" si="151"/>
        <v>0.2348394366197184</v>
      </c>
      <c r="O347" s="43">
        <f t="shared" si="152"/>
        <v>119.42000000000189</v>
      </c>
      <c r="P347" s="38">
        <f t="shared" si="153"/>
        <v>6.8571887937618481E-3</v>
      </c>
      <c r="R347" s="37">
        <v>44335</v>
      </c>
      <c r="S347" s="3">
        <f t="shared" si="130"/>
        <v>72505.52</v>
      </c>
      <c r="T347" s="43">
        <f t="shared" si="154"/>
        <v>56250.74</v>
      </c>
      <c r="U347" s="3">
        <f t="shared" si="144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49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0"/>
        <v>3578.119999999999</v>
      </c>
      <c r="N348" s="38">
        <f t="shared" si="151"/>
        <v>0.25198028169014086</v>
      </c>
      <c r="O348" s="43">
        <f t="shared" si="152"/>
        <v>243.39999999999782</v>
      </c>
      <c r="P348" s="38">
        <f t="shared" si="153"/>
        <v>1.3881031462150473E-2</v>
      </c>
      <c r="R348" s="37">
        <v>44336</v>
      </c>
      <c r="S348" s="3">
        <f t="shared" si="130"/>
        <v>73513.25</v>
      </c>
      <c r="T348" s="43">
        <f t="shared" si="154"/>
        <v>56250.74</v>
      </c>
      <c r="U348" s="3">
        <f t="shared" si="144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49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0"/>
        <v>3476.880000000001</v>
      </c>
      <c r="N349" s="38">
        <f t="shared" si="151"/>
        <v>0.24485070422535227</v>
      </c>
      <c r="O349" s="43">
        <f t="shared" si="152"/>
        <v>-101.23999999999796</v>
      </c>
      <c r="P349" s="38">
        <f t="shared" si="153"/>
        <v>-5.6946403781725774E-3</v>
      </c>
      <c r="R349" s="37">
        <v>44337</v>
      </c>
      <c r="S349" s="3">
        <f t="shared" si="130"/>
        <v>73095.87</v>
      </c>
      <c r="T349" s="43">
        <f t="shared" si="154"/>
        <v>56250.74</v>
      </c>
      <c r="U349" s="3">
        <f t="shared" si="144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49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0"/>
        <v>3803.3899999999994</v>
      </c>
      <c r="N350" s="38">
        <f t="shared" si="151"/>
        <v>0.26784436619718299</v>
      </c>
      <c r="O350" s="43">
        <f t="shared" si="152"/>
        <v>326.5099999999984</v>
      </c>
      <c r="P350" s="38">
        <f t="shared" si="153"/>
        <v>1.8471019772720032E-2</v>
      </c>
      <c r="R350" s="37">
        <v>44340</v>
      </c>
      <c r="S350" s="3">
        <f t="shared" si="130"/>
        <v>74451.14</v>
      </c>
      <c r="T350" s="43">
        <f t="shared" si="154"/>
        <v>56250.74</v>
      </c>
      <c r="U350" s="3">
        <f t="shared" si="144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49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0"/>
        <v>3803.3899999999994</v>
      </c>
      <c r="N351" s="38">
        <f t="shared" si="151"/>
        <v>0.26784436619718299</v>
      </c>
      <c r="O351" s="43">
        <f t="shared" si="152"/>
        <v>0</v>
      </c>
      <c r="P351" s="38">
        <f t="shared" si="153"/>
        <v>0</v>
      </c>
      <c r="R351" s="37">
        <v>44341</v>
      </c>
      <c r="S351" s="3">
        <f t="shared" ref="S351:S378" si="155">B351+K351</f>
        <v>74451.14</v>
      </c>
      <c r="T351" s="43">
        <f t="shared" si="154"/>
        <v>56250.74</v>
      </c>
      <c r="U351" s="3">
        <f t="shared" si="144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49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0"/>
        <v>3937.16</v>
      </c>
      <c r="N352" s="38">
        <f t="shared" si="151"/>
        <v>0.27726478873239446</v>
      </c>
      <c r="O352" s="43">
        <f t="shared" si="152"/>
        <v>133.77000000000044</v>
      </c>
      <c r="P352" s="38">
        <f t="shared" si="153"/>
        <v>7.4302672996586772E-3</v>
      </c>
      <c r="R352" s="37">
        <v>44342</v>
      </c>
      <c r="S352" s="3">
        <f t="shared" si="155"/>
        <v>75205.73</v>
      </c>
      <c r="T352" s="43">
        <f t="shared" si="154"/>
        <v>56450.74</v>
      </c>
      <c r="U352" s="3">
        <f t="shared" si="144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49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0"/>
        <v>3800.8300000000017</v>
      </c>
      <c r="N353" s="38">
        <f t="shared" si="151"/>
        <v>0.26766408450704238</v>
      </c>
      <c r="O353" s="43">
        <f t="shared" si="152"/>
        <v>-136.32999999999811</v>
      </c>
      <c r="P353" s="38">
        <f t="shared" si="153"/>
        <v>-7.5166123031388254E-3</v>
      </c>
      <c r="R353" s="37">
        <v>44343</v>
      </c>
      <c r="S353" s="3">
        <f t="shared" si="155"/>
        <v>74641.72</v>
      </c>
      <c r="T353" s="43">
        <f t="shared" si="154"/>
        <v>56450.74</v>
      </c>
      <c r="U353" s="3">
        <f t="shared" si="144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49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0"/>
        <v>3860.7700000000004</v>
      </c>
      <c r="N354" s="38">
        <f t="shared" si="151"/>
        <v>0.27188521126760556</v>
      </c>
      <c r="O354" s="43">
        <f t="shared" si="152"/>
        <v>59.93999999999869</v>
      </c>
      <c r="P354" s="38">
        <f t="shared" si="153"/>
        <v>3.3298464570798991E-3</v>
      </c>
      <c r="R354" s="37">
        <v>44344</v>
      </c>
      <c r="S354" s="3">
        <f t="shared" si="155"/>
        <v>74891.600000000006</v>
      </c>
      <c r="T354" s="43">
        <f t="shared" si="154"/>
        <v>56450.74</v>
      </c>
      <c r="U354" s="3">
        <f t="shared" si="144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49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0"/>
        <v>3843.2200000000012</v>
      </c>
      <c r="N355" s="38">
        <f t="shared" si="151"/>
        <v>0.27064929577464802</v>
      </c>
      <c r="O355" s="43">
        <f t="shared" si="152"/>
        <v>-17.549999999999272</v>
      </c>
      <c r="P355" s="38">
        <f t="shared" si="153"/>
        <v>-9.717193674466662E-4</v>
      </c>
      <c r="R355" s="37">
        <v>44347</v>
      </c>
      <c r="S355" s="3">
        <f t="shared" si="155"/>
        <v>74822.73000000001</v>
      </c>
      <c r="T355" s="43">
        <f t="shared" si="154"/>
        <v>56450.74</v>
      </c>
      <c r="U355" s="3">
        <f t="shared" si="144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49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0"/>
        <v>3802.2400000000016</v>
      </c>
      <c r="N356" s="38">
        <f t="shared" si="151"/>
        <v>0.26776338028169033</v>
      </c>
      <c r="O356" s="43">
        <f t="shared" si="152"/>
        <v>-40.979999999999563</v>
      </c>
      <c r="P356" s="38">
        <f t="shared" si="153"/>
        <v>-2.2712132313411626E-3</v>
      </c>
      <c r="R356" s="37">
        <v>44348</v>
      </c>
      <c r="S356" s="3">
        <f t="shared" si="155"/>
        <v>74653.97</v>
      </c>
      <c r="T356" s="43">
        <f t="shared" si="154"/>
        <v>56450.74</v>
      </c>
      <c r="U356" s="3">
        <f t="shared" si="144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49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0"/>
        <v>3775.5999999999985</v>
      </c>
      <c r="N357" s="38">
        <f t="shared" si="151"/>
        <v>0.26588732394366188</v>
      </c>
      <c r="O357" s="43">
        <f t="shared" si="152"/>
        <v>-26.640000000003056</v>
      </c>
      <c r="P357" s="38">
        <f t="shared" si="153"/>
        <v>-1.4798158451394539E-3</v>
      </c>
      <c r="R357" s="37">
        <v>44349</v>
      </c>
      <c r="S357" s="3">
        <f t="shared" si="155"/>
        <v>74744.84</v>
      </c>
      <c r="T357" s="43">
        <f t="shared" si="154"/>
        <v>56650.74</v>
      </c>
      <c r="U357" s="3">
        <f t="shared" si="144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49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0"/>
        <v>3687.869999999999</v>
      </c>
      <c r="N358" s="38">
        <f t="shared" si="151"/>
        <v>0.25970915492957736</v>
      </c>
      <c r="O358" s="43">
        <f t="shared" si="152"/>
        <v>-87.729999999999563</v>
      </c>
      <c r="P358" s="38">
        <f t="shared" si="153"/>
        <v>-4.8805046841273736E-3</v>
      </c>
      <c r="R358" s="37">
        <v>44350</v>
      </c>
      <c r="S358" s="3">
        <f t="shared" si="155"/>
        <v>74381.459999999992</v>
      </c>
      <c r="T358" s="43">
        <f t="shared" si="154"/>
        <v>56650.74</v>
      </c>
      <c r="U358" s="3">
        <f t="shared" si="144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49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0"/>
        <v>3966.3600000000006</v>
      </c>
      <c r="N359" s="38">
        <f t="shared" si="151"/>
        <v>0.27932112676056353</v>
      </c>
      <c r="O359" s="43">
        <f t="shared" si="152"/>
        <v>278.4900000000016</v>
      </c>
      <c r="P359" s="38">
        <f t="shared" si="153"/>
        <v>1.5568650711348164E-2</v>
      </c>
      <c r="R359" s="37">
        <v>44351</v>
      </c>
      <c r="S359" s="3">
        <f t="shared" si="155"/>
        <v>75540.820000000007</v>
      </c>
      <c r="T359" s="43">
        <f t="shared" si="154"/>
        <v>56650.74</v>
      </c>
      <c r="U359" s="3">
        <f t="shared" si="144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49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0"/>
        <v>4010.5499999999993</v>
      </c>
      <c r="N360" s="38">
        <f t="shared" si="151"/>
        <v>0.2824330985915493</v>
      </c>
      <c r="O360" s="43">
        <f t="shared" si="152"/>
        <v>44.18999999999869</v>
      </c>
      <c r="P360" s="38">
        <f t="shared" si="153"/>
        <v>2.4325181269113649E-3</v>
      </c>
      <c r="R360" s="37">
        <v>44354</v>
      </c>
      <c r="S360" s="3">
        <f t="shared" si="155"/>
        <v>75728.399999999994</v>
      </c>
      <c r="T360" s="43">
        <f t="shared" si="154"/>
        <v>56650.74</v>
      </c>
      <c r="U360" s="3">
        <f t="shared" si="144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49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0"/>
        <v>4074.5800000000017</v>
      </c>
      <c r="N361" s="38">
        <f t="shared" si="151"/>
        <v>0.28694225352112679</v>
      </c>
      <c r="O361" s="43">
        <f t="shared" si="152"/>
        <v>64.030000000002474</v>
      </c>
      <c r="P361" s="38">
        <f t="shared" si="153"/>
        <v>3.516093692941924E-3</v>
      </c>
      <c r="R361" s="37">
        <v>44355</v>
      </c>
      <c r="S361" s="3">
        <f t="shared" si="155"/>
        <v>75996.11</v>
      </c>
      <c r="T361" s="43">
        <f t="shared" si="154"/>
        <v>56650.74</v>
      </c>
      <c r="U361" s="3">
        <f t="shared" si="144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49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0"/>
        <v>4074.9000000000015</v>
      </c>
      <c r="N362" s="38">
        <f t="shared" si="151"/>
        <v>0.2869647887323945</v>
      </c>
      <c r="O362" s="43">
        <f t="shared" si="152"/>
        <v>0.31999999999970896</v>
      </c>
      <c r="P362" s="38">
        <f t="shared" si="153"/>
        <v>1.7510662351671868E-5</v>
      </c>
      <c r="R362" s="37">
        <v>44356</v>
      </c>
      <c r="S362" s="3">
        <f t="shared" si="155"/>
        <v>76198.679999999993</v>
      </c>
      <c r="T362" s="43">
        <f t="shared" si="154"/>
        <v>56850.74</v>
      </c>
      <c r="U362" s="3">
        <f t="shared" si="144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49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0"/>
        <v>4237.68</v>
      </c>
      <c r="N363" s="38">
        <f t="shared" si="151"/>
        <v>0.29842816901408442</v>
      </c>
      <c r="O363" s="43">
        <f t="shared" si="152"/>
        <v>162.77999999999884</v>
      </c>
      <c r="P363" s="38">
        <f t="shared" si="153"/>
        <v>8.9072990823477749E-3</v>
      </c>
      <c r="R363" s="37">
        <v>44357</v>
      </c>
      <c r="S363" s="3">
        <f t="shared" si="155"/>
        <v>76878.679999999993</v>
      </c>
      <c r="T363" s="43">
        <f t="shared" si="154"/>
        <v>56850.74</v>
      </c>
      <c r="U363" s="3">
        <f t="shared" si="144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49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0"/>
        <v>4387.7099999999991</v>
      </c>
      <c r="N364" s="38">
        <f t="shared" si="151"/>
        <v>0.30899366197183098</v>
      </c>
      <c r="O364" s="43">
        <f t="shared" si="152"/>
        <v>150.02999999999884</v>
      </c>
      <c r="P364" s="38">
        <f t="shared" si="153"/>
        <v>8.1371408984209914E-3</v>
      </c>
      <c r="R364" s="37">
        <v>44358</v>
      </c>
      <c r="S364" s="3">
        <f t="shared" si="155"/>
        <v>77505.570000000007</v>
      </c>
      <c r="T364" s="43">
        <f t="shared" si="154"/>
        <v>56850.74</v>
      </c>
      <c r="U364" s="3">
        <f t="shared" si="144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49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0"/>
        <v>4533.5200000000004</v>
      </c>
      <c r="N365" s="38">
        <f t="shared" si="151"/>
        <v>0.31926197183098592</v>
      </c>
      <c r="O365" s="43">
        <f t="shared" si="152"/>
        <v>145.81000000000131</v>
      </c>
      <c r="P365" s="38">
        <f t="shared" si="153"/>
        <v>7.8444305403948533E-3</v>
      </c>
      <c r="R365" s="37">
        <v>44361</v>
      </c>
      <c r="S365" s="3">
        <f t="shared" si="155"/>
        <v>78117.649999999994</v>
      </c>
      <c r="T365" s="43">
        <f t="shared" si="154"/>
        <v>56850.74</v>
      </c>
      <c r="U365" s="3">
        <f t="shared" si="144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49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0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5"/>
        <v>78263.100000000006</v>
      </c>
      <c r="T366" s="50">
        <f>T365+400</f>
        <v>57250.74</v>
      </c>
      <c r="U366" s="3">
        <f t="shared" si="144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49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0"/>
        <v>4516.8499999999985</v>
      </c>
      <c r="N367" s="38">
        <f t="shared" ref="N367:N387" si="156">K367/L367-1</f>
        <v>0.30937328767123273</v>
      </c>
      <c r="O367" s="43">
        <f t="shared" ref="O367:O387" si="157">K367-K366</f>
        <v>44.739999999997963</v>
      </c>
      <c r="P367" s="38">
        <f t="shared" ref="P367:P387" si="158">K367/K366-1</f>
        <v>2.3458337855641886E-3</v>
      </c>
      <c r="R367" s="37">
        <v>44363</v>
      </c>
      <c r="S367" s="3">
        <f t="shared" si="155"/>
        <v>78648.08</v>
      </c>
      <c r="T367" s="43">
        <f t="shared" ref="T367:U387" si="159">D367+L367</f>
        <v>57450.74</v>
      </c>
      <c r="U367" s="3">
        <f t="shared" si="144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49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0"/>
        <v>4922.57</v>
      </c>
      <c r="N368" s="38">
        <f t="shared" si="156"/>
        <v>0.33716232876712326</v>
      </c>
      <c r="O368" s="43">
        <f t="shared" si="157"/>
        <v>405.72000000000116</v>
      </c>
      <c r="P368" s="38">
        <f t="shared" si="158"/>
        <v>2.122316176566752E-2</v>
      </c>
      <c r="R368" s="37">
        <v>44364</v>
      </c>
      <c r="S368" s="3">
        <f t="shared" si="155"/>
        <v>80318.540000000008</v>
      </c>
      <c r="T368" s="43">
        <f t="shared" si="159"/>
        <v>57450.74</v>
      </c>
      <c r="U368" s="3">
        <f t="shared" si="144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0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1">K369-L369</f>
        <v>4888.16</v>
      </c>
      <c r="N369" s="38">
        <f t="shared" si="156"/>
        <v>0.33480547945205474</v>
      </c>
      <c r="O369" s="43">
        <f t="shared" si="157"/>
        <v>-34.409999999999854</v>
      </c>
      <c r="P369" s="38">
        <f t="shared" si="158"/>
        <v>-1.7625753166718994E-3</v>
      </c>
      <c r="R369" s="37">
        <v>44365</v>
      </c>
      <c r="S369" s="3">
        <f t="shared" si="155"/>
        <v>80178.47</v>
      </c>
      <c r="T369" s="43">
        <f t="shared" si="159"/>
        <v>57450.74</v>
      </c>
      <c r="U369" s="3">
        <f t="shared" si="144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0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1"/>
        <v>4886.4599999999991</v>
      </c>
      <c r="N370" s="38">
        <f t="shared" si="156"/>
        <v>0.33468904109589026</v>
      </c>
      <c r="O370" s="43">
        <f t="shared" si="157"/>
        <v>-1.7000000000007276</v>
      </c>
      <c r="P370" s="38">
        <f t="shared" si="158"/>
        <v>-8.723245293551507E-5</v>
      </c>
      <c r="R370" s="37">
        <v>44368</v>
      </c>
      <c r="S370" s="3">
        <f t="shared" si="155"/>
        <v>80175.47</v>
      </c>
      <c r="T370" s="43">
        <f t="shared" si="159"/>
        <v>57450.74</v>
      </c>
      <c r="U370" s="3">
        <f t="shared" si="144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0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1"/>
        <v>4991.7000000000007</v>
      </c>
      <c r="N371" s="38">
        <f t="shared" si="156"/>
        <v>0.34189726027397271</v>
      </c>
      <c r="O371" s="43">
        <f t="shared" si="157"/>
        <v>105.2400000000016</v>
      </c>
      <c r="P371" s="38">
        <f t="shared" si="158"/>
        <v>5.4006730827458327E-3</v>
      </c>
      <c r="R371" s="37">
        <v>44369</v>
      </c>
      <c r="S371" s="3">
        <f t="shared" si="155"/>
        <v>80609.86</v>
      </c>
      <c r="T371" s="43">
        <f t="shared" si="159"/>
        <v>57450.74</v>
      </c>
      <c r="U371" s="3">
        <f t="shared" si="144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0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1"/>
        <v>4991.57</v>
      </c>
      <c r="N372" s="38">
        <f t="shared" si="156"/>
        <v>0.34188835616438351</v>
      </c>
      <c r="O372" s="43">
        <f t="shared" si="157"/>
        <v>-0.13000000000101863</v>
      </c>
      <c r="P372" s="38">
        <f t="shared" si="158"/>
        <v>-6.6354629767451101E-6</v>
      </c>
      <c r="R372" s="37">
        <v>44370</v>
      </c>
      <c r="S372" s="3">
        <f t="shared" si="155"/>
        <v>80810.87</v>
      </c>
      <c r="T372" s="43">
        <f t="shared" si="159"/>
        <v>57650.74</v>
      </c>
      <c r="U372" s="3">
        <f t="shared" si="144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0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1"/>
        <v>5137.5600000000013</v>
      </c>
      <c r="N373" s="38">
        <f t="shared" si="156"/>
        <v>0.3518876712328769</v>
      </c>
      <c r="O373" s="43">
        <f t="shared" si="157"/>
        <v>145.9900000000016</v>
      </c>
      <c r="P373" s="38">
        <f t="shared" si="158"/>
        <v>7.4516743681083408E-3</v>
      </c>
      <c r="R373" s="37">
        <v>44371</v>
      </c>
      <c r="S373" s="3">
        <f t="shared" si="155"/>
        <v>81414.259999999995</v>
      </c>
      <c r="T373" s="43">
        <f t="shared" si="159"/>
        <v>57650.74</v>
      </c>
      <c r="U373" s="3">
        <f t="shared" si="144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0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1"/>
        <v>5068.4900000000016</v>
      </c>
      <c r="N374" s="38">
        <f t="shared" si="156"/>
        <v>0.34715684931506852</v>
      </c>
      <c r="O374" s="43">
        <f t="shared" si="157"/>
        <v>-69.069999999999709</v>
      </c>
      <c r="P374" s="38">
        <f t="shared" si="158"/>
        <v>-3.4994193811190843E-3</v>
      </c>
      <c r="R374" s="37">
        <v>44372</v>
      </c>
      <c r="S374" s="3">
        <f t="shared" si="155"/>
        <v>81130.990000000005</v>
      </c>
      <c r="T374" s="43">
        <f t="shared" si="159"/>
        <v>57650.74</v>
      </c>
      <c r="U374" s="3">
        <f t="shared" si="144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0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1"/>
        <v>5388.66</v>
      </c>
      <c r="N375" s="38">
        <f t="shared" si="156"/>
        <v>0.36908630136986309</v>
      </c>
      <c r="O375" s="43">
        <f t="shared" si="157"/>
        <v>320.16999999999825</v>
      </c>
      <c r="P375" s="38">
        <f t="shared" si="158"/>
        <v>1.627832131495599E-2</v>
      </c>
      <c r="R375" s="37">
        <v>44375</v>
      </c>
      <c r="S375" s="3">
        <f t="shared" si="155"/>
        <v>82455.929999999993</v>
      </c>
      <c r="T375" s="43">
        <f t="shared" si="159"/>
        <v>57650.74</v>
      </c>
      <c r="U375" s="3">
        <f t="shared" si="144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0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1"/>
        <v>5532.2900000000009</v>
      </c>
      <c r="N376" s="38">
        <f t="shared" si="156"/>
        <v>0.3789239726027398</v>
      </c>
      <c r="O376" s="43">
        <f t="shared" si="157"/>
        <v>143.63000000000102</v>
      </c>
      <c r="P376" s="38">
        <f t="shared" si="158"/>
        <v>7.1855742205830797E-3</v>
      </c>
      <c r="R376" s="37">
        <v>44376</v>
      </c>
      <c r="S376" s="3">
        <f t="shared" si="155"/>
        <v>83049.709999999992</v>
      </c>
      <c r="T376" s="43">
        <f t="shared" si="159"/>
        <v>57650.74</v>
      </c>
      <c r="U376" s="3">
        <f t="shared" si="144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0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1"/>
        <v>5507.3499999999985</v>
      </c>
      <c r="N377" s="38">
        <f t="shared" si="156"/>
        <v>0.37721575342465741</v>
      </c>
      <c r="O377" s="43">
        <f t="shared" si="157"/>
        <v>-24.940000000002328</v>
      </c>
      <c r="P377" s="38">
        <f t="shared" si="158"/>
        <v>-1.2388059182538713E-3</v>
      </c>
      <c r="R377" s="37">
        <v>44377</v>
      </c>
      <c r="S377" s="3">
        <f t="shared" si="155"/>
        <v>83167.94</v>
      </c>
      <c r="T377" s="43">
        <f t="shared" si="159"/>
        <v>57850.74</v>
      </c>
      <c r="U377" s="3">
        <f t="shared" si="144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0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1"/>
        <v>5629.5600000000013</v>
      </c>
      <c r="N378" s="38">
        <f t="shared" si="156"/>
        <v>0.38558630136986305</v>
      </c>
      <c r="O378" s="43">
        <f t="shared" si="157"/>
        <v>122.21000000000276</v>
      </c>
      <c r="P378" s="38">
        <f t="shared" si="158"/>
        <v>6.0778769952283263E-3</v>
      </c>
      <c r="R378" s="37">
        <v>44378</v>
      </c>
      <c r="S378" s="3">
        <f t="shared" si="155"/>
        <v>83676.320000000007</v>
      </c>
      <c r="T378" s="43">
        <f t="shared" si="159"/>
        <v>57850.74</v>
      </c>
      <c r="U378" s="3">
        <f t="shared" si="144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0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1"/>
        <v>5629.5600000000013</v>
      </c>
      <c r="N379" s="38">
        <f t="shared" si="156"/>
        <v>0.38558630136986305</v>
      </c>
      <c r="O379" s="43">
        <f t="shared" si="157"/>
        <v>0</v>
      </c>
      <c r="P379" s="38">
        <f t="shared" si="158"/>
        <v>0</v>
      </c>
      <c r="R379" s="37">
        <v>44379</v>
      </c>
      <c r="S379" s="3">
        <f>B379+K379</f>
        <v>83676.320000000007</v>
      </c>
      <c r="T379" s="43">
        <f t="shared" si="159"/>
        <v>57850.74</v>
      </c>
      <c r="U379" s="3">
        <f t="shared" si="144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0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1"/>
        <v>5936.68</v>
      </c>
      <c r="N380" s="38">
        <f t="shared" si="156"/>
        <v>0.4066219178082191</v>
      </c>
      <c r="O380" s="43">
        <f t="shared" si="157"/>
        <v>307.11999999999898</v>
      </c>
      <c r="P380" s="38">
        <f t="shared" si="158"/>
        <v>1.5181743943021964E-2</v>
      </c>
      <c r="R380" s="37">
        <v>44382</v>
      </c>
      <c r="S380" s="3">
        <f>B380+K380</f>
        <v>84952.53</v>
      </c>
      <c r="T380" s="43">
        <f t="shared" si="159"/>
        <v>57850.74</v>
      </c>
      <c r="U380" s="3">
        <f t="shared" si="144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0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1"/>
        <v>5936.68</v>
      </c>
      <c r="N381" s="38">
        <f t="shared" si="156"/>
        <v>0.4066219178082191</v>
      </c>
      <c r="O381" s="43">
        <f t="shared" si="157"/>
        <v>0</v>
      </c>
      <c r="P381" s="38">
        <f t="shared" si="158"/>
        <v>0</v>
      </c>
      <c r="R381" s="37">
        <v>44383</v>
      </c>
      <c r="S381" s="3">
        <f t="shared" ref="S381:S396" si="162">B381+K381</f>
        <v>84952.53</v>
      </c>
      <c r="T381" s="43">
        <f t="shared" si="159"/>
        <v>57850.74</v>
      </c>
      <c r="U381" s="3">
        <f t="shared" si="144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0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1"/>
        <v>6010.0400000000009</v>
      </c>
      <c r="N382" s="38">
        <f t="shared" si="156"/>
        <v>0.41164657534246585</v>
      </c>
      <c r="O382" s="43">
        <f t="shared" si="157"/>
        <v>73.360000000000582</v>
      </c>
      <c r="P382" s="38">
        <f t="shared" si="158"/>
        <v>3.5721450594741189E-3</v>
      </c>
      <c r="R382" s="37">
        <v>44384</v>
      </c>
      <c r="S382" s="3">
        <f t="shared" si="162"/>
        <v>85457.52</v>
      </c>
      <c r="T382" s="43">
        <f t="shared" si="159"/>
        <v>58050.74</v>
      </c>
      <c r="U382" s="3">
        <f t="shared" si="144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0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1"/>
        <v>5961.130000000001</v>
      </c>
      <c r="N383" s="38">
        <f t="shared" si="156"/>
        <v>0.40829657534246588</v>
      </c>
      <c r="O383" s="43">
        <f t="shared" si="157"/>
        <v>-48.909999999999854</v>
      </c>
      <c r="P383" s="38">
        <f t="shared" si="158"/>
        <v>-2.3731152389806498E-3</v>
      </c>
      <c r="R383" s="37">
        <v>44385</v>
      </c>
      <c r="S383" s="3">
        <f t="shared" si="162"/>
        <v>85256.22</v>
      </c>
      <c r="T383" s="43">
        <f t="shared" si="159"/>
        <v>58050.74</v>
      </c>
      <c r="U383" s="3">
        <f t="shared" si="144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0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1"/>
        <v>5966.5600000000013</v>
      </c>
      <c r="N384" s="38">
        <f t="shared" si="156"/>
        <v>0.40866849315068499</v>
      </c>
      <c r="O384" s="43">
        <f t="shared" si="157"/>
        <v>5.430000000000291</v>
      </c>
      <c r="P384" s="38">
        <f t="shared" si="158"/>
        <v>2.6409054366172136E-4</v>
      </c>
      <c r="R384" s="37">
        <v>44386</v>
      </c>
      <c r="S384" s="3">
        <f t="shared" si="162"/>
        <v>85280.08</v>
      </c>
      <c r="T384" s="43">
        <f t="shared" si="159"/>
        <v>58050.74</v>
      </c>
      <c r="U384" s="3">
        <f t="shared" si="144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0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1"/>
        <v>6046.2000000000007</v>
      </c>
      <c r="N385" s="38">
        <f t="shared" si="156"/>
        <v>0.41412328767123285</v>
      </c>
      <c r="O385" s="43">
        <f t="shared" si="157"/>
        <v>79.639999999999418</v>
      </c>
      <c r="P385" s="38">
        <f t="shared" si="158"/>
        <v>3.8723053344846825E-3</v>
      </c>
      <c r="R385" s="37">
        <v>44389</v>
      </c>
      <c r="S385" s="3">
        <f t="shared" si="162"/>
        <v>85614.930000000008</v>
      </c>
      <c r="T385" s="43">
        <f t="shared" si="159"/>
        <v>58050.74</v>
      </c>
      <c r="U385" s="3">
        <f t="shared" si="144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0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1"/>
        <v>6143.5600000000013</v>
      </c>
      <c r="N386" s="38">
        <f t="shared" si="156"/>
        <v>0.42079178082191793</v>
      </c>
      <c r="O386" s="43">
        <f t="shared" si="157"/>
        <v>97.360000000000582</v>
      </c>
      <c r="P386" s="38">
        <f t="shared" si="158"/>
        <v>4.7156377444759201E-3</v>
      </c>
      <c r="R386" s="37">
        <v>44390</v>
      </c>
      <c r="S386" s="3">
        <f t="shared" si="162"/>
        <v>86020.180000000008</v>
      </c>
      <c r="T386" s="43">
        <f t="shared" si="159"/>
        <v>58050.74</v>
      </c>
      <c r="U386" s="3">
        <f t="shared" si="144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0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1"/>
        <v>6162.32</v>
      </c>
      <c r="N387" s="38">
        <f t="shared" si="156"/>
        <v>0.4220767123287672</v>
      </c>
      <c r="O387" s="43">
        <f t="shared" si="157"/>
        <v>18.759999999998399</v>
      </c>
      <c r="P387" s="38">
        <f t="shared" si="158"/>
        <v>9.0437706931689732E-4</v>
      </c>
      <c r="R387" s="37">
        <v>44391</v>
      </c>
      <c r="S387" s="3">
        <f t="shared" si="162"/>
        <v>86299.41</v>
      </c>
      <c r="T387" s="43">
        <f t="shared" si="159"/>
        <v>58250.74</v>
      </c>
      <c r="U387" s="3">
        <f t="shared" si="159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0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1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2"/>
        <v>86721.010000000009</v>
      </c>
      <c r="T388" s="50">
        <f>T387+400</f>
        <v>58650.74</v>
      </c>
      <c r="U388" s="3">
        <f t="shared" ref="U388:U451" si="163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0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1"/>
        <v>6022.0800000000017</v>
      </c>
      <c r="N389" s="38">
        <f t="shared" ref="N389:N404" si="164">K389/L389-1</f>
        <v>0.40147200000000005</v>
      </c>
      <c r="O389" s="43">
        <f t="shared" ref="O389:O404" si="165">K389-K388</f>
        <v>-145.07999999999811</v>
      </c>
      <c r="P389" s="38">
        <f t="shared" ref="P389:P404" si="166">K389/K388-1</f>
        <v>-6.8540134812604681E-3</v>
      </c>
      <c r="R389" s="37">
        <v>44393</v>
      </c>
      <c r="S389" s="3">
        <f t="shared" si="162"/>
        <v>86128.05</v>
      </c>
      <c r="T389" s="43">
        <f t="shared" ref="T389:T404" si="167">D389+L389</f>
        <v>58650.74</v>
      </c>
      <c r="U389" s="3">
        <f t="shared" si="163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0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1"/>
        <v>6058.0600000000013</v>
      </c>
      <c r="N390" s="38">
        <f t="shared" si="164"/>
        <v>0.40387066666666671</v>
      </c>
      <c r="O390" s="43">
        <f t="shared" si="165"/>
        <v>35.979999999999563</v>
      </c>
      <c r="P390" s="38">
        <f t="shared" si="166"/>
        <v>1.7115337778184081E-3</v>
      </c>
      <c r="R390" s="37">
        <v>44396</v>
      </c>
      <c r="S390" s="3">
        <f t="shared" si="162"/>
        <v>86279.99</v>
      </c>
      <c r="T390" s="43">
        <f t="shared" si="167"/>
        <v>58650.74</v>
      </c>
      <c r="U390" s="3">
        <f t="shared" si="163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0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1"/>
        <v>6197.8899999999994</v>
      </c>
      <c r="N391" s="38">
        <f t="shared" si="164"/>
        <v>0.41319266666666654</v>
      </c>
      <c r="O391" s="43">
        <f t="shared" si="165"/>
        <v>139.82999999999811</v>
      </c>
      <c r="P391" s="38">
        <f t="shared" si="166"/>
        <v>6.6402128211240363E-3</v>
      </c>
      <c r="R391" s="37">
        <v>44397</v>
      </c>
      <c r="S391" s="3">
        <f t="shared" si="162"/>
        <v>86854.47</v>
      </c>
      <c r="T391" s="43">
        <f t="shared" si="167"/>
        <v>58650.74</v>
      </c>
      <c r="U391" s="3">
        <f t="shared" si="163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0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1"/>
        <v>6173.09</v>
      </c>
      <c r="N392" s="38">
        <f t="shared" si="164"/>
        <v>0.41153933333333326</v>
      </c>
      <c r="O392" s="43">
        <f t="shared" si="165"/>
        <v>-24.799999999999272</v>
      </c>
      <c r="P392" s="38">
        <f t="shared" si="166"/>
        <v>-1.1699277616781245E-3</v>
      </c>
      <c r="R392" s="37">
        <v>44398</v>
      </c>
      <c r="S392" s="3">
        <f t="shared" si="162"/>
        <v>86954.39</v>
      </c>
      <c r="T392" s="43">
        <f t="shared" si="167"/>
        <v>58850.74</v>
      </c>
      <c r="U392" s="3">
        <f t="shared" si="163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0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1"/>
        <v>6310.7799999999988</v>
      </c>
      <c r="N393" s="38">
        <f t="shared" si="164"/>
        <v>0.42071866666666669</v>
      </c>
      <c r="O393" s="43">
        <f t="shared" si="165"/>
        <v>137.68999999999869</v>
      </c>
      <c r="P393" s="38">
        <f t="shared" si="166"/>
        <v>6.5030659199956098E-3</v>
      </c>
      <c r="R393" s="37">
        <v>44399</v>
      </c>
      <c r="S393" s="3">
        <f t="shared" si="162"/>
        <v>87521.459999999992</v>
      </c>
      <c r="T393" s="43">
        <f t="shared" si="167"/>
        <v>58850.74</v>
      </c>
      <c r="U393" s="3">
        <f t="shared" si="163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0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1"/>
        <v>6559.0400000000009</v>
      </c>
      <c r="N394" s="38">
        <f t="shared" si="164"/>
        <v>0.43726933333333329</v>
      </c>
      <c r="O394" s="43">
        <f t="shared" si="165"/>
        <v>248.26000000000204</v>
      </c>
      <c r="P394" s="38">
        <f t="shared" si="166"/>
        <v>1.1649503209174128E-2</v>
      </c>
      <c r="R394" s="37">
        <v>44400</v>
      </c>
      <c r="S394" s="3">
        <f t="shared" si="162"/>
        <v>88542.420000000013</v>
      </c>
      <c r="T394" s="43">
        <f t="shared" si="167"/>
        <v>58850.74</v>
      </c>
      <c r="U394" s="3">
        <f t="shared" si="163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0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1"/>
        <v>6531.6500000000015</v>
      </c>
      <c r="N395" s="38">
        <f t="shared" si="164"/>
        <v>0.4354433333333334</v>
      </c>
      <c r="O395" s="43">
        <f t="shared" si="165"/>
        <v>-27.389999999999418</v>
      </c>
      <c r="P395" s="38">
        <f t="shared" si="166"/>
        <v>-1.270464733123533E-3</v>
      </c>
      <c r="R395" s="37">
        <v>44403</v>
      </c>
      <c r="S395" s="3">
        <f t="shared" si="162"/>
        <v>88434.579999999987</v>
      </c>
      <c r="T395" s="43">
        <f t="shared" si="167"/>
        <v>58850.74</v>
      </c>
      <c r="U395" s="3">
        <f t="shared" si="163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0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1"/>
        <v>6377.5</v>
      </c>
      <c r="N396" s="38">
        <f t="shared" si="164"/>
        <v>0.42516666666666669</v>
      </c>
      <c r="O396" s="43">
        <f t="shared" si="165"/>
        <v>-154.15000000000146</v>
      </c>
      <c r="P396" s="38">
        <f t="shared" si="166"/>
        <v>-7.1592283916932509E-3</v>
      </c>
      <c r="R396" s="37">
        <v>44404</v>
      </c>
      <c r="S396" s="3">
        <f t="shared" si="162"/>
        <v>87803.07</v>
      </c>
      <c r="T396" s="43">
        <f t="shared" si="167"/>
        <v>58850.74</v>
      </c>
      <c r="U396" s="3">
        <f t="shared" si="163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0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1"/>
        <v>6355.9000000000015</v>
      </c>
      <c r="N397" s="38">
        <f t="shared" si="164"/>
        <v>0.42372666666666681</v>
      </c>
      <c r="O397" s="43">
        <f t="shared" si="165"/>
        <v>-21.599999999998545</v>
      </c>
      <c r="P397" s="38">
        <f t="shared" si="166"/>
        <v>-1.0104081393987885E-3</v>
      </c>
      <c r="R397" s="37">
        <v>44405</v>
      </c>
      <c r="S397" s="3">
        <f t="shared" ref="S397:S423" si="168">B397+K397</f>
        <v>87915.69</v>
      </c>
      <c r="T397" s="43">
        <f t="shared" si="167"/>
        <v>59050.74</v>
      </c>
      <c r="U397" s="3">
        <f t="shared" si="163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0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1"/>
        <v>6257.73</v>
      </c>
      <c r="N398" s="38">
        <f t="shared" si="164"/>
        <v>0.41718199999999994</v>
      </c>
      <c r="O398" s="43">
        <f t="shared" si="165"/>
        <v>-98.170000000001892</v>
      </c>
      <c r="P398" s="38">
        <f t="shared" si="166"/>
        <v>-4.5968561381164452E-3</v>
      </c>
      <c r="R398" s="37">
        <v>44406</v>
      </c>
      <c r="S398" s="3">
        <f t="shared" si="168"/>
        <v>87513.18</v>
      </c>
      <c r="T398" s="43">
        <f t="shared" si="167"/>
        <v>59050.74</v>
      </c>
      <c r="U398" s="3">
        <f t="shared" si="163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0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1"/>
        <v>6182.2900000000009</v>
      </c>
      <c r="N399" s="38">
        <f t="shared" si="164"/>
        <v>0.41215266666666683</v>
      </c>
      <c r="O399" s="43">
        <f t="shared" si="165"/>
        <v>-75.43999999999869</v>
      </c>
      <c r="P399" s="38">
        <f t="shared" si="166"/>
        <v>-3.5488267091546843E-3</v>
      </c>
      <c r="R399" s="37">
        <v>44407</v>
      </c>
      <c r="S399" s="3">
        <f t="shared" si="168"/>
        <v>87204.170000000013</v>
      </c>
      <c r="T399" s="43">
        <f t="shared" si="167"/>
        <v>59050.74</v>
      </c>
      <c r="U399" s="3">
        <f t="shared" si="163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0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1"/>
        <v>6422.1500000000015</v>
      </c>
      <c r="N400" s="38">
        <f t="shared" si="164"/>
        <v>0.42814333333333332</v>
      </c>
      <c r="O400" s="43">
        <f t="shared" si="165"/>
        <v>239.86000000000058</v>
      </c>
      <c r="P400" s="38">
        <f t="shared" si="166"/>
        <v>1.1323610431166919E-2</v>
      </c>
      <c r="R400" s="37">
        <v>44411</v>
      </c>
      <c r="S400" s="3">
        <f t="shared" si="168"/>
        <v>88197.57</v>
      </c>
      <c r="T400" s="43">
        <f t="shared" si="167"/>
        <v>59050.74</v>
      </c>
      <c r="U400" s="3">
        <f t="shared" si="163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69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0">K401-L401</f>
        <v>6475.7999999999993</v>
      </c>
      <c r="N401" s="38">
        <f t="shared" si="164"/>
        <v>0.43171999999999988</v>
      </c>
      <c r="O401" s="43">
        <f t="shared" si="165"/>
        <v>53.649999999997817</v>
      </c>
      <c r="P401" s="38">
        <f t="shared" si="166"/>
        <v>2.5044171570078877E-3</v>
      </c>
      <c r="R401" s="37">
        <v>44412</v>
      </c>
      <c r="S401" s="3">
        <f t="shared" si="168"/>
        <v>88619.97</v>
      </c>
      <c r="T401" s="43">
        <f t="shared" si="167"/>
        <v>59250.74</v>
      </c>
      <c r="U401" s="3">
        <f t="shared" si="163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69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0"/>
        <v>6533.6500000000015</v>
      </c>
      <c r="N402" s="38">
        <f t="shared" si="164"/>
        <v>0.43557666666666672</v>
      </c>
      <c r="O402" s="43">
        <f t="shared" si="165"/>
        <v>57.850000000002183</v>
      </c>
      <c r="P402" s="38">
        <f t="shared" si="166"/>
        <v>2.6937296864377736E-3</v>
      </c>
      <c r="R402" s="37">
        <v>44413</v>
      </c>
      <c r="S402" s="3">
        <f t="shared" si="168"/>
        <v>88860.420000000013</v>
      </c>
      <c r="T402" s="43">
        <f t="shared" si="167"/>
        <v>59250.74</v>
      </c>
      <c r="U402" s="3">
        <f t="shared" si="163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69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0"/>
        <v>6535.6500000000015</v>
      </c>
      <c r="N403" s="38">
        <f t="shared" si="164"/>
        <v>0.43571000000000004</v>
      </c>
      <c r="O403" s="43">
        <f t="shared" si="165"/>
        <v>2</v>
      </c>
      <c r="P403" s="38">
        <f t="shared" si="166"/>
        <v>9.2877891114673261E-5</v>
      </c>
      <c r="R403" s="37">
        <v>44414</v>
      </c>
      <c r="S403" s="3">
        <f t="shared" si="168"/>
        <v>88870.209999999992</v>
      </c>
      <c r="T403" s="43">
        <f t="shared" si="167"/>
        <v>59250.74</v>
      </c>
      <c r="U403" s="3">
        <f t="shared" si="163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69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0"/>
        <v>6602.2900000000009</v>
      </c>
      <c r="N404" s="38">
        <f t="shared" si="164"/>
        <v>0.44015266666666664</v>
      </c>
      <c r="O404" s="43">
        <f t="shared" si="165"/>
        <v>66.639999999999418</v>
      </c>
      <c r="P404" s="38">
        <f t="shared" si="166"/>
        <v>3.0944039302271964E-3</v>
      </c>
      <c r="R404" s="37">
        <v>44417</v>
      </c>
      <c r="S404" s="3">
        <f t="shared" si="168"/>
        <v>89149.81</v>
      </c>
      <c r="T404" s="43">
        <f t="shared" si="167"/>
        <v>59250.74</v>
      </c>
      <c r="U404" s="3">
        <f t="shared" si="163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69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0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8"/>
        <v>88304.040000000008</v>
      </c>
      <c r="T405" s="43">
        <f>D405+L405</f>
        <v>59250.74</v>
      </c>
      <c r="U405" s="3">
        <f t="shared" si="163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69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0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8"/>
        <v>88392.21</v>
      </c>
      <c r="T406" s="85">
        <f>T405+400</f>
        <v>59650.74</v>
      </c>
      <c r="U406" s="3">
        <f t="shared" si="163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69"/>
        <v>22764.18</v>
      </c>
      <c r="F407" s="38">
        <f t="shared" ref="F407:F412" si="171">B407/D407-1</f>
        <v>0.5121215079883934</v>
      </c>
      <c r="G407" s="41">
        <f t="shared" ref="G407:G412" si="172">B407-B406</f>
        <v>343.75999999999476</v>
      </c>
      <c r="H407" s="38">
        <f t="shared" ref="H407:H412" si="173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0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8"/>
        <v>88846.09</v>
      </c>
      <c r="T407" s="43">
        <f t="shared" ref="T407:T410" si="174">D407+L407</f>
        <v>59650.74</v>
      </c>
      <c r="U407" s="3">
        <f t="shared" si="163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69"/>
        <v>22990.080000000009</v>
      </c>
      <c r="F408" s="38">
        <f t="shared" si="171"/>
        <v>0.5172035381188258</v>
      </c>
      <c r="G408" s="41">
        <f t="shared" si="172"/>
        <v>225.90000000000873</v>
      </c>
      <c r="H408" s="38">
        <f t="shared" si="173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0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8"/>
        <v>89144.24</v>
      </c>
      <c r="T408" s="43">
        <f t="shared" si="174"/>
        <v>59650.74</v>
      </c>
      <c r="U408" s="3">
        <f t="shared" si="163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69"/>
        <v>23282.519999999997</v>
      </c>
      <c r="F409" s="38">
        <f t="shared" si="171"/>
        <v>0.52378250620799549</v>
      </c>
      <c r="G409" s="41">
        <f t="shared" si="172"/>
        <v>292.43999999998778</v>
      </c>
      <c r="H409" s="38">
        <f t="shared" si="173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0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8"/>
        <v>89529.31</v>
      </c>
      <c r="T409" s="43">
        <f t="shared" si="174"/>
        <v>59650.74</v>
      </c>
      <c r="U409" s="3">
        <f t="shared" si="163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69"/>
        <v>22952.9</v>
      </c>
      <c r="F410" s="38">
        <f t="shared" si="171"/>
        <v>0.51636710659935026</v>
      </c>
      <c r="G410" s="41">
        <f t="shared" si="172"/>
        <v>-329.61999999999534</v>
      </c>
      <c r="H410" s="38">
        <f t="shared" si="173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0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8"/>
        <v>89093.07</v>
      </c>
      <c r="T410" s="43">
        <f t="shared" si="174"/>
        <v>59650.74</v>
      </c>
      <c r="U410" s="3">
        <f t="shared" si="163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69"/>
        <v>22459.260000000002</v>
      </c>
      <c r="F411" s="38">
        <f t="shared" si="171"/>
        <v>0.50526177966891006</v>
      </c>
      <c r="G411" s="41">
        <f t="shared" si="172"/>
        <v>-493.63999999999942</v>
      </c>
      <c r="H411" s="38">
        <f t="shared" si="173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0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8"/>
        <v>88640.13</v>
      </c>
      <c r="T411" s="50">
        <f>T410+200</f>
        <v>59850.74</v>
      </c>
      <c r="U411" s="3">
        <f t="shared" si="163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69"/>
        <v>23731.830000000009</v>
      </c>
      <c r="F412" s="38">
        <f t="shared" si="171"/>
        <v>0.53389054940367719</v>
      </c>
      <c r="G412" s="41">
        <f t="shared" si="172"/>
        <v>1272.570000000007</v>
      </c>
      <c r="H412" s="38">
        <f t="shared" si="173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0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8"/>
        <v>90325.5</v>
      </c>
      <c r="T412" s="43">
        <f t="shared" ref="T412:T415" si="175">D412+L412</f>
        <v>59850.74</v>
      </c>
      <c r="U412" s="3">
        <f t="shared" si="163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69"/>
        <v>24460.860000000008</v>
      </c>
      <c r="F413" s="38">
        <f t="shared" ref="F413:F429" si="176">B413/D413-1</f>
        <v>0.5502914012230169</v>
      </c>
      <c r="G413" s="41">
        <f t="shared" ref="G413:G429" si="177">B413-B412</f>
        <v>729.02999999999884</v>
      </c>
      <c r="H413" s="38">
        <f t="shared" ref="H413:H429" si="178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0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8"/>
        <v>91290.81</v>
      </c>
      <c r="T413" s="43">
        <f t="shared" si="175"/>
        <v>59850.74</v>
      </c>
      <c r="U413" s="3">
        <f t="shared" si="163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69"/>
        <v>24519.909999999996</v>
      </c>
      <c r="F414" s="38">
        <f t="shared" si="176"/>
        <v>0.55161983804994019</v>
      </c>
      <c r="G414" s="41">
        <f t="shared" si="177"/>
        <v>59.049999999988358</v>
      </c>
      <c r="H414" s="38">
        <f t="shared" si="178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0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8"/>
        <v>91367.51999999999</v>
      </c>
      <c r="T414" s="43">
        <f t="shared" si="175"/>
        <v>59850.74</v>
      </c>
      <c r="U414" s="3">
        <f t="shared" si="163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69"/>
        <v>24410.200000000004</v>
      </c>
      <c r="F415" s="38">
        <f t="shared" si="176"/>
        <v>0.54915171265990192</v>
      </c>
      <c r="G415" s="41">
        <f t="shared" si="177"/>
        <v>-109.70999999999185</v>
      </c>
      <c r="H415" s="38">
        <f t="shared" si="178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0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8"/>
        <v>91221.62</v>
      </c>
      <c r="T415" s="43">
        <f t="shared" si="175"/>
        <v>59850.74</v>
      </c>
      <c r="U415" s="3">
        <f t="shared" si="163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69"/>
        <v>24439.230000000003</v>
      </c>
      <c r="F416" s="38">
        <f t="shared" si="176"/>
        <v>0.54980479515076697</v>
      </c>
      <c r="G416" s="41">
        <f t="shared" si="177"/>
        <v>29.029999999998836</v>
      </c>
      <c r="H416" s="38">
        <f t="shared" si="178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0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8"/>
        <v>91459.61</v>
      </c>
      <c r="T416" s="50">
        <f>T415+200</f>
        <v>60050.74</v>
      </c>
      <c r="U416" s="3">
        <f t="shared" si="163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69"/>
        <v>24548.019999999997</v>
      </c>
      <c r="F417" s="38">
        <f t="shared" si="176"/>
        <v>0.5522522234725451</v>
      </c>
      <c r="G417" s="41">
        <f t="shared" si="177"/>
        <v>108.7899999999936</v>
      </c>
      <c r="H417" s="38">
        <f t="shared" si="178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0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8"/>
        <v>91603.47</v>
      </c>
      <c r="T417" s="43">
        <f t="shared" ref="T417:T420" si="179">D417+L417</f>
        <v>60050.74</v>
      </c>
      <c r="U417" s="3">
        <f t="shared" si="163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69"/>
        <v>24838.379999999997</v>
      </c>
      <c r="F418" s="38">
        <f t="shared" si="176"/>
        <v>0.55878439818999626</v>
      </c>
      <c r="G418" s="41">
        <f t="shared" si="177"/>
        <v>290.36000000000058</v>
      </c>
      <c r="H418" s="38">
        <f t="shared" si="178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0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8"/>
        <v>91988.51</v>
      </c>
      <c r="T418" s="43">
        <f t="shared" si="179"/>
        <v>60050.74</v>
      </c>
      <c r="U418" s="3">
        <f t="shared" si="163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69"/>
        <v>25568.32</v>
      </c>
      <c r="F419" s="38">
        <f t="shared" si="176"/>
        <v>0.5752057221094633</v>
      </c>
      <c r="G419" s="41">
        <f t="shared" si="177"/>
        <v>729.94000000000233</v>
      </c>
      <c r="H419" s="38">
        <f t="shared" si="178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0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8"/>
        <v>92955.94</v>
      </c>
      <c r="T419" s="43">
        <f t="shared" si="179"/>
        <v>60050.74</v>
      </c>
      <c r="U419" s="3">
        <f t="shared" si="163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69"/>
        <v>25527.15</v>
      </c>
      <c r="F420" s="38">
        <f t="shared" si="176"/>
        <v>0.57427952830481566</v>
      </c>
      <c r="G420" s="41">
        <f t="shared" si="177"/>
        <v>-41.169999999998254</v>
      </c>
      <c r="H420" s="38">
        <f t="shared" si="178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0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8"/>
        <v>92900.800000000003</v>
      </c>
      <c r="T420" s="43">
        <f t="shared" si="179"/>
        <v>60050.74</v>
      </c>
      <c r="U420" s="3">
        <f t="shared" si="163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69"/>
        <v>25700.57</v>
      </c>
      <c r="F421" s="38">
        <f t="shared" si="176"/>
        <v>0.57818092567187862</v>
      </c>
      <c r="G421" s="41">
        <f t="shared" si="177"/>
        <v>173.41999999999825</v>
      </c>
      <c r="H421" s="38">
        <f t="shared" si="178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0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8"/>
        <v>93330.53</v>
      </c>
      <c r="T421" s="50">
        <f>T420+200</f>
        <v>60250.74</v>
      </c>
      <c r="U421" s="3">
        <f t="shared" si="163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69"/>
        <v>25270.390000000007</v>
      </c>
      <c r="F422" s="38">
        <f t="shared" si="176"/>
        <v>0.5685032465151314</v>
      </c>
      <c r="G422" s="41">
        <f t="shared" si="177"/>
        <v>-430.17999999999302</v>
      </c>
      <c r="H422" s="38">
        <f t="shared" si="178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0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8"/>
        <v>92757.66</v>
      </c>
      <c r="T422" s="43">
        <f t="shared" ref="T422:T425" si="180">D422+L422</f>
        <v>60250.74</v>
      </c>
      <c r="U422" s="3">
        <f t="shared" si="163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69"/>
        <v>25339.18</v>
      </c>
      <c r="F423" s="38">
        <f t="shared" si="176"/>
        <v>0.57005080230385374</v>
      </c>
      <c r="G423" s="41">
        <f t="shared" si="177"/>
        <v>68.789999999993597</v>
      </c>
      <c r="H423" s="38">
        <f t="shared" si="178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0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8"/>
        <v>92848.63</v>
      </c>
      <c r="T423" s="43">
        <f t="shared" si="180"/>
        <v>60250.74</v>
      </c>
      <c r="U423" s="3">
        <f t="shared" si="163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69"/>
        <v>25339.18</v>
      </c>
      <c r="F424" s="38">
        <f t="shared" si="176"/>
        <v>0.57005080230385374</v>
      </c>
      <c r="G424" s="41">
        <f t="shared" si="177"/>
        <v>0</v>
      </c>
      <c r="H424" s="38">
        <f t="shared" si="178"/>
        <v>0</v>
      </c>
      <c r="J424" s="37">
        <v>44445</v>
      </c>
      <c r="K424" s="3">
        <v>23058.71</v>
      </c>
      <c r="L424" s="58">
        <v>15800</v>
      </c>
      <c r="M424" s="43">
        <f t="shared" si="170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1">B424+K424</f>
        <v>92848.63</v>
      </c>
      <c r="T424" s="43">
        <f t="shared" si="180"/>
        <v>60250.74</v>
      </c>
      <c r="U424" s="3">
        <f t="shared" si="163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69"/>
        <v>26134.239999999998</v>
      </c>
      <c r="F425" s="38">
        <f t="shared" si="176"/>
        <v>0.58793711870713516</v>
      </c>
      <c r="G425" s="41">
        <f t="shared" si="177"/>
        <v>795.05999999999767</v>
      </c>
      <c r="H425" s="38">
        <f t="shared" si="178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0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1"/>
        <v>93904.26</v>
      </c>
      <c r="T425" s="43">
        <f t="shared" si="180"/>
        <v>60250.74</v>
      </c>
      <c r="U425" s="3">
        <f t="shared" si="163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69"/>
        <v>26092.489999999998</v>
      </c>
      <c r="F426" s="38">
        <f t="shared" si="176"/>
        <v>0.58699787675075821</v>
      </c>
      <c r="G426" s="41">
        <f t="shared" si="177"/>
        <v>-41.75</v>
      </c>
      <c r="H426" s="38">
        <f t="shared" si="178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0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1"/>
        <v>94048.209999999992</v>
      </c>
      <c r="T426" s="50">
        <f>T425+200</f>
        <v>60450.74</v>
      </c>
      <c r="U426" s="3">
        <f t="shared" si="163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69"/>
        <v>25642.1</v>
      </c>
      <c r="F427" s="38">
        <f t="shared" si="176"/>
        <v>0.57686553699668441</v>
      </c>
      <c r="G427" s="41">
        <f t="shared" si="177"/>
        <v>-450.38999999999942</v>
      </c>
      <c r="H427" s="38">
        <f t="shared" si="178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0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1"/>
        <v>93447.22</v>
      </c>
      <c r="T427" s="43">
        <f t="shared" ref="T427:T429" si="182">D427+L427</f>
        <v>60450.74</v>
      </c>
      <c r="U427" s="3">
        <f t="shared" si="163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69"/>
        <v>25247.769999999997</v>
      </c>
      <c r="F428" s="38">
        <f t="shared" si="176"/>
        <v>0.56799436859768804</v>
      </c>
      <c r="G428" s="41">
        <f t="shared" si="177"/>
        <v>-394.33000000000175</v>
      </c>
      <c r="H428" s="38">
        <f t="shared" si="178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0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1"/>
        <v>92920.959999999992</v>
      </c>
      <c r="T428" s="43">
        <f t="shared" si="182"/>
        <v>60450.74</v>
      </c>
      <c r="U428" s="3">
        <f t="shared" si="163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69"/>
        <v>25079.920000000006</v>
      </c>
      <c r="F429" s="38">
        <f t="shared" si="176"/>
        <v>0.56421827848085337</v>
      </c>
      <c r="G429" s="41">
        <f t="shared" si="177"/>
        <v>-167.84999999999127</v>
      </c>
      <c r="H429" s="38">
        <f t="shared" si="178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0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1"/>
        <v>92695.540000000008</v>
      </c>
      <c r="T429" s="43">
        <f t="shared" si="182"/>
        <v>60450.74</v>
      </c>
      <c r="U429" s="3">
        <f t="shared" si="163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3">B430-D430</f>
        <v>25044.989999999998</v>
      </c>
      <c r="F430" s="38">
        <f t="shared" ref="F430:F448" si="184">B430/D430-1</f>
        <v>0.56343246479136222</v>
      </c>
      <c r="G430" s="41">
        <f t="shared" ref="G430:G448" si="185">B430-B429</f>
        <v>-34.930000000007567</v>
      </c>
      <c r="H430" s="38">
        <f t="shared" ref="H430:H448" si="186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7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1"/>
        <v>92648.489999999991</v>
      </c>
      <c r="T430" s="43">
        <f>D430+L430</f>
        <v>60450.74</v>
      </c>
      <c r="U430" s="3">
        <f t="shared" si="163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3"/>
        <v>25261.159999999996</v>
      </c>
      <c r="F431" s="38">
        <f t="shared" si="184"/>
        <v>0.56829560092812836</v>
      </c>
      <c r="G431" s="41">
        <f t="shared" si="185"/>
        <v>216.16999999999825</v>
      </c>
      <c r="H431" s="38">
        <f t="shared" si="186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7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1"/>
        <v>93136.159999999989</v>
      </c>
      <c r="T431" s="50">
        <f>T430+200</f>
        <v>60650.74</v>
      </c>
      <c r="U431" s="3">
        <f t="shared" si="163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3"/>
        <v>25578.310000000005</v>
      </c>
      <c r="F432" s="38">
        <f t="shared" si="184"/>
        <v>0.57543046527459407</v>
      </c>
      <c r="G432" s="41">
        <f t="shared" si="185"/>
        <v>317.15000000000873</v>
      </c>
      <c r="H432" s="38">
        <f t="shared" si="186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7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1"/>
        <v>93559.24</v>
      </c>
      <c r="T432" s="43">
        <f t="shared" ref="T432:T435" si="188">D432+L432</f>
        <v>60650.74</v>
      </c>
      <c r="U432" s="3">
        <f t="shared" si="163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3"/>
        <v>25143.220000000008</v>
      </c>
      <c r="F433" s="38">
        <f t="shared" si="184"/>
        <v>0.56564232676441395</v>
      </c>
      <c r="G433" s="41">
        <f t="shared" si="185"/>
        <v>-435.08999999999651</v>
      </c>
      <c r="H433" s="38">
        <f t="shared" si="186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7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1"/>
        <v>92977.450000000012</v>
      </c>
      <c r="T433" s="43">
        <f t="shared" si="188"/>
        <v>60650.74</v>
      </c>
      <c r="U433" s="3">
        <f t="shared" si="163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3"/>
        <v>24024.769999999997</v>
      </c>
      <c r="F434" s="38">
        <f t="shared" si="184"/>
        <v>0.54048076589951033</v>
      </c>
      <c r="G434" s="41">
        <f t="shared" si="185"/>
        <v>-1118.4500000000116</v>
      </c>
      <c r="H434" s="38">
        <f t="shared" si="186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7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1"/>
        <v>91481.599999999991</v>
      </c>
      <c r="T434" s="43">
        <f t="shared" si="188"/>
        <v>60650.74</v>
      </c>
      <c r="U434" s="3">
        <f t="shared" si="163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3"/>
        <v>24083.739999999998</v>
      </c>
      <c r="F435" s="38">
        <f t="shared" si="184"/>
        <v>0.54180740298136776</v>
      </c>
      <c r="G435" s="41">
        <f t="shared" si="185"/>
        <v>58.970000000001164</v>
      </c>
      <c r="H435" s="38">
        <f t="shared" si="186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7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1"/>
        <v>91559.829999999987</v>
      </c>
      <c r="T435" s="43">
        <f t="shared" si="188"/>
        <v>60650.74</v>
      </c>
      <c r="U435" s="3">
        <f t="shared" si="163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3"/>
        <v>24497.870000000003</v>
      </c>
      <c r="F436" s="38">
        <f t="shared" si="184"/>
        <v>0.55112400828422659</v>
      </c>
      <c r="G436" s="41">
        <f t="shared" si="185"/>
        <v>414.13000000000466</v>
      </c>
      <c r="H436" s="38">
        <f t="shared" si="186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7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1"/>
        <v>92312.58</v>
      </c>
      <c r="T436" s="50">
        <f>T435+200</f>
        <v>60850.74</v>
      </c>
      <c r="U436" s="3">
        <f t="shared" si="163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3"/>
        <v>24573.810000000005</v>
      </c>
      <c r="F437" s="38">
        <f t="shared" si="184"/>
        <v>0.55283241628823299</v>
      </c>
      <c r="G437" s="41">
        <f t="shared" si="185"/>
        <v>75.940000000002328</v>
      </c>
      <c r="H437" s="38">
        <f t="shared" si="186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7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1"/>
        <v>92413.69</v>
      </c>
      <c r="T437" s="43">
        <f t="shared" ref="T437:T440" si="189">D437+L437</f>
        <v>60850.74</v>
      </c>
      <c r="U437" s="3">
        <f t="shared" si="163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3"/>
        <v>24607.659999999996</v>
      </c>
      <c r="F438" s="38">
        <f t="shared" si="184"/>
        <v>0.55359393341933116</v>
      </c>
      <c r="G438" s="41">
        <f t="shared" si="185"/>
        <v>33.849999999991269</v>
      </c>
      <c r="H438" s="38">
        <f t="shared" si="186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7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1"/>
        <v>92458.53</v>
      </c>
      <c r="T438" s="43">
        <f t="shared" si="189"/>
        <v>60850.74</v>
      </c>
      <c r="U438" s="3">
        <f t="shared" si="163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3"/>
        <v>23895.1</v>
      </c>
      <c r="F439" s="38">
        <f t="shared" si="184"/>
        <v>0.53756360411547699</v>
      </c>
      <c r="G439" s="41">
        <f t="shared" si="185"/>
        <v>-712.55999999999767</v>
      </c>
      <c r="H439" s="38">
        <f t="shared" si="186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7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1"/>
        <v>91502.86</v>
      </c>
      <c r="T439" s="43">
        <f t="shared" si="189"/>
        <v>60850.74</v>
      </c>
      <c r="U439" s="3">
        <f t="shared" si="163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3"/>
        <v>22199.760000000002</v>
      </c>
      <c r="F440" s="38">
        <f t="shared" si="184"/>
        <v>0.4994238566107112</v>
      </c>
      <c r="G440" s="41">
        <f t="shared" si="185"/>
        <v>-1695.3399999999965</v>
      </c>
      <c r="H440" s="38">
        <f t="shared" si="18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7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1"/>
        <v>89232.59</v>
      </c>
      <c r="T440" s="43">
        <f t="shared" si="189"/>
        <v>60850.74</v>
      </c>
      <c r="U440" s="3">
        <f t="shared" si="163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3"/>
        <v>22558.489999999998</v>
      </c>
      <c r="F441" s="38">
        <f t="shared" si="184"/>
        <v>0.50749413845528779</v>
      </c>
      <c r="G441" s="41">
        <f t="shared" si="185"/>
        <v>358.72999999999593</v>
      </c>
      <c r="H441" s="38">
        <f t="shared" si="18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7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1"/>
        <v>89912.349999999991</v>
      </c>
      <c r="T441" s="50">
        <f>T440+200</f>
        <v>61050.74</v>
      </c>
      <c r="U441" s="3">
        <f t="shared" si="163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3"/>
        <v>21791.54</v>
      </c>
      <c r="F442" s="38">
        <f t="shared" si="184"/>
        <v>0.49024020747461128</v>
      </c>
      <c r="G442" s="41">
        <f t="shared" si="185"/>
        <v>-766.94999999999709</v>
      </c>
      <c r="H442" s="38">
        <f t="shared" si="18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7"/>
        <v>6040.4900000000016</v>
      </c>
      <c r="N442" s="38">
        <f t="shared" ref="N442:N448" si="190">K442/L442-1</f>
        <v>0.36388493975903624</v>
      </c>
      <c r="O442" s="43">
        <f t="shared" ref="O442:O448" si="191">K442-K441</f>
        <v>-262.62999999999738</v>
      </c>
      <c r="P442" s="38">
        <f t="shared" ref="P442:P448" si="192">K442/K441-1</f>
        <v>-1.1466996636266047E-2</v>
      </c>
      <c r="R442" s="37">
        <v>44469</v>
      </c>
      <c r="S442" s="3">
        <f t="shared" si="181"/>
        <v>88882.77</v>
      </c>
      <c r="T442" s="43">
        <f t="shared" ref="T442:T448" si="193">D442+L442</f>
        <v>61050.74</v>
      </c>
      <c r="U442" s="3">
        <f t="shared" si="163"/>
        <v>27832.030000000002</v>
      </c>
      <c r="V442" s="38">
        <f t="shared" ref="V442:V448" si="194">S442/T442-1</f>
        <v>0.45588358142751439</v>
      </c>
      <c r="W442" s="3">
        <f t="shared" ref="W442:W448" si="195">S442-S441</f>
        <v>-1029.5799999999872</v>
      </c>
      <c r="X442" s="38">
        <f t="shared" ref="X442:X448" si="196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3"/>
        <v>22083.730000000003</v>
      </c>
      <c r="F443" s="38">
        <f t="shared" si="184"/>
        <v>0.49681355136044991</v>
      </c>
      <c r="G443" s="41">
        <f t="shared" si="185"/>
        <v>292.19000000000233</v>
      </c>
      <c r="H443" s="38">
        <f t="shared" si="18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7"/>
        <v>6139.8300000000017</v>
      </c>
      <c r="N443" s="38">
        <f t="shared" si="190"/>
        <v>0.36986927710843376</v>
      </c>
      <c r="O443" s="43">
        <f t="shared" si="191"/>
        <v>99.340000000000146</v>
      </c>
      <c r="P443" s="38">
        <f t="shared" si="192"/>
        <v>4.3877142234995947E-3</v>
      </c>
      <c r="R443" s="37">
        <v>44470</v>
      </c>
      <c r="S443" s="3">
        <f t="shared" si="181"/>
        <v>89274.3</v>
      </c>
      <c r="T443" s="43">
        <f t="shared" si="193"/>
        <v>61050.74</v>
      </c>
      <c r="U443" s="3">
        <f t="shared" si="163"/>
        <v>28223.560000000005</v>
      </c>
      <c r="V443" s="38">
        <f t="shared" si="194"/>
        <v>0.46229677150514492</v>
      </c>
      <c r="W443" s="3">
        <f t="shared" si="195"/>
        <v>391.52999999999884</v>
      </c>
      <c r="X443" s="38">
        <f t="shared" si="196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3"/>
        <v>20373.490000000005</v>
      </c>
      <c r="F444" s="38">
        <f t="shared" si="184"/>
        <v>0.45833860133712068</v>
      </c>
      <c r="G444" s="41">
        <f t="shared" si="185"/>
        <v>-1710.239999999998</v>
      </c>
      <c r="H444" s="38">
        <f t="shared" si="18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7"/>
        <v>5553.77</v>
      </c>
      <c r="N444" s="38">
        <f t="shared" si="190"/>
        <v>0.33456445783132538</v>
      </c>
      <c r="O444" s="43">
        <f t="shared" si="191"/>
        <v>-586.06000000000131</v>
      </c>
      <c r="P444" s="38">
        <f t="shared" si="192"/>
        <v>-2.5772400233423087E-2</v>
      </c>
      <c r="R444" s="37">
        <v>44473</v>
      </c>
      <c r="S444" s="3">
        <f t="shared" si="181"/>
        <v>86978</v>
      </c>
      <c r="T444" s="43">
        <f t="shared" si="193"/>
        <v>61050.74</v>
      </c>
      <c r="U444" s="3">
        <f t="shared" si="163"/>
        <v>25927.260000000006</v>
      </c>
      <c r="V444" s="38">
        <f t="shared" si="194"/>
        <v>0.42468379580657012</v>
      </c>
      <c r="W444" s="3">
        <f t="shared" si="195"/>
        <v>-2296.3000000000029</v>
      </c>
      <c r="X444" s="38">
        <f t="shared" si="196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3"/>
        <v>21260.799999999996</v>
      </c>
      <c r="F445" s="38">
        <f t="shared" si="184"/>
        <v>0.47830024876976163</v>
      </c>
      <c r="G445" s="41">
        <f t="shared" si="185"/>
        <v>887.3099999999904</v>
      </c>
      <c r="H445" s="38">
        <f t="shared" si="18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7"/>
        <v>5856.4500000000007</v>
      </c>
      <c r="N445" s="38">
        <f t="shared" si="190"/>
        <v>0.35279819277108437</v>
      </c>
      <c r="O445" s="43">
        <f t="shared" si="191"/>
        <v>302.68000000000029</v>
      </c>
      <c r="P445" s="38">
        <f t="shared" si="192"/>
        <v>1.3662685854371581E-2</v>
      </c>
      <c r="R445" s="37">
        <v>44474</v>
      </c>
      <c r="S445" s="3">
        <f t="shared" si="181"/>
        <v>88167.989999999991</v>
      </c>
      <c r="T445" s="43">
        <f t="shared" si="193"/>
        <v>61050.74</v>
      </c>
      <c r="U445" s="3">
        <f t="shared" si="163"/>
        <v>27117.249999999996</v>
      </c>
      <c r="V445" s="38">
        <f t="shared" si="194"/>
        <v>0.44417561523414784</v>
      </c>
      <c r="W445" s="3">
        <f t="shared" si="195"/>
        <v>1189.9899999999907</v>
      </c>
      <c r="X445" s="38">
        <f t="shared" si="196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3"/>
        <v>21738.470000000008</v>
      </c>
      <c r="F446" s="38">
        <f t="shared" si="184"/>
        <v>0.48904630159137974</v>
      </c>
      <c r="G446" s="41">
        <f t="shared" si="185"/>
        <v>477.67000000001281</v>
      </c>
      <c r="H446" s="38">
        <f t="shared" si="18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1"/>
        <v>89008.38</v>
      </c>
      <c r="T446" s="50">
        <f>T445+200</f>
        <v>61250.74</v>
      </c>
      <c r="U446" s="3">
        <f t="shared" si="163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3"/>
        <v>22082.980000000003</v>
      </c>
      <c r="F447" s="38">
        <f t="shared" si="184"/>
        <v>0.49679667875045519</v>
      </c>
      <c r="G447" s="41">
        <f t="shared" si="185"/>
        <v>344.50999999999476</v>
      </c>
      <c r="H447" s="38">
        <f t="shared" si="18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7"/>
        <v>6137.5099999999984</v>
      </c>
      <c r="N447" s="38">
        <f t="shared" si="190"/>
        <v>0.36532797619047619</v>
      </c>
      <c r="O447" s="43">
        <f t="shared" si="191"/>
        <v>118.34000000000015</v>
      </c>
      <c r="P447" s="38">
        <f t="shared" si="192"/>
        <v>5.1859905509270554E-3</v>
      </c>
      <c r="R447" s="37">
        <v>44476</v>
      </c>
      <c r="S447" s="3">
        <f t="shared" si="181"/>
        <v>89471.23</v>
      </c>
      <c r="T447" s="43">
        <f t="shared" si="193"/>
        <v>61250.74</v>
      </c>
      <c r="U447" s="3">
        <f t="shared" si="163"/>
        <v>28220.49</v>
      </c>
      <c r="V447" s="38">
        <f t="shared" si="194"/>
        <v>0.46073712742082784</v>
      </c>
      <c r="W447" s="3">
        <f t="shared" si="195"/>
        <v>462.84999999999127</v>
      </c>
      <c r="X447" s="38">
        <f t="shared" si="196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3"/>
        <v>21363.019999999997</v>
      </c>
      <c r="F448" s="38">
        <f t="shared" si="184"/>
        <v>0.48059987302798546</v>
      </c>
      <c r="G448" s="41">
        <f t="shared" si="185"/>
        <v>-719.9600000000064</v>
      </c>
      <c r="H448" s="38">
        <f t="shared" si="18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7"/>
        <v>5888.7099999999991</v>
      </c>
      <c r="N448" s="38">
        <f t="shared" si="190"/>
        <v>0.35051845238095236</v>
      </c>
      <c r="O448" s="43">
        <f t="shared" si="191"/>
        <v>-248.79999999999927</v>
      </c>
      <c r="P448" s="38">
        <f t="shared" si="192"/>
        <v>-1.0846861756136583E-2</v>
      </c>
      <c r="R448" s="37">
        <v>44477</v>
      </c>
      <c r="S448" s="3">
        <f t="shared" si="181"/>
        <v>88502.47</v>
      </c>
      <c r="T448" s="43">
        <f t="shared" si="193"/>
        <v>61250.74</v>
      </c>
      <c r="U448" s="3">
        <f t="shared" si="163"/>
        <v>27251.729999999996</v>
      </c>
      <c r="V448" s="38">
        <f t="shared" si="194"/>
        <v>0.44492082871162042</v>
      </c>
      <c r="W448" s="3">
        <f t="shared" si="195"/>
        <v>-968.75999999999476</v>
      </c>
      <c r="X448" s="38">
        <f t="shared" si="196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7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3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8">B450-D450</f>
        <v>20599.730000000003</v>
      </c>
      <c r="F450" s="38">
        <f t="shared" ref="F450:F465" si="199">B450/D450-1</f>
        <v>0.46342828038408368</v>
      </c>
      <c r="G450" s="41">
        <f t="shared" ref="G450:G465" si="200">B450-B449</f>
        <v>-763.2899999999936</v>
      </c>
      <c r="H450" s="38">
        <f t="shared" ref="H450:H465" si="201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7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2">B450+K450</f>
        <v>87474.010000000009</v>
      </c>
      <c r="T450" s="43">
        <f>D450+L450</f>
        <v>61250.74</v>
      </c>
      <c r="U450" s="3">
        <f t="shared" si="163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8"/>
        <v>21000.300000000003</v>
      </c>
      <c r="F451" s="38">
        <f t="shared" si="199"/>
        <v>0.47243982889823655</v>
      </c>
      <c r="G451" s="41">
        <f t="shared" si="200"/>
        <v>400.56999999999971</v>
      </c>
      <c r="H451" s="38">
        <f t="shared" si="201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7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2"/>
        <v>88212.47</v>
      </c>
      <c r="T451" s="50">
        <f>T450+200</f>
        <v>61450.74</v>
      </c>
      <c r="U451" s="3">
        <f t="shared" si="163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8"/>
        <v>22273.280000000006</v>
      </c>
      <c r="F452" s="38">
        <f t="shared" si="199"/>
        <v>0.50107782232646758</v>
      </c>
      <c r="G452" s="41">
        <f t="shared" si="200"/>
        <v>1272.9800000000032</v>
      </c>
      <c r="H452" s="38">
        <f t="shared" si="201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7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2"/>
        <v>89926.74</v>
      </c>
      <c r="T452" s="43">
        <f t="shared" ref="T452:U467" si="203">D452+L452</f>
        <v>61450.74</v>
      </c>
      <c r="U452" s="3">
        <f t="shared" si="203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8"/>
        <v>22273.280000000006</v>
      </c>
      <c r="F453" s="38">
        <f t="shared" si="199"/>
        <v>0.50107782232646758</v>
      </c>
      <c r="G453" s="41">
        <f t="shared" si="200"/>
        <v>0</v>
      </c>
      <c r="H453" s="38">
        <f t="shared" si="201"/>
        <v>0</v>
      </c>
      <c r="J453" s="37">
        <v>44484</v>
      </c>
      <c r="K453" s="3">
        <v>23202.720000000001</v>
      </c>
      <c r="L453" s="58">
        <v>17000</v>
      </c>
      <c r="M453" s="43">
        <f t="shared" si="197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2"/>
        <v>89926.74</v>
      </c>
      <c r="T453" s="43">
        <f t="shared" si="203"/>
        <v>61450.74</v>
      </c>
      <c r="U453" s="3">
        <f t="shared" si="203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8"/>
        <v>22995.739999999998</v>
      </c>
      <c r="F454" s="38">
        <f t="shared" si="199"/>
        <v>0.51733087008225276</v>
      </c>
      <c r="G454" s="41">
        <f t="shared" si="200"/>
        <v>722.45999999999185</v>
      </c>
      <c r="H454" s="38">
        <f t="shared" si="201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7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2"/>
        <v>90898.81</v>
      </c>
      <c r="T454" s="43">
        <f t="shared" si="203"/>
        <v>61450.74</v>
      </c>
      <c r="U454" s="3">
        <f t="shared" si="203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8"/>
        <v>23399.129999999997</v>
      </c>
      <c r="F455" s="38">
        <f t="shared" si="199"/>
        <v>0.52640585960998632</v>
      </c>
      <c r="G455" s="41">
        <f t="shared" si="200"/>
        <v>403.38999999999942</v>
      </c>
      <c r="H455" s="38">
        <f t="shared" si="201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7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2"/>
        <v>91441.97</v>
      </c>
      <c r="T455" s="43">
        <f t="shared" si="203"/>
        <v>61450.74</v>
      </c>
      <c r="U455" s="3">
        <f t="shared" si="203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8"/>
        <v>23070.260000000002</v>
      </c>
      <c r="F456" s="38">
        <f t="shared" si="199"/>
        <v>0.51900733261133558</v>
      </c>
      <c r="G456" s="41">
        <f t="shared" si="200"/>
        <v>-328.86999999999534</v>
      </c>
      <c r="H456" s="38">
        <f t="shared" si="201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7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2"/>
        <v>91198.16</v>
      </c>
      <c r="T456" s="50">
        <f>T455+200</f>
        <v>61650.74</v>
      </c>
      <c r="U456" s="3">
        <f t="shared" si="203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8"/>
        <v>23780.239999999998</v>
      </c>
      <c r="F457" s="38">
        <f t="shared" si="199"/>
        <v>0.53497962013680755</v>
      </c>
      <c r="G457" s="41">
        <f t="shared" si="200"/>
        <v>709.97999999999593</v>
      </c>
      <c r="H457" s="38">
        <f t="shared" si="201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7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2"/>
        <v>92156.579999999987</v>
      </c>
      <c r="T457" s="43">
        <f t="shared" ref="T457:T460" si="204">D457+L457</f>
        <v>61650.74</v>
      </c>
      <c r="U457" s="3">
        <f t="shared" si="203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8"/>
        <v>23152.019999999997</v>
      </c>
      <c r="F458" s="38">
        <f t="shared" si="199"/>
        <v>0.52084667206890134</v>
      </c>
      <c r="G458" s="41">
        <f t="shared" si="200"/>
        <v>-628.22000000000116</v>
      </c>
      <c r="H458" s="38">
        <f t="shared" si="201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7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2"/>
        <v>91307.51999999999</v>
      </c>
      <c r="T458" s="43">
        <f t="shared" si="204"/>
        <v>61650.74</v>
      </c>
      <c r="U458" s="3">
        <f t="shared" si="203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8"/>
        <v>23947.920000000006</v>
      </c>
      <c r="F459" s="38">
        <f t="shared" si="199"/>
        <v>0.53875188579537725</v>
      </c>
      <c r="G459" s="41">
        <f t="shared" si="200"/>
        <v>795.90000000000873</v>
      </c>
      <c r="H459" s="38">
        <f t="shared" si="201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7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2"/>
        <v>92380.86</v>
      </c>
      <c r="T459" s="43">
        <f t="shared" si="204"/>
        <v>61650.74</v>
      </c>
      <c r="U459" s="3">
        <f t="shared" si="203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8"/>
        <v>24167.250000000007</v>
      </c>
      <c r="F460" s="38">
        <f t="shared" si="199"/>
        <v>0.54368611186225491</v>
      </c>
      <c r="G460" s="41">
        <f t="shared" si="200"/>
        <v>219.33000000000175</v>
      </c>
      <c r="H460" s="38">
        <f t="shared" si="201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7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2"/>
        <v>92676.540000000008</v>
      </c>
      <c r="T460" s="43">
        <f t="shared" si="204"/>
        <v>61650.74</v>
      </c>
      <c r="U460" s="3">
        <f t="shared" si="203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8"/>
        <v>24183.140000000007</v>
      </c>
      <c r="F461" s="38">
        <f t="shared" si="199"/>
        <v>0.54404358622601134</v>
      </c>
      <c r="G461" s="41">
        <f t="shared" si="200"/>
        <v>15.889999999999418</v>
      </c>
      <c r="H461" s="38">
        <f t="shared" si="201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7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2"/>
        <v>92896.03</v>
      </c>
      <c r="T461" s="50">
        <f>T460+200</f>
        <v>61850.74</v>
      </c>
      <c r="U461" s="3">
        <f t="shared" si="203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8"/>
        <v>24851.189999999995</v>
      </c>
      <c r="F462" s="38">
        <f t="shared" si="199"/>
        <v>0.55907258236870749</v>
      </c>
      <c r="G462" s="41">
        <f t="shared" si="200"/>
        <v>668.04999999998836</v>
      </c>
      <c r="H462" s="38">
        <f t="shared" si="201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7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2"/>
        <v>93799.62999999999</v>
      </c>
      <c r="T462" s="43">
        <f t="shared" ref="T462:T465" si="205">D462+L462</f>
        <v>61850.74</v>
      </c>
      <c r="U462" s="3">
        <f t="shared" si="203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8"/>
        <v>25370.370000000003</v>
      </c>
      <c r="F463" s="38">
        <f t="shared" si="199"/>
        <v>0.57075247791150385</v>
      </c>
      <c r="G463" s="41">
        <f t="shared" si="200"/>
        <v>519.18000000000757</v>
      </c>
      <c r="H463" s="38">
        <f t="shared" si="201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7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2"/>
        <v>94501.73</v>
      </c>
      <c r="T463" s="43">
        <f t="shared" si="205"/>
        <v>61850.74</v>
      </c>
      <c r="U463" s="3">
        <f t="shared" si="203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8"/>
        <v>25573.230000000003</v>
      </c>
      <c r="F464" s="38">
        <f t="shared" si="199"/>
        <v>0.57531618146289598</v>
      </c>
      <c r="G464" s="41">
        <f t="shared" si="200"/>
        <v>202.86000000000058</v>
      </c>
      <c r="H464" s="38">
        <f t="shared" si="201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7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2"/>
        <v>94774.399999999994</v>
      </c>
      <c r="T464" s="43">
        <f t="shared" si="205"/>
        <v>61850.74</v>
      </c>
      <c r="U464" s="3">
        <f t="shared" si="203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8"/>
        <v>26055.140000000007</v>
      </c>
      <c r="F465" s="38">
        <f t="shared" si="199"/>
        <v>0.5861576207730177</v>
      </c>
      <c r="G465" s="41">
        <f t="shared" si="200"/>
        <v>481.91000000000349</v>
      </c>
      <c r="H465" s="38">
        <f t="shared" si="201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7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2"/>
        <v>95425.98000000001</v>
      </c>
      <c r="T465" s="43">
        <f t="shared" si="205"/>
        <v>61850.74</v>
      </c>
      <c r="U465" s="3">
        <f t="shared" si="203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6">B466-D466</f>
        <v>26731.519999999997</v>
      </c>
      <c r="F466" s="38">
        <f t="shared" ref="F466:F487" si="207">B466/D466-1</f>
        <v>0.60137401537072277</v>
      </c>
      <c r="G466" s="41">
        <f t="shared" ref="G466:G487" si="208">B466-B465</f>
        <v>676.3799999999901</v>
      </c>
      <c r="H466" s="38">
        <f t="shared" ref="H466:H487" si="209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7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2"/>
        <v>96540.87</v>
      </c>
      <c r="T466" s="50">
        <f>T465+200</f>
        <v>62050.74</v>
      </c>
      <c r="U466" s="3">
        <f t="shared" si="203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6"/>
        <v>28033.620000000003</v>
      </c>
      <c r="F467" s="38">
        <f t="shared" si="207"/>
        <v>0.63066711600301817</v>
      </c>
      <c r="G467" s="41">
        <f t="shared" si="208"/>
        <v>1302.1000000000058</v>
      </c>
      <c r="H467" s="38">
        <f t="shared" si="209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7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2"/>
        <v>98306.18</v>
      </c>
      <c r="T467" s="43">
        <f t="shared" ref="T467:U482" si="210">D467+L467</f>
        <v>62050.74</v>
      </c>
      <c r="U467" s="3">
        <f t="shared" si="203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6"/>
        <v>28031.870000000003</v>
      </c>
      <c r="F468" s="38">
        <f t="shared" si="207"/>
        <v>0.630627746579697</v>
      </c>
      <c r="G468" s="41">
        <f t="shared" si="208"/>
        <v>-1.75</v>
      </c>
      <c r="H468" s="38">
        <f t="shared" si="209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7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2"/>
        <v>98303.16</v>
      </c>
      <c r="T468" s="43">
        <f t="shared" si="210"/>
        <v>62050.74</v>
      </c>
      <c r="U468" s="3">
        <f t="shared" si="210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6"/>
        <v>27902.620000000003</v>
      </c>
      <c r="F469" s="38">
        <f t="shared" si="207"/>
        <v>0.6277200334572608</v>
      </c>
      <c r="G469" s="41">
        <f t="shared" si="208"/>
        <v>-129.25</v>
      </c>
      <c r="H469" s="38">
        <f t="shared" si="209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7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2"/>
        <v>98125.86</v>
      </c>
      <c r="T469" s="43">
        <f t="shared" si="210"/>
        <v>62050.74</v>
      </c>
      <c r="U469" s="3">
        <f t="shared" si="210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6"/>
        <v>27388.769999999997</v>
      </c>
      <c r="F470" s="38">
        <f t="shared" si="207"/>
        <v>0.61616004592949403</v>
      </c>
      <c r="G470" s="41">
        <f t="shared" si="208"/>
        <v>-513.85000000000582</v>
      </c>
      <c r="H470" s="38">
        <f t="shared" si="209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7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2"/>
        <v>97428.37999999999</v>
      </c>
      <c r="T470" s="43">
        <f t="shared" si="210"/>
        <v>62050.74</v>
      </c>
      <c r="U470" s="3">
        <f t="shared" si="210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6"/>
        <v>26656.080000000009</v>
      </c>
      <c r="F471" s="38">
        <f t="shared" si="207"/>
        <v>0.59967685577338004</v>
      </c>
      <c r="G471" s="41">
        <f t="shared" si="208"/>
        <v>-732.68999999998778</v>
      </c>
      <c r="H471" s="38">
        <f t="shared" si="209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7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2"/>
        <v>96634.02</v>
      </c>
      <c r="T471" s="50">
        <f>T470+200</f>
        <v>62250.74</v>
      </c>
      <c r="U471" s="3">
        <f t="shared" si="210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6"/>
        <v>27384.860000000008</v>
      </c>
      <c r="F472" s="38">
        <f t="shared" si="207"/>
        <v>0.61607208338938801</v>
      </c>
      <c r="G472" s="41">
        <f t="shared" si="208"/>
        <v>728.77999999999884</v>
      </c>
      <c r="H472" s="38">
        <f t="shared" si="209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7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2"/>
        <v>97623.83</v>
      </c>
      <c r="T472" s="43">
        <f t="shared" ref="T472:T475" si="211">D472+L472</f>
        <v>62250.74</v>
      </c>
      <c r="U472" s="3">
        <f t="shared" si="210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6"/>
        <v>27905.200000000004</v>
      </c>
      <c r="F473" s="38">
        <f t="shared" si="207"/>
        <v>0.627778075235643</v>
      </c>
      <c r="G473" s="41">
        <f t="shared" si="208"/>
        <v>520.33999999999651</v>
      </c>
      <c r="H473" s="38">
        <f t="shared" si="209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7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2"/>
        <v>98330.3</v>
      </c>
      <c r="T473" s="43">
        <f t="shared" si="211"/>
        <v>62250.74</v>
      </c>
      <c r="U473" s="3">
        <f t="shared" si="210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6"/>
        <v>27687.860000000008</v>
      </c>
      <c r="F474" s="38">
        <f t="shared" si="207"/>
        <v>0.622888617827285</v>
      </c>
      <c r="G474" s="41">
        <f t="shared" si="208"/>
        <v>-217.33999999999651</v>
      </c>
      <c r="H474" s="38">
        <f t="shared" si="209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7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2"/>
        <v>98032.94</v>
      </c>
      <c r="T474" s="43">
        <f t="shared" si="211"/>
        <v>62250.74</v>
      </c>
      <c r="U474" s="3">
        <f t="shared" si="210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6"/>
        <v>28521.439999999995</v>
      </c>
      <c r="F475" s="38">
        <f t="shared" si="207"/>
        <v>0.64164151147989879</v>
      </c>
      <c r="G475" s="41">
        <f t="shared" si="208"/>
        <v>833.57999999998719</v>
      </c>
      <c r="H475" s="38">
        <f t="shared" si="209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7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2"/>
        <v>99165.159999999989</v>
      </c>
      <c r="T475" s="43">
        <f t="shared" si="211"/>
        <v>62250.74</v>
      </c>
      <c r="U475" s="3">
        <f t="shared" si="210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6"/>
        <v>28780.860000000008</v>
      </c>
      <c r="F476" s="38">
        <f t="shared" si="207"/>
        <v>0.64747763479303178</v>
      </c>
      <c r="G476" s="41">
        <f t="shared" si="208"/>
        <v>259.42000000001281</v>
      </c>
      <c r="H476" s="38">
        <f t="shared" si="209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7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2"/>
        <v>99717</v>
      </c>
      <c r="T476" s="50">
        <f>T475+200</f>
        <v>62450.74</v>
      </c>
      <c r="U476" s="3">
        <f t="shared" si="210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6"/>
        <v>29495.159999999996</v>
      </c>
      <c r="F477" s="38">
        <f t="shared" si="207"/>
        <v>0.66354710855207344</v>
      </c>
      <c r="G477" s="41">
        <f t="shared" si="208"/>
        <v>714.29999999998836</v>
      </c>
      <c r="H477" s="38">
        <f t="shared" si="209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7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2"/>
        <v>100688.94</v>
      </c>
      <c r="T477" s="43">
        <f t="shared" ref="T477:T480" si="212">D477+L477</f>
        <v>62450.74</v>
      </c>
      <c r="U477" s="3">
        <f t="shared" si="210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6"/>
        <v>30181.93</v>
      </c>
      <c r="F478" s="38">
        <f t="shared" si="207"/>
        <v>0.67899724504024017</v>
      </c>
      <c r="G478" s="41">
        <f t="shared" si="208"/>
        <v>686.77000000000407</v>
      </c>
      <c r="H478" s="38">
        <f t="shared" si="209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7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2"/>
        <v>101623.42</v>
      </c>
      <c r="T478" s="43">
        <f t="shared" si="212"/>
        <v>62450.74</v>
      </c>
      <c r="U478" s="3">
        <f t="shared" si="210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6"/>
        <v>29618.260000000002</v>
      </c>
      <c r="F479" s="38">
        <f t="shared" si="207"/>
        <v>0.66631646627255248</v>
      </c>
      <c r="G479" s="41">
        <f t="shared" si="208"/>
        <v>-563.66999999999825</v>
      </c>
      <c r="H479" s="38">
        <f t="shared" si="209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7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2"/>
        <v>100853.87</v>
      </c>
      <c r="T479" s="43">
        <f t="shared" si="212"/>
        <v>62450.74</v>
      </c>
      <c r="U479" s="3">
        <f t="shared" si="210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6"/>
        <v>29119.379999999997</v>
      </c>
      <c r="F480" s="38">
        <f t="shared" si="207"/>
        <v>0.65509325604028179</v>
      </c>
      <c r="G480" s="41">
        <f t="shared" si="208"/>
        <v>-498.88000000000466</v>
      </c>
      <c r="H480" s="38">
        <f t="shared" si="209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7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2"/>
        <v>100173.89</v>
      </c>
      <c r="T480" s="43">
        <f t="shared" si="212"/>
        <v>62450.74</v>
      </c>
      <c r="U480" s="3">
        <f t="shared" si="210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6"/>
        <v>29336.379999999997</v>
      </c>
      <c r="F481" s="38">
        <f t="shared" si="207"/>
        <v>0.65997506453210897</v>
      </c>
      <c r="G481" s="41">
        <f t="shared" si="208"/>
        <v>217</v>
      </c>
      <c r="H481" s="38">
        <f t="shared" si="209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7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2"/>
        <v>100668.70999999999</v>
      </c>
      <c r="T481" s="50">
        <f>T480+200</f>
        <v>62650.74</v>
      </c>
      <c r="U481" s="3">
        <f t="shared" si="210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6"/>
        <v>29251.040000000001</v>
      </c>
      <c r="F482" s="38">
        <f t="shared" si="207"/>
        <v>0.65805518648283479</v>
      </c>
      <c r="G482" s="41">
        <f t="shared" si="208"/>
        <v>-85.339999999996508</v>
      </c>
      <c r="H482" s="38">
        <f t="shared" si="209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7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2"/>
        <v>100551.61</v>
      </c>
      <c r="T482" s="43">
        <f t="shared" ref="T482:U497" si="213">D482+L482</f>
        <v>62650.74</v>
      </c>
      <c r="U482" s="3">
        <f t="shared" si="210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6"/>
        <v>28513.530000000006</v>
      </c>
      <c r="F483" s="38">
        <f t="shared" si="207"/>
        <v>0.64146356168648722</v>
      </c>
      <c r="G483" s="41">
        <f t="shared" si="208"/>
        <v>-737.50999999999476</v>
      </c>
      <c r="H483" s="38">
        <f t="shared" si="209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7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2"/>
        <v>99544.760000000009</v>
      </c>
      <c r="T483" s="43">
        <f t="shared" si="213"/>
        <v>62650.74</v>
      </c>
      <c r="U483" s="3">
        <f t="shared" si="213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6"/>
        <v>30007.269999999997</v>
      </c>
      <c r="F484" s="38">
        <f t="shared" si="207"/>
        <v>0.67506795162465227</v>
      </c>
      <c r="G484" s="41">
        <f t="shared" si="208"/>
        <v>1493.7399999999907</v>
      </c>
      <c r="H484" s="38">
        <f t="shared" si="209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7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2"/>
        <v>101580.62</v>
      </c>
      <c r="T484" s="43">
        <f t="shared" si="213"/>
        <v>62650.74</v>
      </c>
      <c r="U484" s="3">
        <f t="shared" si="213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6"/>
        <v>28935.890000000007</v>
      </c>
      <c r="F485" s="38">
        <f t="shared" si="207"/>
        <v>0.65096531576302241</v>
      </c>
      <c r="G485" s="41">
        <f t="shared" si="208"/>
        <v>-1071.3799999999901</v>
      </c>
      <c r="H485" s="38">
        <f t="shared" si="209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7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2"/>
        <v>100118.28</v>
      </c>
      <c r="T485" s="43">
        <f t="shared" si="213"/>
        <v>62650.74</v>
      </c>
      <c r="U485" s="3">
        <f t="shared" si="213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6"/>
        <v>28029.870000000003</v>
      </c>
      <c r="F486" s="38">
        <f t="shared" si="207"/>
        <v>0.63058275295304433</v>
      </c>
      <c r="G486" s="41">
        <f t="shared" si="208"/>
        <v>-906.02000000000407</v>
      </c>
      <c r="H486" s="38">
        <f t="shared" si="209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7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2"/>
        <v>99081.53</v>
      </c>
      <c r="T486" s="50">
        <f>T485+200</f>
        <v>62850.74</v>
      </c>
      <c r="U486" s="3">
        <f t="shared" si="213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6"/>
        <v>28488.750000000007</v>
      </c>
      <c r="F487" s="38">
        <f t="shared" si="207"/>
        <v>0.64090609065225923</v>
      </c>
      <c r="G487" s="41">
        <f t="shared" si="208"/>
        <v>458.88000000000466</v>
      </c>
      <c r="H487" s="38">
        <f t="shared" si="209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7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2"/>
        <v>99708.180000000008</v>
      </c>
      <c r="T487" s="43">
        <f t="shared" ref="T487:T490" si="214">D487+L487</f>
        <v>62850.74</v>
      </c>
      <c r="U487" s="3">
        <f t="shared" si="213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5">B488-D488</f>
        <v>27375.46</v>
      </c>
      <c r="F488" s="38">
        <f t="shared" ref="F488:F529" si="216">B488/D488-1</f>
        <v>0.61586061334411979</v>
      </c>
      <c r="G488" s="41">
        <f t="shared" ref="G488:G529" si="217">B488-B487</f>
        <v>-1113.2900000000081</v>
      </c>
      <c r="H488" s="38">
        <f t="shared" ref="H488:H529" si="218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19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2"/>
        <v>98185.66</v>
      </c>
      <c r="T488" s="43">
        <f t="shared" si="214"/>
        <v>62850.74</v>
      </c>
      <c r="U488" s="3">
        <f t="shared" si="213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5"/>
        <v>27551.700000000004</v>
      </c>
      <c r="F489" s="38">
        <f t="shared" si="216"/>
        <v>0.61982545172476322</v>
      </c>
      <c r="G489" s="41">
        <f t="shared" si="217"/>
        <v>176.24000000000524</v>
      </c>
      <c r="H489" s="38">
        <f t="shared" si="21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19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2"/>
        <v>98424.6</v>
      </c>
      <c r="T489" s="43">
        <f t="shared" si="214"/>
        <v>62850.74</v>
      </c>
      <c r="U489" s="3">
        <f t="shared" si="213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5"/>
        <v>29049.590000000004</v>
      </c>
      <c r="F490" s="38">
        <f t="shared" si="216"/>
        <v>0.653523203438233</v>
      </c>
      <c r="G490" s="41">
        <f t="shared" si="217"/>
        <v>1497.8899999999994</v>
      </c>
      <c r="H490" s="38">
        <f t="shared" si="21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19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2"/>
        <v>100471.4</v>
      </c>
      <c r="T490" s="43">
        <f t="shared" si="214"/>
        <v>62850.74</v>
      </c>
      <c r="U490" s="3">
        <f t="shared" si="213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5"/>
        <v>29377.970000000008</v>
      </c>
      <c r="F491" s="38">
        <f t="shared" si="216"/>
        <v>0.66091070699835397</v>
      </c>
      <c r="G491" s="41">
        <f t="shared" si="217"/>
        <v>328.38000000000466</v>
      </c>
      <c r="H491" s="38">
        <f t="shared" si="21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19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2"/>
        <v>101119.63</v>
      </c>
      <c r="T491" s="50">
        <f>T490+200</f>
        <v>63050.74</v>
      </c>
      <c r="U491" s="3">
        <f t="shared" si="213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5"/>
        <v>28654.68</v>
      </c>
      <c r="F492" s="38">
        <f t="shared" si="216"/>
        <v>0.64463898688750731</v>
      </c>
      <c r="G492" s="41">
        <f t="shared" si="217"/>
        <v>-723.29000000000815</v>
      </c>
      <c r="H492" s="38">
        <f t="shared" si="21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19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2"/>
        <v>100128.3</v>
      </c>
      <c r="T492" s="43">
        <f t="shared" ref="T492:T494" si="220">D492+L492</f>
        <v>63050.74</v>
      </c>
      <c r="U492" s="3">
        <f t="shared" si="213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5"/>
        <v>29525.35</v>
      </c>
      <c r="F493" s="38">
        <f t="shared" si="216"/>
        <v>0.66422628734639733</v>
      </c>
      <c r="G493" s="41">
        <f t="shared" si="217"/>
        <v>870.66999999999825</v>
      </c>
      <c r="H493" s="38">
        <f t="shared" si="218"/>
        <v>1.1909787263379323E-2</v>
      </c>
      <c r="J493" s="37">
        <v>44540</v>
      </c>
      <c r="K493" s="3">
        <v>27344</v>
      </c>
      <c r="L493" s="58">
        <v>18600</v>
      </c>
      <c r="M493" s="43">
        <f t="shared" si="219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2"/>
        <v>101320.09</v>
      </c>
      <c r="T493" s="43">
        <f t="shared" si="220"/>
        <v>63050.74</v>
      </c>
      <c r="U493" s="3">
        <f t="shared" si="213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5"/>
        <v>28954.530000000006</v>
      </c>
      <c r="F494" s="38">
        <f t="shared" si="216"/>
        <v>0.65138465636342624</v>
      </c>
      <c r="G494" s="41">
        <f t="shared" si="217"/>
        <v>-570.81999999999243</v>
      </c>
      <c r="H494" s="38">
        <f t="shared" si="21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19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2"/>
        <v>100536.25</v>
      </c>
      <c r="T494" s="43">
        <f t="shared" si="220"/>
        <v>63050.74</v>
      </c>
      <c r="U494" s="3">
        <f t="shared" si="213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5"/>
        <v>28406.489999999998</v>
      </c>
      <c r="F495" s="38">
        <f t="shared" si="216"/>
        <v>0.63905550278803003</v>
      </c>
      <c r="G495" s="41">
        <f t="shared" si="217"/>
        <v>-548.04000000000815</v>
      </c>
      <c r="H495" s="38">
        <f t="shared" si="21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19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2"/>
        <v>99784.95</v>
      </c>
      <c r="T495" s="43">
        <f>D495+L495</f>
        <v>63050.74</v>
      </c>
      <c r="U495" s="3">
        <f t="shared" si="213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5"/>
        <v>30032.879999999997</v>
      </c>
      <c r="F496" s="38">
        <f t="shared" si="216"/>
        <v>0.67564409501394129</v>
      </c>
      <c r="G496" s="41">
        <f t="shared" si="217"/>
        <v>1626.3899999999994</v>
      </c>
      <c r="H496" s="38">
        <f t="shared" si="21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19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2"/>
        <v>102211.73999999999</v>
      </c>
      <c r="T496" s="50">
        <f>T495+200</f>
        <v>63250.74</v>
      </c>
      <c r="U496" s="3">
        <f t="shared" si="213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5"/>
        <v>27739.18</v>
      </c>
      <c r="F497" s="38">
        <f t="shared" si="216"/>
        <v>0.62404315428719515</v>
      </c>
      <c r="G497" s="41">
        <f t="shared" si="217"/>
        <v>-2293.6999999999971</v>
      </c>
      <c r="H497" s="38">
        <f t="shared" si="21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19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2"/>
        <v>99063.51</v>
      </c>
      <c r="T497" s="43">
        <f t="shared" ref="T497:U512" si="221">D497+L497</f>
        <v>63250.74</v>
      </c>
      <c r="U497" s="3">
        <f t="shared" si="213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5"/>
        <v>28096.580000000009</v>
      </c>
      <c r="F498" s="38">
        <f t="shared" si="216"/>
        <v>0.63208351537004814</v>
      </c>
      <c r="G498" s="41">
        <f t="shared" si="217"/>
        <v>357.40000000000873</v>
      </c>
      <c r="H498" s="38">
        <f t="shared" si="21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19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2"/>
        <v>99553.290000000008</v>
      </c>
      <c r="T498" s="43">
        <f t="shared" si="221"/>
        <v>63250.74</v>
      </c>
      <c r="U498" s="3">
        <f t="shared" si="221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5"/>
        <v>27531.4</v>
      </c>
      <c r="F499" s="38">
        <f t="shared" si="216"/>
        <v>0.61936876641423755</v>
      </c>
      <c r="G499" s="41">
        <f t="shared" si="217"/>
        <v>-565.18000000000757</v>
      </c>
      <c r="H499" s="38">
        <f t="shared" si="21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19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2"/>
        <v>98775.65</v>
      </c>
      <c r="T499" s="43">
        <f t="shared" si="221"/>
        <v>63250.74</v>
      </c>
      <c r="U499" s="3">
        <f t="shared" si="221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5"/>
        <v>29062.46</v>
      </c>
      <c r="F500" s="38">
        <f t="shared" si="216"/>
        <v>0.65381273742574364</v>
      </c>
      <c r="G500" s="41">
        <f t="shared" si="217"/>
        <v>1531.0599999999977</v>
      </c>
      <c r="H500" s="38">
        <f t="shared" si="21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19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2"/>
        <v>100875.95</v>
      </c>
      <c r="T500" s="43">
        <f t="shared" si="221"/>
        <v>63250.74</v>
      </c>
      <c r="U500" s="3">
        <f t="shared" si="221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5"/>
        <v>29489.159999999996</v>
      </c>
      <c r="F501" s="38">
        <f t="shared" si="216"/>
        <v>0.66341212767211521</v>
      </c>
      <c r="G501" s="41">
        <f t="shared" si="217"/>
        <v>426.69999999999709</v>
      </c>
      <c r="H501" s="38">
        <f t="shared" si="21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19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2"/>
        <v>101660.78</v>
      </c>
      <c r="T501" s="50">
        <f>T500+200</f>
        <v>63450.74</v>
      </c>
      <c r="U501" s="3">
        <f t="shared" si="221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5"/>
        <v>29883.280000000006</v>
      </c>
      <c r="F502" s="38">
        <f t="shared" si="216"/>
        <v>0.67227857174031325</v>
      </c>
      <c r="G502" s="41">
        <f t="shared" si="217"/>
        <v>394.1200000000099</v>
      </c>
      <c r="H502" s="38">
        <f t="shared" si="21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19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2"/>
        <v>102201.92000000001</v>
      </c>
      <c r="T502" s="43">
        <f t="shared" ref="T502:T505" si="222">D502+L502</f>
        <v>63450.74</v>
      </c>
      <c r="U502" s="3">
        <f t="shared" si="221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5"/>
        <v>29827.29</v>
      </c>
      <c r="F503" s="38">
        <f t="shared" si="216"/>
        <v>0.67101897516216824</v>
      </c>
      <c r="G503" s="41">
        <f t="shared" si="217"/>
        <v>-55.990000000005239</v>
      </c>
      <c r="H503" s="38">
        <f t="shared" si="218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19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2"/>
        <v>102124.23999999999</v>
      </c>
      <c r="T503" s="43">
        <f t="shared" si="222"/>
        <v>63450.74</v>
      </c>
      <c r="U503" s="3">
        <f t="shared" si="221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5"/>
        <v>29827.29</v>
      </c>
      <c r="F504" s="38">
        <f t="shared" si="216"/>
        <v>0.67101897516216824</v>
      </c>
      <c r="G504" s="41">
        <f t="shared" si="217"/>
        <v>0</v>
      </c>
      <c r="H504" s="38">
        <f t="shared" si="218"/>
        <v>0</v>
      </c>
      <c r="J504" s="37">
        <v>44557</v>
      </c>
      <c r="K504" s="3">
        <v>27846.21</v>
      </c>
      <c r="L504" s="58">
        <v>19000</v>
      </c>
      <c r="M504" s="43">
        <f t="shared" si="219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3">B504+K504</f>
        <v>102124.23999999999</v>
      </c>
      <c r="T504" s="43">
        <f t="shared" si="222"/>
        <v>63450.74</v>
      </c>
      <c r="U504" s="3">
        <f t="shared" si="221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5"/>
        <v>29827.29</v>
      </c>
      <c r="F505" s="38">
        <f t="shared" si="216"/>
        <v>0.67101897516216824</v>
      </c>
      <c r="G505" s="41">
        <f t="shared" si="217"/>
        <v>0</v>
      </c>
      <c r="H505" s="38">
        <f t="shared" si="218"/>
        <v>0</v>
      </c>
      <c r="J505" s="37">
        <v>44558</v>
      </c>
      <c r="K505" s="3">
        <v>27846.21</v>
      </c>
      <c r="L505" s="58">
        <v>19000</v>
      </c>
      <c r="M505" s="43">
        <f t="shared" si="219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3"/>
        <v>102124.23999999999</v>
      </c>
      <c r="T505" s="43">
        <f t="shared" si="222"/>
        <v>63450.74</v>
      </c>
      <c r="U505" s="3">
        <f t="shared" si="221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5"/>
        <v>30662.769999999997</v>
      </c>
      <c r="F506" s="38">
        <f t="shared" si="216"/>
        <v>0.68981461276010259</v>
      </c>
      <c r="G506" s="41">
        <f t="shared" si="217"/>
        <v>835.47999999999593</v>
      </c>
      <c r="H506" s="38">
        <f t="shared" si="218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19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3"/>
        <v>103469.4</v>
      </c>
      <c r="T506" s="50">
        <f>T505+200</f>
        <v>63650.74</v>
      </c>
      <c r="U506" s="3">
        <f t="shared" si="221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5"/>
        <v>30099.760000000002</v>
      </c>
      <c r="F507" s="38">
        <f t="shared" si="216"/>
        <v>0.67714868188921051</v>
      </c>
      <c r="G507" s="41">
        <f t="shared" si="217"/>
        <v>-563.00999999999476</v>
      </c>
      <c r="H507" s="38">
        <f t="shared" si="218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19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3"/>
        <v>102693.16</v>
      </c>
      <c r="T507" s="43">
        <f t="shared" ref="T507:T510" si="224">D507+L507</f>
        <v>63650.74</v>
      </c>
      <c r="U507" s="3">
        <f t="shared" si="221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5"/>
        <v>29042.379999999997</v>
      </c>
      <c r="F508" s="38">
        <f t="shared" si="216"/>
        <v>0.65336100141414977</v>
      </c>
      <c r="G508" s="41">
        <f t="shared" si="217"/>
        <v>-1057.3800000000047</v>
      </c>
      <c r="H508" s="38">
        <f t="shared" si="218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19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3"/>
        <v>101235.93</v>
      </c>
      <c r="T508" s="43">
        <f t="shared" si="224"/>
        <v>63650.74</v>
      </c>
      <c r="U508" s="3">
        <f t="shared" si="221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5"/>
        <v>29042.379999999997</v>
      </c>
      <c r="F509" s="38">
        <f t="shared" si="216"/>
        <v>0.65336100141414977</v>
      </c>
      <c r="G509" s="41">
        <f t="shared" si="217"/>
        <v>0</v>
      </c>
      <c r="H509" s="38">
        <f t="shared" si="218"/>
        <v>0</v>
      </c>
      <c r="J509" s="37">
        <v>44564</v>
      </c>
      <c r="K509" s="3">
        <v>27742.81</v>
      </c>
      <c r="L509" s="58">
        <v>19200</v>
      </c>
      <c r="M509" s="43">
        <f t="shared" si="219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3"/>
        <v>101235.93</v>
      </c>
      <c r="T509" s="43">
        <f t="shared" si="224"/>
        <v>63650.74</v>
      </c>
      <c r="U509" s="3">
        <f t="shared" si="221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5"/>
        <v>29232.780000000006</v>
      </c>
      <c r="F510" s="38">
        <f t="shared" si="216"/>
        <v>0.65764439467149494</v>
      </c>
      <c r="G510" s="41">
        <f t="shared" si="217"/>
        <v>190.40000000000873</v>
      </c>
      <c r="H510" s="38">
        <f t="shared" si="218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19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3"/>
        <v>101495.37</v>
      </c>
      <c r="T510" s="43">
        <f t="shared" si="224"/>
        <v>63650.74</v>
      </c>
      <c r="U510" s="3">
        <f t="shared" si="221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5"/>
        <v>27232.439999999995</v>
      </c>
      <c r="F511" s="38">
        <f t="shared" si="216"/>
        <v>0.61264311910217906</v>
      </c>
      <c r="G511" s="41">
        <f t="shared" si="217"/>
        <v>-2000.3400000000111</v>
      </c>
      <c r="H511" s="38">
        <f t="shared" si="218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19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3"/>
        <v>98939.26999999999</v>
      </c>
      <c r="T511" s="50">
        <f>T510+200</f>
        <v>63850.74</v>
      </c>
      <c r="U511" s="3">
        <f t="shared" si="221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5"/>
        <v>27232.439999999995</v>
      </c>
      <c r="F512" s="38">
        <f t="shared" si="216"/>
        <v>0.61264311910217906</v>
      </c>
      <c r="G512" s="41">
        <f t="shared" si="217"/>
        <v>0</v>
      </c>
      <c r="H512" s="38">
        <f t="shared" si="218"/>
        <v>0</v>
      </c>
      <c r="J512" s="37">
        <v>44567</v>
      </c>
      <c r="K512" s="3">
        <v>27256.09</v>
      </c>
      <c r="L512" s="58">
        <v>19400</v>
      </c>
      <c r="M512" s="43">
        <f t="shared" si="219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3"/>
        <v>98939.26999999999</v>
      </c>
      <c r="T512" s="43">
        <f t="shared" ref="T512:U527" si="225">D512+L512</f>
        <v>63850.74</v>
      </c>
      <c r="U512" s="3">
        <f t="shared" si="221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5"/>
        <v>25741.700000000004</v>
      </c>
      <c r="F513" s="38">
        <f t="shared" si="216"/>
        <v>0.57910621960399311</v>
      </c>
      <c r="G513" s="41">
        <f t="shared" si="217"/>
        <v>-1490.7399999999907</v>
      </c>
      <c r="H513" s="38">
        <f t="shared" si="218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19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3"/>
        <v>96880.37</v>
      </c>
      <c r="T513" s="43">
        <f t="shared" si="225"/>
        <v>63850.74</v>
      </c>
      <c r="U513" s="3">
        <f t="shared" si="225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5"/>
        <v>26027.250000000007</v>
      </c>
      <c r="F514" s="38">
        <f t="shared" si="216"/>
        <v>0.58553018464934459</v>
      </c>
      <c r="G514" s="41">
        <f t="shared" si="217"/>
        <v>285.55000000000291</v>
      </c>
      <c r="H514" s="38">
        <f t="shared" si="218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19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3"/>
        <v>97272.49</v>
      </c>
      <c r="T514" s="43">
        <f t="shared" si="225"/>
        <v>63850.74</v>
      </c>
      <c r="U514" s="3">
        <f t="shared" si="225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5"/>
        <v>26499.610000000008</v>
      </c>
      <c r="F515" s="38">
        <f t="shared" si="216"/>
        <v>0.59615677939219935</v>
      </c>
      <c r="G515" s="41">
        <f t="shared" si="217"/>
        <v>472.36000000000058</v>
      </c>
      <c r="H515" s="38">
        <f t="shared" si="218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19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3"/>
        <v>97923.760000000009</v>
      </c>
      <c r="T515" s="43">
        <f t="shared" si="225"/>
        <v>63850.74</v>
      </c>
      <c r="U515" s="3">
        <f t="shared" si="225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5"/>
        <v>26372.370000000003</v>
      </c>
      <c r="F516" s="38">
        <f t="shared" si="216"/>
        <v>0.59329428486454905</v>
      </c>
      <c r="G516" s="41">
        <f t="shared" si="217"/>
        <v>-127.24000000000524</v>
      </c>
      <c r="H516" s="38">
        <f t="shared" si="218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19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3"/>
        <v>97947.459999999992</v>
      </c>
      <c r="T516" s="50">
        <f>T515+200</f>
        <v>64050.74</v>
      </c>
      <c r="U516" s="3">
        <f t="shared" si="225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5"/>
        <v>24603.670000000006</v>
      </c>
      <c r="F517" s="38">
        <f t="shared" si="216"/>
        <v>0.55350417113415906</v>
      </c>
      <c r="G517" s="41">
        <f t="shared" si="217"/>
        <v>-1768.6999999999971</v>
      </c>
      <c r="H517" s="38">
        <f t="shared" si="218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19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6">B517+K517</f>
        <v>95500.63</v>
      </c>
      <c r="T517" s="43">
        <f t="shared" ref="T517:T520" si="227">D517+L517</f>
        <v>64050.74</v>
      </c>
      <c r="U517" s="3">
        <f t="shared" si="225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5"/>
        <v>25327.580000000009</v>
      </c>
      <c r="F518" s="38">
        <f t="shared" si="216"/>
        <v>0.56978983926926774</v>
      </c>
      <c r="G518" s="41">
        <f t="shared" si="217"/>
        <v>723.91000000000349</v>
      </c>
      <c r="H518" s="38">
        <f t="shared" si="218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19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6"/>
        <v>96501.13</v>
      </c>
      <c r="T518" s="43">
        <f t="shared" si="227"/>
        <v>64050.74</v>
      </c>
      <c r="U518" s="3">
        <f t="shared" si="225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5"/>
        <v>25161.35</v>
      </c>
      <c r="F519" s="38">
        <f t="shared" si="216"/>
        <v>0.56605019399002132</v>
      </c>
      <c r="G519" s="41">
        <f t="shared" si="217"/>
        <v>-166.23000000001048</v>
      </c>
      <c r="H519" s="38">
        <f t="shared" si="218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19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6"/>
        <v>96269.25</v>
      </c>
      <c r="T519" s="43">
        <f t="shared" si="227"/>
        <v>64050.74</v>
      </c>
      <c r="U519" s="3">
        <f t="shared" si="225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8">B520-D520</f>
        <v>23344.909999999996</v>
      </c>
      <c r="F520" s="38">
        <f t="shared" si="216"/>
        <v>0.52518608239142917</v>
      </c>
      <c r="G520" s="41">
        <f t="shared" si="217"/>
        <v>-1816.4400000000023</v>
      </c>
      <c r="H520" s="38">
        <f t="shared" si="218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29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6"/>
        <v>93756.51999999999</v>
      </c>
      <c r="T520" s="43">
        <f t="shared" si="227"/>
        <v>64050.74</v>
      </c>
      <c r="U520" s="3">
        <f t="shared" si="225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8"/>
        <v>22538.340000000004</v>
      </c>
      <c r="F521" s="38">
        <f t="shared" si="216"/>
        <v>0.50704082766676106</v>
      </c>
      <c r="G521" s="41">
        <f t="shared" si="217"/>
        <v>-806.56999999999243</v>
      </c>
      <c r="H521" s="38">
        <f t="shared" si="218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29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6"/>
        <v>92840.49</v>
      </c>
      <c r="T521" s="50">
        <f>T520+200</f>
        <v>64250.74</v>
      </c>
      <c r="U521" s="3">
        <f t="shared" si="225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8"/>
        <v>21704.519999999997</v>
      </c>
      <c r="F522" s="38">
        <f t="shared" si="216"/>
        <v>0.48828253477894856</v>
      </c>
      <c r="G522" s="41">
        <f t="shared" si="217"/>
        <v>-833.82000000000698</v>
      </c>
      <c r="H522" s="38">
        <f t="shared" si="218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29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6"/>
        <v>91684.2</v>
      </c>
      <c r="T522" s="43">
        <f t="shared" ref="T522:T525" si="230">D522+L522</f>
        <v>64250.74</v>
      </c>
      <c r="U522" s="3">
        <f t="shared" si="225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8"/>
        <v>20221.450000000004</v>
      </c>
      <c r="F523" s="38">
        <f t="shared" si="216"/>
        <v>0.45491818583897592</v>
      </c>
      <c r="G523" s="41">
        <f t="shared" si="217"/>
        <v>-1483.0699999999924</v>
      </c>
      <c r="H523" s="38">
        <f t="shared" si="218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29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6"/>
        <v>89628.09</v>
      </c>
      <c r="T523" s="43">
        <f t="shared" si="230"/>
        <v>64250.74</v>
      </c>
      <c r="U523" s="3">
        <f t="shared" si="225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8"/>
        <v>20845.21</v>
      </c>
      <c r="F524" s="38">
        <f t="shared" si="216"/>
        <v>0.46895079811944629</v>
      </c>
      <c r="G524" s="41">
        <f t="shared" si="217"/>
        <v>623.75999999999476</v>
      </c>
      <c r="H524" s="38">
        <f t="shared" si="218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29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6"/>
        <v>90490.75</v>
      </c>
      <c r="T524" s="43">
        <f t="shared" si="230"/>
        <v>64250.74</v>
      </c>
      <c r="U524" s="3">
        <f t="shared" si="225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8"/>
        <v>19122.330000000002</v>
      </c>
      <c r="F525" s="38">
        <f t="shared" si="216"/>
        <v>0.43019148837567167</v>
      </c>
      <c r="G525" s="41">
        <f t="shared" si="217"/>
        <v>-1722.8799999999974</v>
      </c>
      <c r="H525" s="38">
        <f t="shared" si="218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29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6"/>
        <v>88102.43</v>
      </c>
      <c r="T525" s="43">
        <f t="shared" si="230"/>
        <v>64250.74</v>
      </c>
      <c r="U525" s="3">
        <f t="shared" si="225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8"/>
        <v>19507.79</v>
      </c>
      <c r="F526" s="38">
        <f t="shared" si="216"/>
        <v>0.43886311004046274</v>
      </c>
      <c r="G526" s="41">
        <f t="shared" si="217"/>
        <v>385.45999999999913</v>
      </c>
      <c r="H526" s="38">
        <f t="shared" si="218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29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6"/>
        <v>88836.01</v>
      </c>
      <c r="T526" s="50">
        <f>T525+200</f>
        <v>64450.74</v>
      </c>
      <c r="U526" s="3">
        <f t="shared" si="225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8"/>
        <v>19097.5</v>
      </c>
      <c r="F527" s="38">
        <f t="shared" si="216"/>
        <v>0.4296328925007773</v>
      </c>
      <c r="G527" s="41">
        <f t="shared" si="217"/>
        <v>-410.29000000000087</v>
      </c>
      <c r="H527" s="38">
        <f t="shared" si="218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29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6"/>
        <v>88265.54</v>
      </c>
      <c r="T527" s="43">
        <f t="shared" ref="T527:U542" si="231">D527+L527</f>
        <v>64450.74</v>
      </c>
      <c r="U527" s="3">
        <f t="shared" si="225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8"/>
        <v>21304.489999999998</v>
      </c>
      <c r="F528" s="38">
        <f t="shared" si="216"/>
        <v>0.47928313454399185</v>
      </c>
      <c r="G528" s="41">
        <f t="shared" si="217"/>
        <v>2206.989999999998</v>
      </c>
      <c r="H528" s="38">
        <f t="shared" si="218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29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6"/>
        <v>91331.95</v>
      </c>
      <c r="T528" s="43">
        <f t="shared" si="231"/>
        <v>64450.74</v>
      </c>
      <c r="U528" s="3">
        <f t="shared" si="231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8"/>
        <v>23112.18</v>
      </c>
      <c r="F529" s="38">
        <f t="shared" si="216"/>
        <v>0.51995039902597795</v>
      </c>
      <c r="G529" s="41">
        <f t="shared" si="217"/>
        <v>1807.6900000000023</v>
      </c>
      <c r="H529" s="38">
        <f t="shared" si="218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29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6"/>
        <v>93841.01</v>
      </c>
      <c r="T529" s="43">
        <f t="shared" si="231"/>
        <v>64450.74</v>
      </c>
      <c r="U529" s="3">
        <f t="shared" si="231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8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29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6"/>
        <v>94457.61</v>
      </c>
      <c r="T530" s="93">
        <f t="shared" si="231"/>
        <v>64700.74</v>
      </c>
      <c r="U530" s="3">
        <f t="shared" si="231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8"/>
        <v>23826.580000000009</v>
      </c>
      <c r="F531" s="38">
        <f t="shared" ref="F531:F539" si="232">B531/D531-1</f>
        <v>0.53302428550399861</v>
      </c>
      <c r="G531" s="41">
        <f t="shared" ref="G531:G539" si="233">B531-B530</f>
        <v>450.01000000000931</v>
      </c>
      <c r="H531" s="38">
        <f t="shared" ref="H531:H539" si="234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29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6"/>
        <v>95281.430000000008</v>
      </c>
      <c r="T531" s="50">
        <f>T530+200</f>
        <v>64900.74</v>
      </c>
      <c r="U531" s="3">
        <f t="shared" si="231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8"/>
        <v>21062.500000000007</v>
      </c>
      <c r="F532" s="38">
        <f t="shared" si="232"/>
        <v>0.47118906756353485</v>
      </c>
      <c r="G532" s="41">
        <f t="shared" si="233"/>
        <v>-2764.0800000000017</v>
      </c>
      <c r="H532" s="38">
        <f t="shared" si="234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29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6"/>
        <v>91437.6</v>
      </c>
      <c r="T532" s="43">
        <f t="shared" ref="T532:T535" si="235">D532+L532</f>
        <v>64900.74</v>
      </c>
      <c r="U532" s="3">
        <f t="shared" si="231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8"/>
        <v>22295.120000000003</v>
      </c>
      <c r="F533" s="38">
        <f t="shared" si="232"/>
        <v>0.49876400256461095</v>
      </c>
      <c r="G533" s="41">
        <f t="shared" si="233"/>
        <v>1232.6199999999953</v>
      </c>
      <c r="H533" s="38">
        <f t="shared" si="234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29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6"/>
        <v>93150.83</v>
      </c>
      <c r="T533" s="43">
        <f t="shared" si="235"/>
        <v>64900.74</v>
      </c>
      <c r="U533" s="3">
        <f t="shared" si="231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8"/>
        <v>21284.200000000004</v>
      </c>
      <c r="F534" s="38">
        <f t="shared" si="232"/>
        <v>0.47614871700110561</v>
      </c>
      <c r="G534" s="41">
        <f t="shared" si="233"/>
        <v>-1010.9199999999983</v>
      </c>
      <c r="H534" s="38">
        <f t="shared" si="234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29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6"/>
        <v>91743.52</v>
      </c>
      <c r="T534" s="43">
        <f t="shared" si="235"/>
        <v>64900.74</v>
      </c>
      <c r="U534" s="3">
        <f t="shared" si="231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8"/>
        <v>22262.090000000004</v>
      </c>
      <c r="F535" s="38">
        <f t="shared" si="232"/>
        <v>0.49802508862269401</v>
      </c>
      <c r="G535" s="41">
        <f t="shared" si="233"/>
        <v>977.88999999999942</v>
      </c>
      <c r="H535" s="38">
        <f t="shared" si="234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29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6"/>
        <v>93102.5</v>
      </c>
      <c r="T535" s="43">
        <f t="shared" si="235"/>
        <v>64900.74</v>
      </c>
      <c r="U535" s="3">
        <f t="shared" si="231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8"/>
        <v>23482.260000000002</v>
      </c>
      <c r="F536" s="38">
        <f t="shared" si="232"/>
        <v>0.52532150474466421</v>
      </c>
      <c r="G536" s="41">
        <f t="shared" si="233"/>
        <v>1220.1699999999983</v>
      </c>
      <c r="H536" s="38">
        <f t="shared" si="234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29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6"/>
        <v>94998.35</v>
      </c>
      <c r="T536" s="50">
        <f>T535+200</f>
        <v>65100.74</v>
      </c>
      <c r="U536" s="3">
        <f t="shared" si="231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8"/>
        <v>22176.620000000003</v>
      </c>
      <c r="F537" s="38">
        <f t="shared" si="232"/>
        <v>0.49611303973938692</v>
      </c>
      <c r="G537" s="41">
        <f t="shared" si="233"/>
        <v>-1305.6399999999994</v>
      </c>
      <c r="H537" s="38">
        <f t="shared" si="234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29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6"/>
        <v>93178.57</v>
      </c>
      <c r="T537" s="43">
        <f t="shared" ref="T537:T540" si="236">D537+L537</f>
        <v>65100.74</v>
      </c>
      <c r="U537" s="3">
        <f t="shared" si="231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8"/>
        <v>20227.700000000004</v>
      </c>
      <c r="F538" s="38">
        <f t="shared" si="232"/>
        <v>0.45251376151714728</v>
      </c>
      <c r="G538" s="41">
        <f t="shared" si="233"/>
        <v>-1948.9199999999983</v>
      </c>
      <c r="H538" s="38">
        <f t="shared" si="234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29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6"/>
        <v>90462.66</v>
      </c>
      <c r="T538" s="43">
        <f t="shared" si="236"/>
        <v>65100.74</v>
      </c>
      <c r="U538" s="3">
        <f t="shared" si="231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8"/>
        <v>20238.230000000003</v>
      </c>
      <c r="F539" s="38">
        <f t="shared" si="232"/>
        <v>0.45274932808718615</v>
      </c>
      <c r="G539" s="41">
        <f t="shared" si="233"/>
        <v>10.529999999998836</v>
      </c>
      <c r="H539" s="38">
        <f t="shared" si="234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29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6"/>
        <v>90475.510000000009</v>
      </c>
      <c r="T539" s="43">
        <f t="shared" si="236"/>
        <v>65100.74</v>
      </c>
      <c r="U539" s="3">
        <f t="shared" si="231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8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29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6"/>
        <v>92950.2</v>
      </c>
      <c r="T540" s="93">
        <f t="shared" si="236"/>
        <v>65350.74</v>
      </c>
      <c r="U540" s="3">
        <f t="shared" si="231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8"/>
        <v>21526.32</v>
      </c>
      <c r="F541" s="38">
        <f t="shared" ref="F541:F549" si="237">B541/D541-1</f>
        <v>0.47888688818026126</v>
      </c>
      <c r="G541" s="41">
        <f t="shared" ref="G541:G549" si="238">B541-B540</f>
        <v>-309.08999999999651</v>
      </c>
      <c r="H541" s="38">
        <f t="shared" ref="H541:H549" si="239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29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6"/>
        <v>92719.45</v>
      </c>
      <c r="T541" s="50">
        <f>T540+200</f>
        <v>65550.739999999991</v>
      </c>
      <c r="U541" s="3">
        <f t="shared" si="231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8"/>
        <v>19670.730000000003</v>
      </c>
      <c r="F542" s="38">
        <f t="shared" si="237"/>
        <v>0.43760636643579187</v>
      </c>
      <c r="G542" s="41">
        <f t="shared" si="238"/>
        <v>-1855.5899999999965</v>
      </c>
      <c r="H542" s="38">
        <f t="shared" si="239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29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6"/>
        <v>90130.74</v>
      </c>
      <c r="T542" s="43">
        <f t="shared" ref="T542:U557" si="240">D542+L542</f>
        <v>65550.739999999991</v>
      </c>
      <c r="U542" s="3">
        <f t="shared" si="231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8"/>
        <v>19201.39</v>
      </c>
      <c r="F543" s="38">
        <f t="shared" si="237"/>
        <v>0.42716515901629215</v>
      </c>
      <c r="G543" s="41">
        <f t="shared" si="238"/>
        <v>-469.34000000000378</v>
      </c>
      <c r="H543" s="38">
        <f t="shared" si="239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29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6"/>
        <v>89475.51</v>
      </c>
      <c r="T543" s="43">
        <f t="shared" si="240"/>
        <v>65550.739999999991</v>
      </c>
      <c r="U543" s="3">
        <f t="shared" si="240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8"/>
        <v>19201.39</v>
      </c>
      <c r="F544" s="38">
        <f t="shared" si="237"/>
        <v>0.42716515901629215</v>
      </c>
      <c r="G544" s="41">
        <f t="shared" si="238"/>
        <v>0</v>
      </c>
      <c r="H544" s="38">
        <f t="shared" si="239"/>
        <v>0</v>
      </c>
      <c r="J544" s="37">
        <v>44613</v>
      </c>
      <c r="K544" s="3">
        <v>25323.38</v>
      </c>
      <c r="L544" s="58">
        <v>20600</v>
      </c>
      <c r="M544" s="43">
        <f t="shared" si="229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1">B544+K544</f>
        <v>89475.51</v>
      </c>
      <c r="T544" s="43">
        <f t="shared" si="240"/>
        <v>65550.739999999991</v>
      </c>
      <c r="U544" s="3">
        <f t="shared" si="240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8"/>
        <v>18592.800000000003</v>
      </c>
      <c r="F545" s="38">
        <f t="shared" si="237"/>
        <v>0.41362611605504163</v>
      </c>
      <c r="G545" s="41">
        <f t="shared" si="238"/>
        <v>-608.58999999999651</v>
      </c>
      <c r="H545" s="38">
        <f t="shared" si="239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29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1"/>
        <v>88624.41</v>
      </c>
      <c r="T545" s="43">
        <f t="shared" si="240"/>
        <v>65550.739999999991</v>
      </c>
      <c r="U545" s="3">
        <f t="shared" si="240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8"/>
        <v>16836.68</v>
      </c>
      <c r="F546" s="38">
        <f t="shared" si="237"/>
        <v>0.37455846110653579</v>
      </c>
      <c r="G546" s="41">
        <f t="shared" si="238"/>
        <v>-1756.1200000000026</v>
      </c>
      <c r="H546" s="38">
        <f t="shared" si="239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29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1"/>
        <v>86374.58</v>
      </c>
      <c r="T546" s="50">
        <f>T545+200</f>
        <v>65750.739999999991</v>
      </c>
      <c r="U546" s="3">
        <f t="shared" si="240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8"/>
        <v>19293.990000000005</v>
      </c>
      <c r="F547" s="38">
        <f t="shared" si="237"/>
        <v>0.42922519184333807</v>
      </c>
      <c r="G547" s="41">
        <f t="shared" si="238"/>
        <v>2457.3100000000049</v>
      </c>
      <c r="H547" s="38">
        <f t="shared" si="239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29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1"/>
        <v>89809.13</v>
      </c>
      <c r="T547" s="43">
        <f t="shared" ref="T547:T550" si="242">D547+L547</f>
        <v>65750.739999999991</v>
      </c>
      <c r="U547" s="3">
        <f t="shared" si="240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8"/>
        <v>19737.160000000003</v>
      </c>
      <c r="F548" s="38">
        <f t="shared" si="237"/>
        <v>0.43908420640016166</v>
      </c>
      <c r="G548" s="41">
        <f t="shared" si="238"/>
        <v>443.16999999999825</v>
      </c>
      <c r="H548" s="38">
        <f t="shared" si="239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29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1"/>
        <v>90428.09</v>
      </c>
      <c r="T548" s="43">
        <f t="shared" si="242"/>
        <v>65750.739999999991</v>
      </c>
      <c r="U548" s="3">
        <f t="shared" si="240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8"/>
        <v>19819.980000000003</v>
      </c>
      <c r="F549" s="38">
        <f t="shared" si="237"/>
        <v>0.44092666772560363</v>
      </c>
      <c r="G549" s="41">
        <f t="shared" si="238"/>
        <v>82.819999999999709</v>
      </c>
      <c r="H549" s="38">
        <f t="shared" si="239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29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1"/>
        <v>90542.06</v>
      </c>
      <c r="T549" s="43">
        <f t="shared" si="242"/>
        <v>65750.739999999991</v>
      </c>
      <c r="U549" s="3">
        <f t="shared" si="240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8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29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1"/>
        <v>89790.52</v>
      </c>
      <c r="T550" s="93">
        <f t="shared" si="242"/>
        <v>66000.739999999991</v>
      </c>
      <c r="U550" s="3">
        <f t="shared" si="240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8"/>
        <v>19626.260000000002</v>
      </c>
      <c r="F551" s="38">
        <f t="shared" ref="F551:F559" si="243">B551/D551-1</f>
        <v>0.43420218341558137</v>
      </c>
      <c r="G551" s="41">
        <f t="shared" ref="G551:G559" si="244">B551-B550</f>
        <v>522.31999999999971</v>
      </c>
      <c r="H551" s="38">
        <f t="shared" ref="H551:H559" si="24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29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1"/>
        <v>90719.290000000008</v>
      </c>
      <c r="T551" s="50">
        <f>T550+200</f>
        <v>66200.739999999991</v>
      </c>
      <c r="U551" s="3">
        <f t="shared" si="240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6">B552-D552</f>
        <v>18948.200000000004</v>
      </c>
      <c r="F552" s="38">
        <f t="shared" si="243"/>
        <v>0.41920110157488577</v>
      </c>
      <c r="G552" s="41">
        <f t="shared" si="244"/>
        <v>-678.05999999999767</v>
      </c>
      <c r="H552" s="38">
        <f t="shared" si="24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7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1"/>
        <v>89769.790000000008</v>
      </c>
      <c r="T552" s="43">
        <f t="shared" ref="T552:T555" si="248">D552+L552</f>
        <v>66200.739999999991</v>
      </c>
      <c r="U552" s="3">
        <f t="shared" si="240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6"/>
        <v>18254.050000000003</v>
      </c>
      <c r="F553" s="38">
        <f t="shared" si="243"/>
        <v>0.40384405211065144</v>
      </c>
      <c r="G553" s="41">
        <f t="shared" si="244"/>
        <v>-694.15000000000146</v>
      </c>
      <c r="H553" s="38">
        <f t="shared" si="24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7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1"/>
        <v>88797.85</v>
      </c>
      <c r="T553" s="43">
        <f t="shared" si="248"/>
        <v>66200.739999999991</v>
      </c>
      <c r="U553" s="3">
        <f t="shared" si="240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6"/>
        <v>16290.590000000004</v>
      </c>
      <c r="F554" s="38">
        <f t="shared" si="243"/>
        <v>0.3604053827437339</v>
      </c>
      <c r="G554" s="41">
        <f t="shared" si="244"/>
        <v>-1963.4599999999991</v>
      </c>
      <c r="H554" s="38">
        <f t="shared" si="24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7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1"/>
        <v>86048.510000000009</v>
      </c>
      <c r="T554" s="43">
        <f t="shared" si="248"/>
        <v>66200.739999999991</v>
      </c>
      <c r="U554" s="3">
        <f t="shared" si="240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6"/>
        <v>16429.810000000005</v>
      </c>
      <c r="F555" s="38">
        <f t="shared" si="243"/>
        <v>0.36348542081390711</v>
      </c>
      <c r="G555" s="41">
        <f t="shared" si="244"/>
        <v>139.22000000000116</v>
      </c>
      <c r="H555" s="38">
        <f t="shared" si="24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7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1"/>
        <v>86242.8</v>
      </c>
      <c r="T555" s="43">
        <f t="shared" si="248"/>
        <v>66200.739999999991</v>
      </c>
      <c r="U555" s="3">
        <f t="shared" si="240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6"/>
        <v>18255.150000000001</v>
      </c>
      <c r="F556" s="38">
        <f t="shared" si="243"/>
        <v>0.40386838799541791</v>
      </c>
      <c r="G556" s="41">
        <f t="shared" si="244"/>
        <v>1825.3399999999965</v>
      </c>
      <c r="H556" s="38">
        <f t="shared" si="24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7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1"/>
        <v>88996.479999999996</v>
      </c>
      <c r="T556" s="50">
        <f>T555+200</f>
        <v>66400.739999999991</v>
      </c>
      <c r="U556" s="3">
        <f t="shared" si="240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6"/>
        <v>17369.700000000004</v>
      </c>
      <c r="F557" s="38">
        <f t="shared" si="243"/>
        <v>0.38427910693497513</v>
      </c>
      <c r="G557" s="41">
        <f t="shared" si="244"/>
        <v>-885.44999999999709</v>
      </c>
      <c r="H557" s="38">
        <f t="shared" si="24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7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1"/>
        <v>87754.08</v>
      </c>
      <c r="T557" s="43">
        <f t="shared" ref="T557:U572" si="249">D557+L557</f>
        <v>66400.739999999991</v>
      </c>
      <c r="U557" s="3">
        <f t="shared" si="240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6"/>
        <v>15890.64</v>
      </c>
      <c r="F558" s="38">
        <f t="shared" si="243"/>
        <v>0.35155707627795474</v>
      </c>
      <c r="G558" s="41">
        <f t="shared" si="244"/>
        <v>-1479.0600000000049</v>
      </c>
      <c r="H558" s="38">
        <f t="shared" si="24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7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1"/>
        <v>85679.12</v>
      </c>
      <c r="T558" s="43">
        <f t="shared" si="249"/>
        <v>66400.739999999991</v>
      </c>
      <c r="U558" s="3">
        <f t="shared" si="249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6"/>
        <v>15103.450000000004</v>
      </c>
      <c r="F559" s="38">
        <f t="shared" si="243"/>
        <v>0.33414165343310764</v>
      </c>
      <c r="G559" s="41">
        <f t="shared" si="244"/>
        <v>-787.18999999999505</v>
      </c>
      <c r="H559" s="38">
        <f t="shared" si="24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7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1"/>
        <v>84573.46</v>
      </c>
      <c r="T559" s="43">
        <f t="shared" si="249"/>
        <v>66400.739999999991</v>
      </c>
      <c r="U559" s="3">
        <f t="shared" si="249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6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7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1"/>
        <v>87138.91</v>
      </c>
      <c r="T560" s="93">
        <f t="shared" si="249"/>
        <v>66650.739999999991</v>
      </c>
      <c r="U560" s="3">
        <f t="shared" si="249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6"/>
        <v>18658.79</v>
      </c>
      <c r="F561" s="38">
        <f t="shared" ref="F561:F572" si="250">B561/D561-1</f>
        <v>0.41052774938317849</v>
      </c>
      <c r="G561" s="41">
        <f t="shared" ref="G561:G572" si="251">B561-B560</f>
        <v>1903.9400000000023</v>
      </c>
      <c r="H561" s="38">
        <f t="shared" ref="H561:H572" si="252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7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1"/>
        <v>90005.43</v>
      </c>
      <c r="T561" s="50">
        <f>T560+200</f>
        <v>66850.739999999991</v>
      </c>
      <c r="U561" s="3">
        <f t="shared" si="249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6"/>
        <v>19046.060000000005</v>
      </c>
      <c r="F562" s="38">
        <f t="shared" si="250"/>
        <v>0.41904840273227695</v>
      </c>
      <c r="G562" s="41">
        <f t="shared" si="251"/>
        <v>387.27000000000407</v>
      </c>
      <c r="H562" s="38">
        <f t="shared" si="252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7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1"/>
        <v>90548.52</v>
      </c>
      <c r="T562" s="43">
        <f t="shared" ref="T562:T565" si="253">D562+L562</f>
        <v>66850.739999999991</v>
      </c>
      <c r="U562" s="3">
        <f t="shared" si="249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6"/>
        <v>20276.659999999996</v>
      </c>
      <c r="F563" s="38">
        <f t="shared" si="250"/>
        <v>0.44612386949035376</v>
      </c>
      <c r="G563" s="41">
        <f t="shared" si="251"/>
        <v>1230.5999999999913</v>
      </c>
      <c r="H563" s="38">
        <f t="shared" si="252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7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1"/>
        <v>92275.54</v>
      </c>
      <c r="T563" s="43">
        <f t="shared" si="253"/>
        <v>66850.739999999991</v>
      </c>
      <c r="U563" s="3">
        <f t="shared" si="249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6"/>
        <v>20276.659999999996</v>
      </c>
      <c r="F564" s="38">
        <f t="shared" si="250"/>
        <v>0.44612386949035376</v>
      </c>
      <c r="G564" s="41">
        <f t="shared" si="251"/>
        <v>0</v>
      </c>
      <c r="H564" s="38">
        <f t="shared" si="252"/>
        <v>0</v>
      </c>
      <c r="J564" s="37">
        <v>44641</v>
      </c>
      <c r="K564" s="3">
        <v>26548.14</v>
      </c>
      <c r="L564" s="58">
        <v>21400</v>
      </c>
      <c r="M564" s="43">
        <f t="shared" si="247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4">B564+K564</f>
        <v>92275.54</v>
      </c>
      <c r="T564" s="43">
        <f t="shared" si="253"/>
        <v>66850.739999999991</v>
      </c>
      <c r="U564" s="3">
        <f t="shared" si="249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6"/>
        <v>21208.080000000009</v>
      </c>
      <c r="F565" s="38">
        <f t="shared" si="250"/>
        <v>0.46661682516060266</v>
      </c>
      <c r="G565" s="41">
        <f t="shared" si="251"/>
        <v>931.42000000001281</v>
      </c>
      <c r="H565" s="38">
        <f t="shared" si="252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7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4"/>
        <v>93580.74</v>
      </c>
      <c r="T565" s="43">
        <f t="shared" si="253"/>
        <v>66850.739999999991</v>
      </c>
      <c r="U565" s="3">
        <f t="shared" si="249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6"/>
        <v>20267.530000000006</v>
      </c>
      <c r="F566" s="38">
        <f t="shared" si="250"/>
        <v>0.44592299267294666</v>
      </c>
      <c r="G566" s="41">
        <f t="shared" si="251"/>
        <v>-940.55000000000291</v>
      </c>
      <c r="H566" s="38">
        <f t="shared" si="252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7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4"/>
        <v>92459.69</v>
      </c>
      <c r="T566" s="50">
        <f>T565+200</f>
        <v>67050.739999999991</v>
      </c>
      <c r="U566" s="3">
        <f t="shared" si="249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6"/>
        <v>21509.040000000001</v>
      </c>
      <c r="F567" s="38">
        <f t="shared" si="250"/>
        <v>0.47323849952718056</v>
      </c>
      <c r="G567" s="41">
        <f t="shared" si="251"/>
        <v>1241.5099999999948</v>
      </c>
      <c r="H567" s="38">
        <f t="shared" si="252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7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4"/>
        <v>94205.79</v>
      </c>
      <c r="T567" s="43">
        <f t="shared" ref="T567:T570" si="255">D567+L567</f>
        <v>67050.739999999991</v>
      </c>
      <c r="U567" s="3">
        <f t="shared" si="249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6"/>
        <v>21120.420000000006</v>
      </c>
      <c r="F568" s="38">
        <f t="shared" si="250"/>
        <v>0.46468814369138989</v>
      </c>
      <c r="G568" s="41">
        <f t="shared" si="251"/>
        <v>-388.61999999999534</v>
      </c>
      <c r="H568" s="38">
        <f t="shared" si="252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7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4"/>
        <v>93658.35</v>
      </c>
      <c r="T568" s="43">
        <f t="shared" si="255"/>
        <v>67050.739999999991</v>
      </c>
      <c r="U568" s="3">
        <f t="shared" si="249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6"/>
        <v>22475.989999999998</v>
      </c>
      <c r="F569" s="38">
        <f t="shared" si="250"/>
        <v>0.49451318064348349</v>
      </c>
      <c r="G569" s="41">
        <f t="shared" si="251"/>
        <v>1355.5699999999924</v>
      </c>
      <c r="H569" s="38">
        <f t="shared" si="252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7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4"/>
        <v>95563.67</v>
      </c>
      <c r="T569" s="43">
        <f t="shared" si="255"/>
        <v>67050.739999999991</v>
      </c>
      <c r="U569" s="3">
        <f t="shared" si="249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6"/>
        <v>23461.640000000007</v>
      </c>
      <c r="F570" s="38">
        <f t="shared" si="250"/>
        <v>0.51619929620507854</v>
      </c>
      <c r="G570" s="41">
        <f t="shared" si="251"/>
        <v>985.65000000000873</v>
      </c>
      <c r="H570" s="38">
        <f t="shared" si="252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7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4"/>
        <v>96949.71</v>
      </c>
      <c r="T570" s="43">
        <f t="shared" si="255"/>
        <v>67050.739999999991</v>
      </c>
      <c r="U570" s="3">
        <f t="shared" si="249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6"/>
        <v>22590.390000000007</v>
      </c>
      <c r="F571" s="38">
        <f t="shared" si="250"/>
        <v>0.49703019136762139</v>
      </c>
      <c r="G571" s="41">
        <f t="shared" si="251"/>
        <v>-871.25</v>
      </c>
      <c r="H571" s="38">
        <f t="shared" si="252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7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4"/>
        <v>95923.31</v>
      </c>
      <c r="T571" s="50">
        <f>T570+200</f>
        <v>67250.739999999991</v>
      </c>
      <c r="U571" s="3">
        <f t="shared" si="249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6"/>
        <v>21684.269999999997</v>
      </c>
      <c r="F572" s="38">
        <f t="shared" si="250"/>
        <v>0.47709388229982608</v>
      </c>
      <c r="G572" s="41">
        <f t="shared" si="251"/>
        <v>-906.1200000000099</v>
      </c>
      <c r="H572" s="38">
        <f t="shared" si="252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7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4"/>
        <v>94645.299999999988</v>
      </c>
      <c r="T572" s="43">
        <f t="shared" ref="T572:U587" si="256">D572+L572</f>
        <v>67250.739999999991</v>
      </c>
      <c r="U572" s="3">
        <f t="shared" si="249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6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7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4"/>
        <v>95126.180000000008</v>
      </c>
      <c r="T573" s="93">
        <f t="shared" si="256"/>
        <v>67500.739999999991</v>
      </c>
      <c r="U573" s="3">
        <f t="shared" si="256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6"/>
        <v>23056.409999999996</v>
      </c>
      <c r="F574" s="38">
        <f t="shared" ref="F574:F583" si="257">B574/D574-1</f>
        <v>0.50450846091332435</v>
      </c>
      <c r="G574" s="41">
        <f t="shared" ref="G574:G583" si="258">B574-B573</f>
        <v>1207.9099999999889</v>
      </c>
      <c r="H574" s="38">
        <f t="shared" ref="H574:H583" si="259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7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4"/>
        <v>96825.26999999999</v>
      </c>
      <c r="T574" s="43">
        <f t="shared" si="256"/>
        <v>67500.739999999991</v>
      </c>
      <c r="U574" s="3">
        <f t="shared" si="256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6"/>
        <v>21560.18</v>
      </c>
      <c r="F575" s="38">
        <f t="shared" si="257"/>
        <v>0.4717687284713552</v>
      </c>
      <c r="G575" s="41">
        <f t="shared" si="258"/>
        <v>-1496.2299999999959</v>
      </c>
      <c r="H575" s="38">
        <f t="shared" si="259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7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4"/>
        <v>94717.6</v>
      </c>
      <c r="T575" s="43">
        <f t="shared" si="256"/>
        <v>67500.739999999991</v>
      </c>
      <c r="U575" s="3">
        <f t="shared" si="256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6"/>
        <v>20304.71</v>
      </c>
      <c r="F576" s="38">
        <f t="shared" si="257"/>
        <v>0.44429718205875868</v>
      </c>
      <c r="G576" s="41">
        <f t="shared" si="258"/>
        <v>-1255.4700000000012</v>
      </c>
      <c r="H576" s="38">
        <f t="shared" si="259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7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4"/>
        <v>93148.989999999991</v>
      </c>
      <c r="T576" s="50">
        <f>T575+200</f>
        <v>67700.739999999991</v>
      </c>
      <c r="U576" s="3">
        <f t="shared" si="256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6"/>
        <v>20746.580000000009</v>
      </c>
      <c r="F577" s="38">
        <f t="shared" si="257"/>
        <v>0.45396595328653344</v>
      </c>
      <c r="G577" s="41">
        <f t="shared" si="258"/>
        <v>441.8700000000099</v>
      </c>
      <c r="H577" s="38">
        <f t="shared" si="259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7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4"/>
        <v>93772.02</v>
      </c>
      <c r="T577" s="43">
        <f t="shared" ref="T577:T580" si="260">D577+L577</f>
        <v>67700.739999999991</v>
      </c>
      <c r="U577" s="3">
        <f t="shared" si="256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6"/>
        <v>19729.670000000006</v>
      </c>
      <c r="F578" s="38">
        <f t="shared" si="257"/>
        <v>0.43171445363904404</v>
      </c>
      <c r="G578" s="41">
        <f t="shared" si="258"/>
        <v>-1016.9100000000035</v>
      </c>
      <c r="H578" s="38">
        <f t="shared" si="259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7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4"/>
        <v>92336.320000000007</v>
      </c>
      <c r="T578" s="43">
        <f t="shared" si="260"/>
        <v>67700.739999999991</v>
      </c>
      <c r="U578" s="3">
        <f t="shared" si="256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6"/>
        <v>18524.050000000003</v>
      </c>
      <c r="F579" s="38">
        <f t="shared" si="257"/>
        <v>0.40533369919174178</v>
      </c>
      <c r="G579" s="41">
        <f t="shared" si="258"/>
        <v>-1205.6200000000026</v>
      </c>
      <c r="H579" s="38">
        <f t="shared" si="259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7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4"/>
        <v>90633.05</v>
      </c>
      <c r="T579" s="43">
        <f t="shared" si="260"/>
        <v>67700.739999999991</v>
      </c>
      <c r="U579" s="3">
        <f t="shared" si="256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6"/>
        <v>18321.160000000003</v>
      </c>
      <c r="F580" s="38">
        <f t="shared" si="257"/>
        <v>0.40089416495225261</v>
      </c>
      <c r="G580" s="41">
        <f t="shared" si="258"/>
        <v>-202.88999999999942</v>
      </c>
      <c r="H580" s="38">
        <f t="shared" si="259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7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4"/>
        <v>90346.1</v>
      </c>
      <c r="T580" s="43">
        <f t="shared" si="260"/>
        <v>67700.739999999991</v>
      </c>
      <c r="U580" s="3">
        <f t="shared" si="256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6"/>
        <v>19202.96</v>
      </c>
      <c r="F581" s="38">
        <f t="shared" si="257"/>
        <v>0.42018925732931245</v>
      </c>
      <c r="G581" s="41">
        <f t="shared" si="258"/>
        <v>881.79999999999563</v>
      </c>
      <c r="H581" s="38">
        <f t="shared" si="259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7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4"/>
        <v>91789.94</v>
      </c>
      <c r="T581" s="50">
        <f>T580+200</f>
        <v>67900.739999999991</v>
      </c>
      <c r="U581" s="3">
        <f t="shared" si="256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6"/>
        <v>17975.68</v>
      </c>
      <c r="F582" s="38">
        <f t="shared" si="257"/>
        <v>0.39333454994383032</v>
      </c>
      <c r="G582" s="41">
        <f t="shared" si="258"/>
        <v>-1227.2799999999988</v>
      </c>
      <c r="H582" s="38">
        <f t="shared" si="259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7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4"/>
        <v>90053.56</v>
      </c>
      <c r="T582" s="43">
        <f t="shared" ref="T582:T585" si="261">D582+L582</f>
        <v>67900.739999999991</v>
      </c>
      <c r="U582" s="3">
        <f t="shared" si="256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6"/>
        <v>17975.68</v>
      </c>
      <c r="F583" s="38">
        <f t="shared" si="257"/>
        <v>0.39333454994383032</v>
      </c>
      <c r="G583" s="41">
        <f t="shared" si="258"/>
        <v>0</v>
      </c>
      <c r="H583" s="38">
        <f t="shared" si="259"/>
        <v>0</v>
      </c>
      <c r="J583" s="37">
        <v>44666</v>
      </c>
      <c r="K583" s="3">
        <v>26377.14</v>
      </c>
      <c r="L583" s="58">
        <v>22200</v>
      </c>
      <c r="M583" s="43">
        <f t="shared" si="247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2">B583+K583</f>
        <v>90053.56</v>
      </c>
      <c r="T583" s="43">
        <f t="shared" si="261"/>
        <v>67900.739999999991</v>
      </c>
      <c r="U583" s="3">
        <f t="shared" si="256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3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4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2"/>
        <v>90412.989999999991</v>
      </c>
      <c r="T584" s="93">
        <f t="shared" si="261"/>
        <v>68150.739999999991</v>
      </c>
      <c r="U584" s="3">
        <f t="shared" si="256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3"/>
        <v>19451.810000000005</v>
      </c>
      <c r="F585" s="38">
        <f t="shared" ref="F585:F593" si="265">B585/D585-1</f>
        <v>0.42331875395260243</v>
      </c>
      <c r="G585" s="41">
        <f t="shared" ref="G585:G593" si="266">B585-B584</f>
        <v>1397.0600000000049</v>
      </c>
      <c r="H585" s="38">
        <f t="shared" ref="H585:H593" si="267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4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2"/>
        <v>92385.82</v>
      </c>
      <c r="T585" s="43">
        <f t="shared" si="261"/>
        <v>68150.739999999991</v>
      </c>
      <c r="U585" s="3">
        <f t="shared" si="256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3"/>
        <v>17854.900000000001</v>
      </c>
      <c r="F586" s="38">
        <f t="shared" si="265"/>
        <v>0.38856610361443589</v>
      </c>
      <c r="G586" s="41">
        <f t="shared" si="266"/>
        <v>-1596.9100000000035</v>
      </c>
      <c r="H586" s="38">
        <f t="shared" si="267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4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2"/>
        <v>90329.52</v>
      </c>
      <c r="T586" s="50">
        <f>T585+200</f>
        <v>68350.739999999991</v>
      </c>
      <c r="U586" s="3">
        <f t="shared" si="256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3"/>
        <v>16980.310000000005</v>
      </c>
      <c r="F587" s="38">
        <f t="shared" si="265"/>
        <v>0.36953289544412127</v>
      </c>
      <c r="G587" s="41">
        <f t="shared" si="266"/>
        <v>-874.58999999999651</v>
      </c>
      <c r="H587" s="38">
        <f t="shared" si="267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4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2"/>
        <v>89090.71</v>
      </c>
      <c r="T587" s="43">
        <f t="shared" ref="T587:U602" si="268">D587+L587</f>
        <v>68350.739999999991</v>
      </c>
      <c r="U587" s="3">
        <f t="shared" si="256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3"/>
        <v>16017.220000000001</v>
      </c>
      <c r="F588" s="38">
        <f t="shared" si="265"/>
        <v>0.34857371176176932</v>
      </c>
      <c r="G588" s="41">
        <f t="shared" si="266"/>
        <v>-963.09000000000378</v>
      </c>
      <c r="H588" s="38">
        <f t="shared" si="267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4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2"/>
        <v>87726.720000000001</v>
      </c>
      <c r="T588" s="43">
        <f t="shared" si="268"/>
        <v>68350.739999999991</v>
      </c>
      <c r="U588" s="3">
        <f t="shared" si="268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3"/>
        <v>16850.880000000005</v>
      </c>
      <c r="F589" s="38">
        <f t="shared" si="265"/>
        <v>0.36671618346081059</v>
      </c>
      <c r="G589" s="41">
        <f t="shared" si="266"/>
        <v>833.66000000000349</v>
      </c>
      <c r="H589" s="38">
        <f t="shared" si="267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4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2"/>
        <v>88905.11</v>
      </c>
      <c r="T589" s="43">
        <f t="shared" si="268"/>
        <v>68350.739999999991</v>
      </c>
      <c r="U589" s="3">
        <f t="shared" si="268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3"/>
        <v>14838.420000000006</v>
      </c>
      <c r="F590" s="38">
        <f t="shared" si="265"/>
        <v>0.32292015319013379</v>
      </c>
      <c r="G590" s="41">
        <f t="shared" si="266"/>
        <v>-2012.4599999999991</v>
      </c>
      <c r="H590" s="38">
        <f t="shared" si="267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4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2"/>
        <v>86254.99</v>
      </c>
      <c r="T590" s="50">
        <f>T589+200</f>
        <v>68550.739999999991</v>
      </c>
      <c r="U590" s="3">
        <f t="shared" si="268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3"/>
        <v>14838.420000000006</v>
      </c>
      <c r="F591" s="38">
        <f t="shared" si="265"/>
        <v>0.32292015319013379</v>
      </c>
      <c r="G591" s="41">
        <f t="shared" si="266"/>
        <v>0</v>
      </c>
      <c r="H591" s="38">
        <f t="shared" si="267"/>
        <v>0</v>
      </c>
      <c r="J591" s="37">
        <v>44678</v>
      </c>
      <c r="K591" s="3">
        <v>25465.83</v>
      </c>
      <c r="L591" s="58">
        <v>22600</v>
      </c>
      <c r="M591" s="43">
        <f t="shared" si="264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2"/>
        <v>86254.99</v>
      </c>
      <c r="T591" s="43">
        <f t="shared" ref="T591:T595" si="269">D591+L591</f>
        <v>68550.739999999991</v>
      </c>
      <c r="U591" s="3">
        <f t="shared" si="268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3"/>
        <v>16871.86</v>
      </c>
      <c r="F592" s="38">
        <f t="shared" si="265"/>
        <v>0.36717275935055671</v>
      </c>
      <c r="G592" s="41">
        <f t="shared" si="266"/>
        <v>2033.4399999999951</v>
      </c>
      <c r="H592" s="38">
        <f t="shared" si="267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4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2"/>
        <v>89139.66</v>
      </c>
      <c r="T592" s="43">
        <f t="shared" si="269"/>
        <v>68550.739999999991</v>
      </c>
      <c r="U592" s="3">
        <f t="shared" si="268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3"/>
        <v>14273.910000000003</v>
      </c>
      <c r="F593" s="38">
        <f t="shared" si="265"/>
        <v>0.31063504091555449</v>
      </c>
      <c r="G593" s="41">
        <f t="shared" si="266"/>
        <v>-2597.9499999999971</v>
      </c>
      <c r="H593" s="38">
        <f t="shared" si="267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4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2"/>
        <v>85452.83</v>
      </c>
      <c r="T593" s="43">
        <f t="shared" si="269"/>
        <v>68550.739999999991</v>
      </c>
      <c r="U593" s="3">
        <f t="shared" si="268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3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4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2"/>
        <v>87363.73</v>
      </c>
      <c r="T594" s="93">
        <f t="shared" si="269"/>
        <v>68800.739999999991</v>
      </c>
      <c r="U594" s="3">
        <f t="shared" si="268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3"/>
        <v>15309.090000000004</v>
      </c>
      <c r="F595" s="38">
        <f t="shared" ref="F595:F603" si="270">B595/D595-1</f>
        <v>0.33136027691331371</v>
      </c>
      <c r="G595" s="41">
        <f t="shared" ref="G595:G603" si="271">B595-B594</f>
        <v>-136.62999999999738</v>
      </c>
      <c r="H595" s="38">
        <f t="shared" ref="H595:H603" si="272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4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2"/>
        <v>87169.58</v>
      </c>
      <c r="T595" s="43">
        <f t="shared" si="269"/>
        <v>68800.739999999991</v>
      </c>
      <c r="U595" s="3">
        <f t="shared" si="268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3"/>
        <v>16921.840000000004</v>
      </c>
      <c r="F596" s="38">
        <f t="shared" si="270"/>
        <v>0.36626772644767169</v>
      </c>
      <c r="G596" s="41">
        <f t="shared" si="271"/>
        <v>1612.75</v>
      </c>
      <c r="H596" s="38">
        <f t="shared" si="272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4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2"/>
        <v>89654.42</v>
      </c>
      <c r="T596" s="50">
        <f>T595+200</f>
        <v>69000.739999999991</v>
      </c>
      <c r="U596" s="3">
        <f t="shared" si="268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3"/>
        <v>14190.64</v>
      </c>
      <c r="F597" s="38">
        <f t="shared" si="270"/>
        <v>0.30715179020942096</v>
      </c>
      <c r="G597" s="41">
        <f t="shared" si="271"/>
        <v>-2731.2000000000044</v>
      </c>
      <c r="H597" s="38">
        <f t="shared" si="272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4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2"/>
        <v>85774.66</v>
      </c>
      <c r="T597" s="43">
        <f t="shared" ref="T597:T600" si="273">D597+L597</f>
        <v>69000.739999999991</v>
      </c>
      <c r="U597" s="3">
        <f t="shared" si="268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3"/>
        <v>13715.18</v>
      </c>
      <c r="F598" s="38">
        <f t="shared" si="270"/>
        <v>0.29686061305511569</v>
      </c>
      <c r="G598" s="41">
        <f t="shared" si="271"/>
        <v>-475.45999999999913</v>
      </c>
      <c r="H598" s="38">
        <f t="shared" si="272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4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2"/>
        <v>85098.82</v>
      </c>
      <c r="T598" s="43">
        <f t="shared" si="273"/>
        <v>69000.739999999991</v>
      </c>
      <c r="U598" s="3">
        <f t="shared" si="268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3"/>
        <v>11866.25</v>
      </c>
      <c r="F599" s="38">
        <f t="shared" si="270"/>
        <v>0.25684112418978566</v>
      </c>
      <c r="G599" s="41">
        <f t="shared" si="271"/>
        <v>-1848.9300000000003</v>
      </c>
      <c r="H599" s="38">
        <f t="shared" si="272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4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2"/>
        <v>82471.039999999994</v>
      </c>
      <c r="T599" s="43">
        <f t="shared" si="273"/>
        <v>69000.739999999991</v>
      </c>
      <c r="U599" s="3">
        <f t="shared" si="268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3"/>
        <v>12695.520000000004</v>
      </c>
      <c r="F600" s="38">
        <f t="shared" si="270"/>
        <v>0.27479040379006925</v>
      </c>
      <c r="G600" s="41">
        <f t="shared" si="271"/>
        <v>829.27000000000407</v>
      </c>
      <c r="H600" s="38">
        <f t="shared" si="272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4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2"/>
        <v>83648.31</v>
      </c>
      <c r="T600" s="43">
        <f t="shared" si="273"/>
        <v>69000.739999999991</v>
      </c>
      <c r="U600" s="3">
        <f t="shared" si="268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3"/>
        <v>10780.580000000002</v>
      </c>
      <c r="F601" s="38">
        <f t="shared" si="270"/>
        <v>0.23334214993093183</v>
      </c>
      <c r="G601" s="41">
        <f t="shared" si="271"/>
        <v>-1914.9400000000023</v>
      </c>
      <c r="H601" s="38">
        <f t="shared" si="272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4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2"/>
        <v>81078.09</v>
      </c>
      <c r="T601" s="50">
        <f>T600+150</f>
        <v>69150.739999999991</v>
      </c>
      <c r="U601" s="3">
        <f t="shared" si="268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3"/>
        <v>10877.920000000006</v>
      </c>
      <c r="F602" s="38">
        <f t="shared" si="270"/>
        <v>0.23544904259109289</v>
      </c>
      <c r="G602" s="41">
        <f t="shared" si="271"/>
        <v>97.340000000003783</v>
      </c>
      <c r="H602" s="38">
        <f t="shared" si="272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4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2"/>
        <v>81216.010000000009</v>
      </c>
      <c r="T602" s="43">
        <f t="shared" ref="T602:U617" si="274">D602+L602</f>
        <v>69150.739999999991</v>
      </c>
      <c r="U602" s="3">
        <f t="shared" si="268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3"/>
        <v>12444.18</v>
      </c>
      <c r="F603" s="38">
        <f t="shared" si="270"/>
        <v>0.26935023118677326</v>
      </c>
      <c r="G603" s="41">
        <f t="shared" si="271"/>
        <v>1566.2599999999948</v>
      </c>
      <c r="H603" s="38">
        <f t="shared" si="272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4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2"/>
        <v>83444.06</v>
      </c>
      <c r="T603" s="43">
        <f t="shared" si="274"/>
        <v>69150.739999999991</v>
      </c>
      <c r="U603" s="3">
        <f t="shared" si="274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3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4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2"/>
        <v>82270.720000000001</v>
      </c>
      <c r="T604" s="93">
        <f t="shared" si="274"/>
        <v>69400.739999999991</v>
      </c>
      <c r="U604" s="3">
        <f t="shared" si="274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3"/>
        <v>12815.46</v>
      </c>
      <c r="F605" s="38">
        <f t="shared" ref="F605:F615" si="275">B605/D605-1</f>
        <v>0.27589355949980554</v>
      </c>
      <c r="G605" s="41">
        <f t="shared" ref="G605:G615" si="276">B605-B604</f>
        <v>1370.3999999999942</v>
      </c>
      <c r="H605" s="38">
        <f t="shared" ref="H605:H615" si="277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4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2"/>
        <v>84217.53</v>
      </c>
      <c r="T605" s="43">
        <f t="shared" si="274"/>
        <v>69400.739999999991</v>
      </c>
      <c r="U605" s="3">
        <f t="shared" si="274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3"/>
        <v>10109.480000000003</v>
      </c>
      <c r="F606" s="38">
        <f t="shared" si="275"/>
        <v>0.21763872868333212</v>
      </c>
      <c r="G606" s="41">
        <f t="shared" si="276"/>
        <v>-2705.9799999999959</v>
      </c>
      <c r="H606" s="38">
        <f t="shared" si="277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4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2"/>
        <v>80521.710000000006</v>
      </c>
      <c r="T606" s="50">
        <f>T605+150</f>
        <v>69550.739999999991</v>
      </c>
      <c r="U606" s="3">
        <f t="shared" si="274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3"/>
        <v>9437.9900000000052</v>
      </c>
      <c r="F607" s="38">
        <f t="shared" si="275"/>
        <v>0.20318276953176651</v>
      </c>
      <c r="G607" s="41">
        <f t="shared" si="276"/>
        <v>-671.48999999999796</v>
      </c>
      <c r="H607" s="38">
        <f t="shared" si="277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4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2"/>
        <v>79564.700000000012</v>
      </c>
      <c r="T607" s="43">
        <f t="shared" ref="T607:T610" si="278">D607+L607</f>
        <v>69550.739999999991</v>
      </c>
      <c r="U607" s="3">
        <f t="shared" si="274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3"/>
        <v>9437.9900000000052</v>
      </c>
      <c r="F608" s="38">
        <f t="shared" si="275"/>
        <v>0.20318276953176651</v>
      </c>
      <c r="G608" s="41">
        <f t="shared" si="276"/>
        <v>0</v>
      </c>
      <c r="H608" s="38">
        <f t="shared" si="277"/>
        <v>0</v>
      </c>
      <c r="J608" s="37">
        <v>44701</v>
      </c>
      <c r="K608" s="3">
        <v>23675.97</v>
      </c>
      <c r="L608" s="58">
        <v>23100</v>
      </c>
      <c r="M608" s="43">
        <f t="shared" si="264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8"/>
        <v>69550.739999999991</v>
      </c>
      <c r="U608" s="3">
        <f t="shared" si="274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3"/>
        <v>9437.9900000000052</v>
      </c>
      <c r="F609" s="38">
        <f t="shared" si="275"/>
        <v>0.20318276953176651</v>
      </c>
      <c r="G609" s="41">
        <f t="shared" si="276"/>
        <v>0</v>
      </c>
      <c r="H609" s="38">
        <f t="shared" si="277"/>
        <v>0</v>
      </c>
      <c r="J609" s="37">
        <v>44704</v>
      </c>
      <c r="K609" s="3">
        <v>23675.97</v>
      </c>
      <c r="L609" s="58">
        <v>23100</v>
      </c>
      <c r="M609" s="43">
        <f t="shared" si="264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79">B609+K609</f>
        <v>79564.700000000012</v>
      </c>
      <c r="T609" s="43">
        <f t="shared" si="278"/>
        <v>69550.739999999991</v>
      </c>
      <c r="U609" s="3">
        <f t="shared" si="274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3"/>
        <v>9043.8700000000026</v>
      </c>
      <c r="F610" s="38">
        <f t="shared" si="275"/>
        <v>0.19469808231257457</v>
      </c>
      <c r="G610" s="41">
        <f t="shared" si="276"/>
        <v>-394.12000000000262</v>
      </c>
      <c r="H610" s="38">
        <f t="shared" si="277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4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79"/>
        <v>79001.429999999993</v>
      </c>
      <c r="T610" s="43">
        <f t="shared" si="278"/>
        <v>69550.739999999991</v>
      </c>
      <c r="U610" s="3">
        <f t="shared" si="274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3"/>
        <v>9887.3100000000049</v>
      </c>
      <c r="F611" s="38">
        <f t="shared" si="275"/>
        <v>0.21285581241547513</v>
      </c>
      <c r="G611" s="41">
        <f t="shared" si="276"/>
        <v>843.44000000000233</v>
      </c>
      <c r="H611" s="38">
        <f t="shared" si="277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4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79"/>
        <v>80351.570000000007</v>
      </c>
      <c r="T611" s="50">
        <f>T610+150</f>
        <v>69700.739999999991</v>
      </c>
      <c r="U611" s="3">
        <f t="shared" si="274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3"/>
        <v>11286.340000000004</v>
      </c>
      <c r="F612" s="38">
        <f t="shared" si="275"/>
        <v>0.24297438533810234</v>
      </c>
      <c r="G612" s="41">
        <f t="shared" si="276"/>
        <v>1399.0299999999988</v>
      </c>
      <c r="H612" s="38">
        <f t="shared" si="277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4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79"/>
        <v>82346.42</v>
      </c>
      <c r="T612" s="43">
        <f t="shared" ref="T612:U627" si="280">D612+L612</f>
        <v>69700.739999999991</v>
      </c>
      <c r="U612" s="3">
        <f t="shared" si="274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3"/>
        <v>12911.93</v>
      </c>
      <c r="F613" s="38">
        <f t="shared" si="275"/>
        <v>0.27797038324900747</v>
      </c>
      <c r="G613" s="41">
        <f t="shared" si="276"/>
        <v>1625.5899999999965</v>
      </c>
      <c r="H613" s="38">
        <f t="shared" si="277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4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79"/>
        <v>84664.28</v>
      </c>
      <c r="T613" s="43">
        <f t="shared" si="280"/>
        <v>69700.739999999991</v>
      </c>
      <c r="U613" s="3">
        <f t="shared" si="274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3"/>
        <v>12396.840000000004</v>
      </c>
      <c r="F614" s="38">
        <f t="shared" si="275"/>
        <v>0.26688143181357282</v>
      </c>
      <c r="G614" s="41">
        <f t="shared" si="276"/>
        <v>-515.08999999999651</v>
      </c>
      <c r="H614" s="38">
        <f t="shared" si="277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4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79"/>
        <v>83927.41</v>
      </c>
      <c r="T614" s="43">
        <f t="shared" si="280"/>
        <v>69700.739999999991</v>
      </c>
      <c r="U614" s="3">
        <f t="shared" si="274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3"/>
        <v>12396.840000000004</v>
      </c>
      <c r="F615" s="38">
        <f t="shared" si="275"/>
        <v>0.26688143181357282</v>
      </c>
      <c r="G615" s="41">
        <f t="shared" si="276"/>
        <v>0</v>
      </c>
      <c r="H615" s="38">
        <f t="shared" si="277"/>
        <v>0</v>
      </c>
      <c r="J615" s="37">
        <v>44712</v>
      </c>
      <c r="K615" s="3">
        <v>25079.83</v>
      </c>
      <c r="L615" s="58">
        <v>23250</v>
      </c>
      <c r="M615" s="43">
        <f t="shared" si="264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1">B615+K615</f>
        <v>83927.41</v>
      </c>
      <c r="T615" s="43">
        <f t="shared" si="280"/>
        <v>69700.739999999991</v>
      </c>
      <c r="U615" s="3">
        <f t="shared" si="274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2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3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1"/>
        <v>85516.650000000009</v>
      </c>
      <c r="T616" s="85">
        <f t="shared" si="280"/>
        <v>70100.739999999991</v>
      </c>
      <c r="U616" s="3">
        <f t="shared" si="274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2"/>
        <v>13230.920000000006</v>
      </c>
      <c r="F617" s="38">
        <f t="shared" ref="F617:F624" si="284">B617/D617-1</f>
        <v>0.2833128554279869</v>
      </c>
      <c r="G617" s="41">
        <f t="shared" ref="G617:G624" si="285">B617-B616</f>
        <v>0</v>
      </c>
      <c r="H617" s="38">
        <f t="shared" ref="H617:H624" si="286">(B617)/B616-1</f>
        <v>0</v>
      </c>
      <c r="J617" s="37">
        <v>44714</v>
      </c>
      <c r="K617" s="3">
        <v>25584.99</v>
      </c>
      <c r="L617" s="58">
        <v>23400</v>
      </c>
      <c r="M617" s="43">
        <f t="shared" si="283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1"/>
        <v>85516.650000000009</v>
      </c>
      <c r="T617" s="43">
        <f t="shared" si="280"/>
        <v>70100.739999999991</v>
      </c>
      <c r="U617" s="3">
        <f t="shared" si="274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2"/>
        <v>11705.11</v>
      </c>
      <c r="F618" s="38">
        <f t="shared" si="284"/>
        <v>0.25064078213749941</v>
      </c>
      <c r="G618" s="41">
        <f t="shared" si="285"/>
        <v>-1525.8100000000049</v>
      </c>
      <c r="H618" s="38">
        <f t="shared" si="286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3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1"/>
        <v>83338.92</v>
      </c>
      <c r="T618" s="43">
        <f t="shared" si="280"/>
        <v>70100.739999999991</v>
      </c>
      <c r="U618" s="3">
        <f t="shared" si="280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2"/>
        <v>11826.080000000002</v>
      </c>
      <c r="F619" s="38">
        <f t="shared" si="284"/>
        <v>0.25323110511739211</v>
      </c>
      <c r="G619" s="41">
        <f t="shared" si="285"/>
        <v>120.97000000000116</v>
      </c>
      <c r="H619" s="38">
        <f t="shared" si="286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3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1"/>
        <v>83658.679999999993</v>
      </c>
      <c r="T619" s="50">
        <f>T618+150</f>
        <v>70250.739999999991</v>
      </c>
      <c r="U619" s="3">
        <f t="shared" si="280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2"/>
        <v>11826.080000000002</v>
      </c>
      <c r="F620" s="38">
        <f t="shared" si="284"/>
        <v>0.25323110511739211</v>
      </c>
      <c r="G620" s="41">
        <f t="shared" si="285"/>
        <v>0</v>
      </c>
      <c r="H620" s="38">
        <f t="shared" si="286"/>
        <v>0</v>
      </c>
      <c r="J620" s="37">
        <v>44719</v>
      </c>
      <c r="K620" s="3">
        <v>25131.86</v>
      </c>
      <c r="L620" s="58">
        <v>23550</v>
      </c>
      <c r="M620" s="43">
        <f t="shared" si="283"/>
        <v>1581.8600000000006</v>
      </c>
      <c r="N620" s="38">
        <f t="shared" ref="N620:N625" si="287">K620/L620-1</f>
        <v>6.717027600849268E-2</v>
      </c>
      <c r="O620" s="43">
        <f t="shared" ref="O620:O625" si="288">K620-K619</f>
        <v>0</v>
      </c>
      <c r="P620" s="38">
        <f t="shared" ref="P620:P625" si="289">K620/K619-1</f>
        <v>0</v>
      </c>
      <c r="R620" s="37">
        <v>44719</v>
      </c>
      <c r="S620" s="3">
        <f t="shared" si="281"/>
        <v>83658.679999999993</v>
      </c>
      <c r="T620" s="43">
        <f t="shared" ref="T620:T624" si="290">D620+L620</f>
        <v>70250.739999999991</v>
      </c>
      <c r="U620" s="3">
        <f t="shared" si="280"/>
        <v>13407.940000000002</v>
      </c>
      <c r="V620" s="38">
        <f t="shared" ref="V620:V625" si="291">S620/T620-1</f>
        <v>0.19085834540675317</v>
      </c>
      <c r="W620" s="3">
        <f t="shared" ref="W620:W625" si="292">S620-S619</f>
        <v>0</v>
      </c>
      <c r="X620" s="38">
        <f t="shared" ref="X620:X625" si="293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2"/>
        <v>11826.080000000002</v>
      </c>
      <c r="F621" s="38">
        <f t="shared" si="284"/>
        <v>0.25323110511739211</v>
      </c>
      <c r="G621" s="41">
        <f t="shared" si="285"/>
        <v>0</v>
      </c>
      <c r="H621" s="38">
        <f t="shared" si="286"/>
        <v>0</v>
      </c>
      <c r="J621" s="37">
        <v>44720</v>
      </c>
      <c r="K621" s="3">
        <v>25131.86</v>
      </c>
      <c r="L621" s="58">
        <v>23550</v>
      </c>
      <c r="M621" s="43">
        <f t="shared" si="283"/>
        <v>1581.8600000000006</v>
      </c>
      <c r="N621" s="38">
        <f t="shared" si="287"/>
        <v>6.717027600849268E-2</v>
      </c>
      <c r="O621" s="43">
        <f t="shared" si="288"/>
        <v>0</v>
      </c>
      <c r="P621" s="38">
        <f t="shared" si="289"/>
        <v>0</v>
      </c>
      <c r="R621" s="37">
        <v>44720</v>
      </c>
      <c r="S621" s="3">
        <f t="shared" si="281"/>
        <v>83658.679999999993</v>
      </c>
      <c r="T621" s="43">
        <f t="shared" si="290"/>
        <v>70250.739999999991</v>
      </c>
      <c r="U621" s="3">
        <f t="shared" si="280"/>
        <v>13407.940000000002</v>
      </c>
      <c r="V621" s="38">
        <f t="shared" si="291"/>
        <v>0.19085834540675317</v>
      </c>
      <c r="W621" s="3">
        <f t="shared" si="292"/>
        <v>0</v>
      </c>
      <c r="X621" s="38">
        <f t="shared" si="293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2"/>
        <v>10886.029999999999</v>
      </c>
      <c r="F622" s="38">
        <f t="shared" si="284"/>
        <v>0.23310187376045866</v>
      </c>
      <c r="G622" s="41">
        <f t="shared" si="285"/>
        <v>-940.05000000000291</v>
      </c>
      <c r="H622" s="38">
        <f t="shared" si="286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3"/>
        <v>1177.6399999999994</v>
      </c>
      <c r="N622" s="38">
        <f t="shared" si="287"/>
        <v>5.0005944798301449E-2</v>
      </c>
      <c r="O622" s="43">
        <f t="shared" si="288"/>
        <v>-404.22000000000116</v>
      </c>
      <c r="P622" s="38">
        <f t="shared" si="289"/>
        <v>-1.6083966725900956E-2</v>
      </c>
      <c r="R622" s="37">
        <v>44721</v>
      </c>
      <c r="S622" s="3">
        <f t="shared" si="281"/>
        <v>82314.41</v>
      </c>
      <c r="T622" s="43">
        <f t="shared" si="290"/>
        <v>70250.739999999991</v>
      </c>
      <c r="U622" s="3">
        <f t="shared" si="280"/>
        <v>12063.669999999998</v>
      </c>
      <c r="V622" s="38">
        <f t="shared" si="291"/>
        <v>0.17172303096024355</v>
      </c>
      <c r="W622" s="3">
        <f t="shared" si="292"/>
        <v>-1344.2699999999895</v>
      </c>
      <c r="X622" s="38">
        <f t="shared" si="293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2"/>
        <v>9176.4700000000012</v>
      </c>
      <c r="F623" s="38">
        <f t="shared" si="284"/>
        <v>0.19649517330988764</v>
      </c>
      <c r="G623" s="41">
        <f t="shared" si="285"/>
        <v>-1709.5599999999977</v>
      </c>
      <c r="H623" s="38">
        <f t="shared" si="286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3"/>
        <v>442.93000000000029</v>
      </c>
      <c r="N623" s="38">
        <f t="shared" si="287"/>
        <v>1.8808067940552009E-2</v>
      </c>
      <c r="O623" s="43">
        <f t="shared" si="288"/>
        <v>-734.70999999999913</v>
      </c>
      <c r="P623" s="38">
        <f t="shared" si="289"/>
        <v>-2.9712095452699816E-2</v>
      </c>
      <c r="R623" s="37">
        <v>44722</v>
      </c>
      <c r="S623" s="3">
        <f t="shared" si="281"/>
        <v>79870.14</v>
      </c>
      <c r="T623" s="43">
        <f t="shared" si="290"/>
        <v>70250.739999999991</v>
      </c>
      <c r="U623" s="3">
        <f t="shared" si="280"/>
        <v>9619.4000000000015</v>
      </c>
      <c r="V623" s="38">
        <f t="shared" si="291"/>
        <v>0.13692951846485912</v>
      </c>
      <c r="W623" s="3">
        <f t="shared" si="292"/>
        <v>-2444.2700000000041</v>
      </c>
      <c r="X623" s="38">
        <f t="shared" si="293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2"/>
        <v>7101.93</v>
      </c>
      <c r="F624" s="38">
        <f t="shared" si="284"/>
        <v>0.15207317914020213</v>
      </c>
      <c r="G624" s="41">
        <f t="shared" si="285"/>
        <v>-2074.5400000000009</v>
      </c>
      <c r="H624" s="38">
        <f t="shared" si="286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3"/>
        <v>-449.43999999999869</v>
      </c>
      <c r="N624" s="38">
        <f t="shared" si="287"/>
        <v>-1.9084501061571113E-2</v>
      </c>
      <c r="O624" s="43">
        <f t="shared" si="288"/>
        <v>-892.36999999999898</v>
      </c>
      <c r="P624" s="38">
        <f t="shared" si="289"/>
        <v>-3.7193039782969395E-2</v>
      </c>
      <c r="R624" s="37">
        <v>44725</v>
      </c>
      <c r="S624" s="3">
        <f t="shared" si="281"/>
        <v>76903.23</v>
      </c>
      <c r="T624" s="43">
        <f t="shared" si="290"/>
        <v>70250.739999999991</v>
      </c>
      <c r="U624" s="3">
        <f t="shared" si="280"/>
        <v>6652.4900000000016</v>
      </c>
      <c r="V624" s="38">
        <f t="shared" si="291"/>
        <v>9.4696369034689365E-2</v>
      </c>
      <c r="W624" s="3">
        <f t="shared" si="292"/>
        <v>-2966.9100000000035</v>
      </c>
      <c r="X624" s="38">
        <f t="shared" si="293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4">B625-D625</f>
        <v>7483.8300000000017</v>
      </c>
      <c r="F625" s="38">
        <f t="shared" ref="F625" si="295">B625/D625-1</f>
        <v>0.16025077975209823</v>
      </c>
      <c r="G625" s="41">
        <f t="shared" ref="G625" si="296">B625-B624</f>
        <v>381.90000000000146</v>
      </c>
      <c r="H625" s="38">
        <f t="shared" ref="H625" si="297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8">K625-L625</f>
        <v>-285.97999999999956</v>
      </c>
      <c r="N625" s="38">
        <f t="shared" si="287"/>
        <v>-1.2143524416135865E-2</v>
      </c>
      <c r="O625" s="43">
        <f t="shared" si="288"/>
        <v>163.45999999999913</v>
      </c>
      <c r="P625" s="38">
        <f t="shared" si="289"/>
        <v>7.0760189363374693E-3</v>
      </c>
      <c r="R625" s="37">
        <v>44726</v>
      </c>
      <c r="S625" s="3">
        <f t="shared" si="281"/>
        <v>77448.59</v>
      </c>
      <c r="T625" s="43">
        <f t="shared" ref="T625:T626" si="299">D625+L625</f>
        <v>70250.739999999991</v>
      </c>
      <c r="U625" s="3">
        <f t="shared" si="280"/>
        <v>7197.8500000000022</v>
      </c>
      <c r="V625" s="38">
        <f t="shared" si="291"/>
        <v>0.10245941893281141</v>
      </c>
      <c r="W625" s="3">
        <f t="shared" si="292"/>
        <v>545.36000000000058</v>
      </c>
      <c r="X625" s="38">
        <f t="shared" si="293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4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8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1"/>
        <v>79392.73</v>
      </c>
      <c r="T626" s="85">
        <f t="shared" si="299"/>
        <v>70650.739999999991</v>
      </c>
      <c r="U626" s="3">
        <f t="shared" si="280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0">B627-D627</f>
        <v>7639</v>
      </c>
      <c r="F627" s="88">
        <f t="shared" ref="F627" si="301">B627/D627-1</f>
        <v>0.16270244089869501</v>
      </c>
      <c r="G627" s="89">
        <f t="shared" ref="G627" si="302">B627-B626</f>
        <v>-925.54000000000087</v>
      </c>
      <c r="H627" s="88">
        <f t="shared" ref="H627" si="303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4">K627-L627</f>
        <v>-220.63000000000102</v>
      </c>
      <c r="N627" s="88">
        <f t="shared" ref="N627" si="305">K627/L627-1</f>
        <v>-9.3092827004219725E-3</v>
      </c>
      <c r="O627" s="91">
        <f t="shared" ref="O627" si="306">K627-K626</f>
        <v>-398.08000000000175</v>
      </c>
      <c r="P627" s="88">
        <f t="shared" ref="P627" si="307">K627/K626-1</f>
        <v>-1.6671797030252455E-2</v>
      </c>
      <c r="R627" s="86">
        <v>44728</v>
      </c>
      <c r="S627" s="87">
        <f t="shared" si="281"/>
        <v>78069.11</v>
      </c>
      <c r="T627" s="91">
        <f t="shared" ref="T627" si="308">D627+L627</f>
        <v>70650.739999999991</v>
      </c>
      <c r="U627" s="3">
        <f t="shared" si="280"/>
        <v>7418.369999999999</v>
      </c>
      <c r="V627" s="88">
        <f t="shared" ref="V627" si="309">S627/T627-1</f>
        <v>0.10500059871984369</v>
      </c>
      <c r="W627" s="87">
        <f t="shared" ref="W627" si="310">S627-S626</f>
        <v>-1323.6199999999953</v>
      </c>
      <c r="X627" s="88">
        <f t="shared" ref="X627" si="311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2">B628-D628</f>
        <v>7585.8600000000006</v>
      </c>
      <c r="F628" s="38">
        <f t="shared" ref="F628" si="313">B628/D628-1</f>
        <v>0.16157061635237269</v>
      </c>
      <c r="G628" s="41">
        <f t="shared" ref="G628" si="314">B628-B627</f>
        <v>-53.139999999999418</v>
      </c>
      <c r="H628" s="38">
        <f t="shared" ref="H628" si="315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6">K628-L628</f>
        <v>-243.47999999999956</v>
      </c>
      <c r="N628" s="38">
        <f t="shared" ref="N628" si="317">K628/L628-1</f>
        <v>-1.0273417721519018E-2</v>
      </c>
      <c r="O628" s="43">
        <f t="shared" ref="O628" si="318">K628-K627</f>
        <v>-22.849999999998545</v>
      </c>
      <c r="P628" s="38">
        <f t="shared" ref="P628" si="319">K628/K627-1</f>
        <v>-9.7319476629897927E-4</v>
      </c>
      <c r="R628" s="37">
        <v>44729</v>
      </c>
      <c r="S628" s="3">
        <f t="shared" si="281"/>
        <v>77993.119999999995</v>
      </c>
      <c r="T628" s="43">
        <f t="shared" ref="T628:U643" si="320">D628+L628</f>
        <v>70650.739999999991</v>
      </c>
      <c r="U628" s="3">
        <f t="shared" si="320"/>
        <v>7342.380000000001</v>
      </c>
      <c r="V628" s="38">
        <f t="shared" ref="V628" si="321">S628/T628-1</f>
        <v>0.10392502612145327</v>
      </c>
      <c r="W628" s="3">
        <f t="shared" ref="W628" si="322">S628-S627</f>
        <v>-75.990000000005239</v>
      </c>
      <c r="X628" s="38">
        <f t="shared" ref="X628" si="323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4">B629-D629</f>
        <v>7847.4900000000052</v>
      </c>
      <c r="F629" s="38">
        <f t="shared" ref="F629" si="325">B629/D629-1</f>
        <v>0.16714305248437</v>
      </c>
      <c r="G629" s="41">
        <f t="shared" ref="G629" si="326">B629-B628</f>
        <v>261.63000000000466</v>
      </c>
      <c r="H629" s="38">
        <f t="shared" ref="H629" si="327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8">K629-L629</f>
        <v>-130.95999999999913</v>
      </c>
      <c r="N629" s="38">
        <f t="shared" ref="N629" si="329">K629/L629-1</f>
        <v>-5.5257383966244022E-3</v>
      </c>
      <c r="O629" s="43">
        <f t="shared" ref="O629" si="330">K629-K628</f>
        <v>112.52000000000044</v>
      </c>
      <c r="P629" s="38">
        <f t="shared" ref="P629" si="331">K629/K628-1</f>
        <v>4.7969605039452912E-3</v>
      </c>
      <c r="R629" s="37">
        <v>44732</v>
      </c>
      <c r="S629" s="3">
        <f t="shared" si="281"/>
        <v>78367.27</v>
      </c>
      <c r="T629" s="43">
        <f t="shared" ref="T629" si="332">D629+L629</f>
        <v>70650.739999999991</v>
      </c>
      <c r="U629" s="3">
        <f t="shared" si="320"/>
        <v>7716.5300000000061</v>
      </c>
      <c r="V629" s="38">
        <f t="shared" ref="V629" si="333">S629/T629-1</f>
        <v>0.10922079513958405</v>
      </c>
      <c r="W629" s="3">
        <f t="shared" ref="W629" si="334">S629-S628</f>
        <v>374.15000000000873</v>
      </c>
      <c r="X629" s="38">
        <f t="shared" ref="X629" si="335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6">B630-D630</f>
        <v>8107.0800000000017</v>
      </c>
      <c r="F630" s="38">
        <f t="shared" ref="F630" si="337">B630/D630-1</f>
        <v>0.17267203882196536</v>
      </c>
      <c r="G630" s="41">
        <f t="shared" ref="G630" si="338">B630-B629</f>
        <v>259.58999999999651</v>
      </c>
      <c r="H630" s="38">
        <f t="shared" ref="H630" si="339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0">K630-L630</f>
        <v>-19.31000000000131</v>
      </c>
      <c r="N630" s="38">
        <f t="shared" ref="N630" si="341">K630/L630-1</f>
        <v>-8.1476793248946855E-4</v>
      </c>
      <c r="O630" s="43">
        <f t="shared" ref="O630" si="342">K630-K629</f>
        <v>111.64999999999782</v>
      </c>
      <c r="P630" s="38">
        <f t="shared" ref="P630" si="343">K630/K629-1</f>
        <v>4.737146697531891E-3</v>
      </c>
      <c r="R630" s="37">
        <v>44733</v>
      </c>
      <c r="S630" s="3">
        <f t="shared" si="281"/>
        <v>78738.509999999995</v>
      </c>
      <c r="T630" s="43">
        <f t="shared" ref="T630" si="344">D630+L630</f>
        <v>70650.739999999991</v>
      </c>
      <c r="U630" s="3">
        <f t="shared" si="320"/>
        <v>8087.77</v>
      </c>
      <c r="V630" s="38">
        <f t="shared" ref="V630" si="345">S630/T630-1</f>
        <v>0.11447537562946986</v>
      </c>
      <c r="W630" s="3">
        <f t="shared" ref="W630" si="346">S630-S629</f>
        <v>371.23999999999069</v>
      </c>
      <c r="X630" s="38">
        <f t="shared" ref="X630" si="347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8">B631-D631</f>
        <v>7951.2200000000012</v>
      </c>
      <c r="F631" s="38">
        <f t="shared" ref="F631" si="349">B631/D631-1</f>
        <v>0.16935238933401275</v>
      </c>
      <c r="G631" s="41">
        <f t="shared" ref="G631" si="350">B631-B630</f>
        <v>-155.86000000000058</v>
      </c>
      <c r="H631" s="38">
        <f t="shared" ref="H631" si="351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0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1"/>
        <v>78665.62</v>
      </c>
      <c r="T631" s="50">
        <f>T630+150</f>
        <v>70800.739999999991</v>
      </c>
      <c r="U631" s="3">
        <f t="shared" si="320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2">B632-D632</f>
        <v>7850.0200000000041</v>
      </c>
      <c r="F632" s="38">
        <f t="shared" ref="F632" si="353">B632/D632-1</f>
        <v>0.16719693874899533</v>
      </c>
      <c r="G632" s="41">
        <f t="shared" ref="G632" si="354">B632-B631</f>
        <v>-101.19999999999709</v>
      </c>
      <c r="H632" s="38">
        <f t="shared" ref="H632" si="355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6">K632-L632</f>
        <v>-130.15000000000146</v>
      </c>
      <c r="N632" s="38">
        <f t="shared" ref="N632" si="357">K632/L632-1</f>
        <v>-5.4570230607967618E-3</v>
      </c>
      <c r="O632" s="43">
        <f t="shared" ref="O632" si="358">K632-K631</f>
        <v>-43.81000000000131</v>
      </c>
      <c r="P632" s="38">
        <f t="shared" ref="P632" si="359">K632/K631-1</f>
        <v>-1.8435712343974897E-3</v>
      </c>
      <c r="R632" s="37">
        <v>44735</v>
      </c>
      <c r="S632" s="3">
        <f t="shared" si="281"/>
        <v>78520.61</v>
      </c>
      <c r="T632" s="43">
        <f t="shared" ref="T632" si="360">D632+L632</f>
        <v>70800.739999999991</v>
      </c>
      <c r="U632" s="3">
        <f t="shared" si="320"/>
        <v>7719.8700000000026</v>
      </c>
      <c r="V632" s="38">
        <f t="shared" ref="V632" si="361">S632/T632-1</f>
        <v>0.10903657221661822</v>
      </c>
      <c r="W632" s="3">
        <f t="shared" ref="W632" si="362">S632-S631</f>
        <v>-145.00999999999476</v>
      </c>
      <c r="X632" s="38">
        <f t="shared" ref="X632" si="363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4">B633-D633</f>
        <v>8491.1600000000035</v>
      </c>
      <c r="F633" s="38">
        <f t="shared" ref="F633" si="365">B633/D633-1</f>
        <v>0.18085252756399584</v>
      </c>
      <c r="G633" s="41">
        <f t="shared" ref="G633" si="366">B633-B632</f>
        <v>641.13999999999942</v>
      </c>
      <c r="H633" s="38">
        <f t="shared" ref="H633" si="367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8">K633-L633</f>
        <v>147.36000000000058</v>
      </c>
      <c r="N633" s="38">
        <f t="shared" ref="N633" si="369">K633/L633-1</f>
        <v>6.1786163522012938E-3</v>
      </c>
      <c r="O633" s="43">
        <f t="shared" ref="O633" si="370">K633-K632</f>
        <v>277.51000000000204</v>
      </c>
      <c r="P633" s="38">
        <f t="shared" ref="P633" si="371">K633/K632-1</f>
        <v>1.1699483765706953E-2</v>
      </c>
      <c r="R633" s="37">
        <v>44736</v>
      </c>
      <c r="S633" s="3">
        <f t="shared" si="281"/>
        <v>79439.260000000009</v>
      </c>
      <c r="T633" s="43">
        <f t="shared" ref="T633" si="372">D633+L633</f>
        <v>70800.739999999991</v>
      </c>
      <c r="U633" s="3">
        <f t="shared" si="320"/>
        <v>8638.5200000000041</v>
      </c>
      <c r="V633" s="38">
        <f t="shared" ref="V633" si="373">S633/T633-1</f>
        <v>0.12201171908655217</v>
      </c>
      <c r="W633" s="3">
        <f t="shared" ref="W633" si="374">S633-S632</f>
        <v>918.65000000000873</v>
      </c>
      <c r="X633" s="38">
        <f t="shared" ref="X633" si="375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6">B634-D634</f>
        <v>8651.5800000000017</v>
      </c>
      <c r="F634" s="38">
        <f t="shared" ref="F634" si="377">B634/D634-1</f>
        <v>0.18426930012178722</v>
      </c>
      <c r="G634" s="41">
        <f t="shared" ref="G634" si="378">B634-B633</f>
        <v>160.41999999999825</v>
      </c>
      <c r="H634" s="38">
        <f t="shared" ref="H634" si="379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0">K634-L634</f>
        <v>216.79999999999927</v>
      </c>
      <c r="N634" s="38">
        <f t="shared" ref="N634" si="381">K634/L634-1</f>
        <v>9.0901467505239975E-3</v>
      </c>
      <c r="O634" s="43">
        <f t="shared" ref="O634" si="382">K634-K633</f>
        <v>69.43999999999869</v>
      </c>
      <c r="P634" s="38">
        <f t="shared" ref="P634" si="383">K634/K633-1</f>
        <v>2.8936516350130947E-3</v>
      </c>
      <c r="R634" s="37">
        <v>44739</v>
      </c>
      <c r="S634" s="3">
        <f t="shared" si="281"/>
        <v>79669.119999999995</v>
      </c>
      <c r="T634" s="43">
        <f t="shared" ref="T634" si="384">D634+L634</f>
        <v>70800.739999999991</v>
      </c>
      <c r="U634" s="3">
        <f t="shared" si="320"/>
        <v>8868.380000000001</v>
      </c>
      <c r="V634" s="38">
        <f t="shared" ref="V634" si="385">S634/T634-1</f>
        <v>0.125258295322902</v>
      </c>
      <c r="W634" s="3">
        <f t="shared" ref="W634" si="386">S634-S633</f>
        <v>229.85999999998603</v>
      </c>
      <c r="X634" s="38">
        <f t="shared" ref="X634" si="387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8">B635-D635</f>
        <v>8522.0299999999988</v>
      </c>
      <c r="F635" s="38">
        <f t="shared" ref="F635" si="389">B635/D635-1</f>
        <v>0.18151002518810144</v>
      </c>
      <c r="G635" s="41">
        <f t="shared" ref="G635" si="390">B635-B634</f>
        <v>-129.55000000000291</v>
      </c>
      <c r="H635" s="38">
        <f t="shared" ref="H635" si="391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2">K635-L635</f>
        <v>160.72999999999956</v>
      </c>
      <c r="N635" s="38">
        <f t="shared" ref="N635" si="393">K635/L635-1</f>
        <v>6.7392033542976737E-3</v>
      </c>
      <c r="O635" s="43">
        <f t="shared" ref="O635" si="394">K635-K634</f>
        <v>-56.069999999999709</v>
      </c>
      <c r="P635" s="38">
        <f t="shared" ref="P635" si="395">K635/K634-1</f>
        <v>-2.329765486063784E-3</v>
      </c>
      <c r="R635" s="37">
        <v>44740</v>
      </c>
      <c r="S635" s="3">
        <f t="shared" si="281"/>
        <v>79483.5</v>
      </c>
      <c r="T635" s="43">
        <f t="shared" ref="T635" si="396">D635+L635</f>
        <v>70800.739999999991</v>
      </c>
      <c r="U635" s="3">
        <f t="shared" si="320"/>
        <v>8682.7599999999984</v>
      </c>
      <c r="V635" s="38">
        <f t="shared" ref="V635" si="397">S635/T635-1</f>
        <v>0.12263657131267292</v>
      </c>
      <c r="W635" s="3">
        <f t="shared" ref="W635" si="398">S635-S634</f>
        <v>-185.61999999999534</v>
      </c>
      <c r="X635" s="38">
        <f t="shared" ref="X635" si="399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0">B636-D636</f>
        <v>8510.39</v>
      </c>
      <c r="F636" s="38">
        <f t="shared" ref="F636" si="401">B636/D636-1</f>
        <v>0.18126210577298685</v>
      </c>
      <c r="G636" s="41">
        <f t="shared" ref="G636" si="402">B636-B635</f>
        <v>-11.639999999999418</v>
      </c>
      <c r="H636" s="38">
        <f t="shared" ref="H636" si="403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2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1"/>
        <v>79616.819999999992</v>
      </c>
      <c r="T636" s="50">
        <f>T635+150</f>
        <v>70950.739999999991</v>
      </c>
      <c r="U636" s="3">
        <f t="shared" si="320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4">B637-D637</f>
        <v>8269.5200000000041</v>
      </c>
      <c r="F637" s="38">
        <f t="shared" ref="F637" si="405">B637/D637-1</f>
        <v>0.17613183519578191</v>
      </c>
      <c r="G637" s="41">
        <f t="shared" ref="G637" si="406">B637-B636</f>
        <v>-240.86999999999534</v>
      </c>
      <c r="H637" s="38">
        <f t="shared" ref="H637" si="407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8">K637-L637</f>
        <v>50.779999999998836</v>
      </c>
      <c r="N637" s="38">
        <f t="shared" ref="N637" si="409">K637/L637-1</f>
        <v>2.1158333333333168E-3</v>
      </c>
      <c r="O637" s="43">
        <f t="shared" ref="O637" si="410">K637-K636</f>
        <v>-104.90999999999985</v>
      </c>
      <c r="P637" s="38">
        <f t="shared" ref="P637" si="411">K637/K636-1</f>
        <v>-4.3430761033942389E-3</v>
      </c>
      <c r="R637" s="37">
        <v>44742</v>
      </c>
      <c r="S637" s="3">
        <f t="shared" si="281"/>
        <v>79271.040000000008</v>
      </c>
      <c r="T637" s="43">
        <f t="shared" ref="T637" si="412">D637+L637</f>
        <v>70950.739999999991</v>
      </c>
      <c r="U637" s="3">
        <f t="shared" si="320"/>
        <v>8320.3000000000029</v>
      </c>
      <c r="V637" s="38">
        <f t="shared" ref="V637" si="413">S637/T637-1</f>
        <v>0.11726868528784928</v>
      </c>
      <c r="W637" s="3">
        <f t="shared" ref="W637" si="414">S637-S636</f>
        <v>-345.77999999998428</v>
      </c>
      <c r="X637" s="38">
        <f t="shared" ref="X637" si="415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6">B638-D638</f>
        <v>8269.5200000000041</v>
      </c>
      <c r="F638" s="38">
        <f t="shared" ref="F638" si="417">B638/D638-1</f>
        <v>0.17613183519578191</v>
      </c>
      <c r="G638" s="41">
        <f t="shared" ref="G638" si="418">B638-B637</f>
        <v>0</v>
      </c>
      <c r="H638" s="38">
        <f t="shared" ref="H638" si="419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0">K638-L638</f>
        <v>50.779999999998836</v>
      </c>
      <c r="N638" s="38">
        <f t="shared" ref="N638" si="421">K638/L638-1</f>
        <v>2.1158333333333168E-3</v>
      </c>
      <c r="O638" s="43">
        <f t="shared" ref="O638" si="422">K638-K637</f>
        <v>0</v>
      </c>
      <c r="P638" s="38">
        <f t="shared" ref="P638" si="423">K638/K637-1</f>
        <v>0</v>
      </c>
      <c r="R638" s="37">
        <v>44743</v>
      </c>
      <c r="S638" s="3">
        <f t="shared" ref="S638:S640" si="424">B638+K638</f>
        <v>79271.040000000008</v>
      </c>
      <c r="T638" s="43">
        <f t="shared" ref="T638:T639" si="425">D638+L638</f>
        <v>70950.739999999991</v>
      </c>
      <c r="U638" s="3">
        <f t="shared" si="320"/>
        <v>8320.3000000000029</v>
      </c>
      <c r="V638" s="38">
        <f t="shared" ref="V638" si="426">S638/T638-1</f>
        <v>0.11726868528784928</v>
      </c>
      <c r="W638" s="3">
        <f t="shared" ref="W638" si="427">S638-S637</f>
        <v>0</v>
      </c>
      <c r="X638" s="38">
        <f t="shared" ref="X638" si="428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6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29">K639-L639</f>
        <v>198.15000000000146</v>
      </c>
      <c r="N639" s="38">
        <f t="shared" ref="N639" si="430">K639/L639-1</f>
        <v>8.256250000000076E-3</v>
      </c>
      <c r="O639" s="43">
        <f t="shared" ref="O639" si="431">K639-K638</f>
        <v>147.37000000000262</v>
      </c>
      <c r="P639" s="38">
        <f t="shared" ref="P639" si="432">K639/K638-1</f>
        <v>6.1274519994778398E-3</v>
      </c>
      <c r="R639" s="37">
        <v>44746</v>
      </c>
      <c r="S639" s="3">
        <f t="shared" si="424"/>
        <v>80006.78</v>
      </c>
      <c r="T639" s="93">
        <f t="shared" si="425"/>
        <v>71200.739999999991</v>
      </c>
      <c r="U639" s="3">
        <f t="shared" si="320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3">B640-D640</f>
        <v>8372.7799999999988</v>
      </c>
      <c r="F640" s="38">
        <f t="shared" ref="F640" si="434">B640/D640-1</f>
        <v>0.177386625718156</v>
      </c>
      <c r="G640" s="41">
        <f t="shared" ref="G640" si="435">B640-B639</f>
        <v>-235.11000000000058</v>
      </c>
      <c r="H640" s="38">
        <f t="shared" ref="H640" si="436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29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4"/>
        <v>79819.73</v>
      </c>
      <c r="T640" s="50">
        <f>T639+150</f>
        <v>71350.739999999991</v>
      </c>
      <c r="U640" s="3">
        <f t="shared" si="320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7">B641-D641</f>
        <v>8372.7799999999988</v>
      </c>
      <c r="F641" s="38">
        <f t="shared" ref="F641" si="438">B641/D641-1</f>
        <v>0.177386625718156</v>
      </c>
      <c r="G641" s="41">
        <f t="shared" ref="G641" si="439">B641-B640</f>
        <v>0</v>
      </c>
      <c r="H641" s="38">
        <f t="shared" ref="H641" si="440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1">K641-L641</f>
        <v>96.209999999999127</v>
      </c>
      <c r="N641" s="38">
        <f t="shared" ref="N641" si="442">K641/L641-1</f>
        <v>3.9838509316769688E-3</v>
      </c>
      <c r="O641" s="43">
        <f t="shared" ref="O641" si="443">K641-K640</f>
        <v>0</v>
      </c>
      <c r="P641" s="38">
        <f t="shared" ref="P641" si="444">K641/K640-1</f>
        <v>0</v>
      </c>
      <c r="R641" s="37">
        <v>44748</v>
      </c>
      <c r="S641" s="3">
        <f t="shared" ref="S641:S648" si="445">B641+K641</f>
        <v>79819.73</v>
      </c>
      <c r="T641" s="43">
        <f t="shared" ref="T641" si="446">D641+L641</f>
        <v>71350.739999999991</v>
      </c>
      <c r="U641" s="3">
        <f t="shared" si="320"/>
        <v>8468.989999999998</v>
      </c>
      <c r="V641" s="38">
        <f t="shared" ref="V641" si="447">S641/T641-1</f>
        <v>0.11869519503231518</v>
      </c>
      <c r="W641" s="3">
        <f t="shared" ref="W641" si="448">S641-S640</f>
        <v>0</v>
      </c>
      <c r="X641" s="38">
        <f t="shared" ref="X641" si="449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0">B642-D642</f>
        <v>8786.2799999999988</v>
      </c>
      <c r="F642" s="38">
        <f t="shared" ref="F642" si="451">B642/D642-1</f>
        <v>0.18614708159236493</v>
      </c>
      <c r="G642" s="41">
        <f t="shared" ref="G642" si="452">B642-B641</f>
        <v>413.5</v>
      </c>
      <c r="H642" s="38">
        <f t="shared" ref="H642" si="453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4">K642-L642</f>
        <v>276.61999999999898</v>
      </c>
      <c r="N642" s="38">
        <f t="shared" ref="N642" si="455">K642/L642-1</f>
        <v>1.1454244306418282E-2</v>
      </c>
      <c r="O642" s="43">
        <f t="shared" ref="O642" si="456">K642-K641</f>
        <v>180.40999999999985</v>
      </c>
      <c r="P642" s="38">
        <f t="shared" ref="P642" si="457">K642/K641-1</f>
        <v>7.4407505337947821E-3</v>
      </c>
      <c r="R642" s="37">
        <v>44749</v>
      </c>
      <c r="S642" s="3">
        <f t="shared" si="445"/>
        <v>80413.64</v>
      </c>
      <c r="T642" s="43">
        <f t="shared" ref="T642" si="458">D642+L642</f>
        <v>71350.739999999991</v>
      </c>
      <c r="U642" s="3">
        <f t="shared" si="320"/>
        <v>9062.8999999999978</v>
      </c>
      <c r="V642" s="38">
        <f t="shared" ref="V642" si="459">S642/T642-1</f>
        <v>0.12701900498859597</v>
      </c>
      <c r="W642" s="3">
        <f t="shared" ref="W642" si="460">S642-S641</f>
        <v>593.91000000000349</v>
      </c>
      <c r="X642" s="38">
        <f t="shared" ref="X642" si="461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2">B643-D643</f>
        <v>8629.8700000000026</v>
      </c>
      <c r="F643" s="38">
        <f t="shared" ref="F643" si="463">B643/D643-1</f>
        <v>0.18283336235830205</v>
      </c>
      <c r="G643" s="41">
        <f t="shared" ref="G643" si="464">B643-B642</f>
        <v>-156.40999999999622</v>
      </c>
      <c r="H643" s="38">
        <f t="shared" ref="H643" si="465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6">K643-L643</f>
        <v>208.38000000000102</v>
      </c>
      <c r="N643" s="38">
        <f t="shared" ref="N643" si="467">K643/L643-1</f>
        <v>8.6285714285714299E-3</v>
      </c>
      <c r="O643" s="43">
        <f t="shared" ref="O643" si="468">K643-K642</f>
        <v>-68.239999999997963</v>
      </c>
      <c r="P643" s="38">
        <f t="shared" ref="P643" si="469">K643/K642-1</f>
        <v>-2.7936734595288559E-3</v>
      </c>
      <c r="R643" s="37">
        <v>44750</v>
      </c>
      <c r="S643" s="3">
        <f t="shared" si="445"/>
        <v>80188.990000000005</v>
      </c>
      <c r="T643" s="43">
        <f t="shared" ref="T643" si="470">D643+L643</f>
        <v>71350.739999999991</v>
      </c>
      <c r="U643" s="3">
        <f t="shared" si="320"/>
        <v>8838.2500000000036</v>
      </c>
      <c r="V643" s="38">
        <f t="shared" ref="V643" si="471">S643/T643-1</f>
        <v>0.12387047422353326</v>
      </c>
      <c r="W643" s="3">
        <f t="shared" ref="W643" si="472">S643-S642</f>
        <v>-224.64999999999418</v>
      </c>
      <c r="X643" s="38">
        <f t="shared" ref="X643" si="473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4">B644-D644</f>
        <v>8472.9599999999991</v>
      </c>
      <c r="F644" s="38">
        <f t="shared" ref="F644" si="475">B644/D644-1</f>
        <v>0.17950905006997764</v>
      </c>
      <c r="G644" s="41">
        <f t="shared" ref="G644" si="476">B644-B643</f>
        <v>-156.91000000000349</v>
      </c>
      <c r="H644" s="38">
        <f t="shared" ref="H644" si="477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8">K644-L644</f>
        <v>139.91999999999825</v>
      </c>
      <c r="N644" s="38">
        <f t="shared" ref="N644" si="479">K644/L644-1</f>
        <v>5.7937888198758003E-3</v>
      </c>
      <c r="O644" s="43">
        <f t="shared" ref="O644" si="480">K644-K643</f>
        <v>-68.460000000002765</v>
      </c>
      <c r="P644" s="38">
        <f t="shared" ref="P644" si="481">K644/K643-1</f>
        <v>-2.810531734869226E-3</v>
      </c>
      <c r="R644" s="37">
        <v>44753</v>
      </c>
      <c r="S644" s="3">
        <f t="shared" si="445"/>
        <v>79963.62</v>
      </c>
      <c r="T644" s="43">
        <f t="shared" ref="T644:U659" si="482">D644+L644</f>
        <v>71350.739999999991</v>
      </c>
      <c r="U644" s="3">
        <f t="shared" si="482"/>
        <v>8612.8799999999974</v>
      </c>
      <c r="V644" s="38">
        <f t="shared" ref="V644" si="483">S644/T644-1</f>
        <v>0.12071185246291782</v>
      </c>
      <c r="W644" s="3">
        <f t="shared" ref="W644" si="484">S644-S643</f>
        <v>-225.3700000000099</v>
      </c>
      <c r="X644" s="38">
        <f t="shared" ref="X644" si="485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6">B645-D645</f>
        <v>8206.1500000000015</v>
      </c>
      <c r="F645" s="38">
        <f t="shared" ref="F645" si="487">B645/D645-1</f>
        <v>0.17385638445498941</v>
      </c>
      <c r="G645" s="41">
        <f t="shared" ref="G645" si="488">B645-B644</f>
        <v>-266.80999999999767</v>
      </c>
      <c r="H645" s="38">
        <f t="shared" ref="H645" si="489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8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5"/>
        <v>79730.399999999994</v>
      </c>
      <c r="T645" s="50">
        <f>T644+150</f>
        <v>71500.739999999991</v>
      </c>
      <c r="U645" s="3">
        <f t="shared" si="482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0">B646-D646</f>
        <v>7809.5200000000041</v>
      </c>
      <c r="F646" s="38">
        <f t="shared" ref="F646" si="491">B646/D646-1</f>
        <v>0.16545333823156172</v>
      </c>
      <c r="G646" s="41">
        <f t="shared" ref="G646" si="492">B646-B645</f>
        <v>-396.62999999999738</v>
      </c>
      <c r="H646" s="38">
        <f t="shared" ref="H646" si="493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4">K646-L646</f>
        <v>-150.61000000000058</v>
      </c>
      <c r="N646" s="38">
        <f t="shared" ref="N646" si="495">K646/L646-1</f>
        <v>-6.1979423868312455E-3</v>
      </c>
      <c r="O646" s="43">
        <f t="shared" ref="O646" si="496">K646-K645</f>
        <v>-174.11999999999898</v>
      </c>
      <c r="P646" s="38">
        <f t="shared" ref="P646" si="497">K646/K645-1</f>
        <v>-7.1585063175503283E-3</v>
      </c>
      <c r="R646" s="37">
        <v>44755</v>
      </c>
      <c r="S646" s="3">
        <f t="shared" si="445"/>
        <v>79159.649999999994</v>
      </c>
      <c r="T646" s="43">
        <f t="shared" ref="T646:T647" si="498">D646+L646</f>
        <v>71500.739999999991</v>
      </c>
      <c r="U646" s="3">
        <f t="shared" si="482"/>
        <v>7658.9100000000035</v>
      </c>
      <c r="V646" s="38">
        <f t="shared" ref="V646" si="499">S646/T646-1</f>
        <v>0.10711651375915832</v>
      </c>
      <c r="W646" s="3">
        <f t="shared" ref="W646" si="500">S646-S645</f>
        <v>-570.75</v>
      </c>
      <c r="X646" s="38">
        <f t="shared" ref="X646" si="501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0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2">K647-L647</f>
        <v>37.869999999998981</v>
      </c>
      <c r="N647" s="38">
        <f t="shared" ref="N647" si="503">K647/L647-1</f>
        <v>1.5584362139917651E-3</v>
      </c>
      <c r="O647" s="43">
        <f t="shared" ref="O647" si="504">K647-K646</f>
        <v>188.47999999999956</v>
      </c>
      <c r="P647" s="38">
        <f t="shared" ref="P647" si="505">K647/K646-1</f>
        <v>7.8047520040878116E-3</v>
      </c>
      <c r="R647" s="37">
        <v>44756</v>
      </c>
      <c r="S647" s="3">
        <f t="shared" si="445"/>
        <v>80027.47</v>
      </c>
      <c r="T647" s="93">
        <f t="shared" si="498"/>
        <v>71750.739999999991</v>
      </c>
      <c r="U647" s="3">
        <f t="shared" si="482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6">B648-D648</f>
        <v>8329.7400000000052</v>
      </c>
      <c r="F648" s="38">
        <f t="shared" ref="F648" si="507">B648/D648-1</f>
        <v>0.17554499676928126</v>
      </c>
      <c r="G648" s="41">
        <f t="shared" ref="G648" si="508">B648-B647</f>
        <v>90.880000000004657</v>
      </c>
      <c r="H648" s="38">
        <f t="shared" ref="H648" si="509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0">K648-L648</f>
        <v>77.590000000000146</v>
      </c>
      <c r="N648" s="38">
        <f t="shared" ref="N648" si="511">K648/L648-1</f>
        <v>3.1930041152263833E-3</v>
      </c>
      <c r="O648" s="43">
        <f t="shared" ref="O648" si="512">K648-K647</f>
        <v>39.720000000001164</v>
      </c>
      <c r="P648" s="38">
        <f t="shared" ref="P648" si="513">K648/K647-1</f>
        <v>1.6320244951593121E-3</v>
      </c>
      <c r="R648" s="37">
        <v>44757</v>
      </c>
      <c r="S648" s="3">
        <f t="shared" si="445"/>
        <v>80158.070000000007</v>
      </c>
      <c r="T648" s="43">
        <f t="shared" ref="T648" si="514">D648+L648</f>
        <v>71750.739999999991</v>
      </c>
      <c r="U648" s="3">
        <f t="shared" si="482"/>
        <v>8407.3300000000054</v>
      </c>
      <c r="V648" s="38">
        <f t="shared" ref="V648" si="515">S648/T648-1</f>
        <v>0.11717412252472958</v>
      </c>
      <c r="W648" s="3">
        <f t="shared" ref="W648" si="516">S648-S647</f>
        <v>130.60000000000582</v>
      </c>
      <c r="X648" s="38">
        <f t="shared" ref="X648" si="517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8">B649-D649</f>
        <v>8329.7400000000052</v>
      </c>
      <c r="F649" s="38">
        <f t="shared" ref="F649" si="519">B649/D649-1</f>
        <v>0.17554499676928126</v>
      </c>
      <c r="G649" s="41">
        <f t="shared" ref="G649" si="520">B649-B648</f>
        <v>0</v>
      </c>
      <c r="H649" s="38">
        <f t="shared" ref="H649" si="521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2">K649-L649</f>
        <v>77.590000000000146</v>
      </c>
      <c r="N649" s="38">
        <f t="shared" ref="N649" si="523">K649/L649-1</f>
        <v>3.1930041152263833E-3</v>
      </c>
      <c r="O649" s="43">
        <f t="shared" ref="O649" si="524">K649-K648</f>
        <v>0</v>
      </c>
      <c r="P649" s="38">
        <f t="shared" ref="P649" si="525">K649/K648-1</f>
        <v>0</v>
      </c>
      <c r="R649" s="37">
        <v>44760</v>
      </c>
      <c r="S649" s="3">
        <f t="shared" ref="S649:S651" si="526">B649+K649</f>
        <v>80158.070000000007</v>
      </c>
      <c r="T649" s="43">
        <f t="shared" ref="T649" si="527">D649+L649</f>
        <v>71750.739999999991</v>
      </c>
      <c r="U649" s="3">
        <f t="shared" si="482"/>
        <v>8407.3300000000054</v>
      </c>
      <c r="V649" s="38">
        <f t="shared" ref="V649" si="528">S649/T649-1</f>
        <v>0.11717412252472958</v>
      </c>
      <c r="W649" s="3">
        <f t="shared" ref="W649" si="529">S649-S648</f>
        <v>0</v>
      </c>
      <c r="X649" s="38">
        <f t="shared" ref="X649" si="530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1">B650-D650</f>
        <v>9015.68</v>
      </c>
      <c r="F650" s="38">
        <f t="shared" ref="F650" si="532">B650/D650-1</f>
        <v>0.1900008303347851</v>
      </c>
      <c r="G650" s="41">
        <f t="shared" ref="G650" si="533">B650-B649</f>
        <v>685.93999999999505</v>
      </c>
      <c r="H650" s="38">
        <f t="shared" ref="H650" si="534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5">K650-L650</f>
        <v>377.36000000000058</v>
      </c>
      <c r="N650" s="38">
        <f t="shared" ref="N650" si="536">K650/L650-1</f>
        <v>1.5529218106995923E-2</v>
      </c>
      <c r="O650" s="43">
        <f t="shared" ref="O650" si="537">K650-K649</f>
        <v>299.77000000000044</v>
      </c>
      <c r="P650" s="38">
        <f t="shared" ref="P650" si="538">K650/K649-1</f>
        <v>1.2296949780515654E-2</v>
      </c>
      <c r="R650" s="37">
        <v>44761</v>
      </c>
      <c r="S650" s="3">
        <f t="shared" si="526"/>
        <v>81143.78</v>
      </c>
      <c r="T650" s="43">
        <f t="shared" ref="T650" si="539">D650+L650</f>
        <v>71750.739999999991</v>
      </c>
      <c r="U650" s="3">
        <f t="shared" si="482"/>
        <v>9393.0400000000009</v>
      </c>
      <c r="V650" s="38">
        <f t="shared" ref="V650" si="540">S650/T650-1</f>
        <v>0.13091209930378422</v>
      </c>
      <c r="W650" s="3">
        <f t="shared" ref="W650" si="541">S650-S649</f>
        <v>985.70999999999185</v>
      </c>
      <c r="X650" s="38">
        <f t="shared" ref="X650" si="542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3">B651-D651</f>
        <v>9084.4800000000032</v>
      </c>
      <c r="F651" s="38">
        <f t="shared" ref="F651" si="544">B651/D651-1</f>
        <v>0.19145075503564346</v>
      </c>
      <c r="G651" s="41">
        <f t="shared" ref="G651" si="545">B651-B650</f>
        <v>68.80000000000291</v>
      </c>
      <c r="H651" s="38">
        <f t="shared" ref="H651" si="546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5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6"/>
        <v>81392.649999999994</v>
      </c>
      <c r="T651" s="50">
        <f>T650+150</f>
        <v>71900.739999999991</v>
      </c>
      <c r="U651" s="3">
        <f t="shared" si="482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7">B652-D652</f>
        <v>9753.9900000000052</v>
      </c>
      <c r="F652" s="38">
        <f t="shared" ref="F652:F654" si="548">B652/D652-1</f>
        <v>0.20556033478086966</v>
      </c>
      <c r="G652" s="41">
        <f t="shared" ref="G652:G654" si="549">B652-B651</f>
        <v>669.51000000000204</v>
      </c>
      <c r="H652" s="38">
        <f t="shared" ref="H652:H654" si="550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1">K652-L652</f>
        <v>701.79999999999927</v>
      </c>
      <c r="N652" s="38">
        <f t="shared" ref="N652:N654" si="552">K652/L652-1</f>
        <v>2.8703476482617507E-2</v>
      </c>
      <c r="O652" s="43">
        <f t="shared" ref="O652:O654" si="553">K652-K651</f>
        <v>294.36999999999898</v>
      </c>
      <c r="P652" s="38">
        <f t="shared" ref="P652:P654" si="554">K652/K651-1</f>
        <v>1.1842334464986948E-2</v>
      </c>
      <c r="R652" s="37">
        <v>44763</v>
      </c>
      <c r="S652" s="3">
        <f t="shared" ref="S652:S655" si="555">B652+K652</f>
        <v>82356.53</v>
      </c>
      <c r="T652" s="43">
        <f t="shared" ref="T652:T654" si="556">D652+L652</f>
        <v>71900.739999999991</v>
      </c>
      <c r="U652" s="3">
        <f t="shared" si="482"/>
        <v>10455.790000000005</v>
      </c>
      <c r="V652" s="38">
        <f t="shared" ref="V652:V654" si="557">S652/T652-1</f>
        <v>0.14541978288401491</v>
      </c>
      <c r="W652" s="3">
        <f t="shared" ref="W652:W654" si="558">S652-S651</f>
        <v>963.88000000000466</v>
      </c>
      <c r="X652" s="38">
        <f t="shared" ref="X652:X654" si="559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7"/>
        <v>9753.9900000000052</v>
      </c>
      <c r="F653" s="38">
        <f t="shared" si="548"/>
        <v>0.20556033478086966</v>
      </c>
      <c r="G653" s="41">
        <f t="shared" si="549"/>
        <v>0</v>
      </c>
      <c r="H653" s="38">
        <f t="shared" si="550"/>
        <v>0</v>
      </c>
      <c r="J653" s="37">
        <v>44764</v>
      </c>
      <c r="K653" s="3">
        <v>25151.8</v>
      </c>
      <c r="L653" s="58">
        <v>24450</v>
      </c>
      <c r="M653" s="43">
        <f t="shared" si="551"/>
        <v>701.79999999999927</v>
      </c>
      <c r="N653" s="38">
        <f t="shared" si="552"/>
        <v>2.8703476482617507E-2</v>
      </c>
      <c r="O653" s="43">
        <f t="shared" si="553"/>
        <v>0</v>
      </c>
      <c r="P653" s="38">
        <f t="shared" si="554"/>
        <v>0</v>
      </c>
      <c r="R653" s="37">
        <v>44764</v>
      </c>
      <c r="S653" s="3">
        <f t="shared" si="555"/>
        <v>82356.53</v>
      </c>
      <c r="T653" s="43">
        <f t="shared" si="556"/>
        <v>71900.739999999991</v>
      </c>
      <c r="U653" s="3">
        <f t="shared" si="482"/>
        <v>10455.790000000005</v>
      </c>
      <c r="V653" s="38">
        <f t="shared" si="557"/>
        <v>0.14541978288401491</v>
      </c>
      <c r="W653" s="3">
        <f t="shared" si="558"/>
        <v>0</v>
      </c>
      <c r="X653" s="38">
        <f t="shared" si="559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7"/>
        <v>9753.9900000000052</v>
      </c>
      <c r="F654" s="38">
        <f t="shared" si="548"/>
        <v>0.20556033478086966</v>
      </c>
      <c r="G654" s="41">
        <f t="shared" si="549"/>
        <v>0</v>
      </c>
      <c r="H654" s="38">
        <f t="shared" si="550"/>
        <v>0</v>
      </c>
      <c r="J654" s="37">
        <v>44767</v>
      </c>
      <c r="K654" s="3">
        <v>25151.8</v>
      </c>
      <c r="L654" s="58">
        <v>24450</v>
      </c>
      <c r="M654" s="43">
        <f t="shared" si="551"/>
        <v>701.79999999999927</v>
      </c>
      <c r="N654" s="38">
        <f t="shared" si="552"/>
        <v>2.8703476482617507E-2</v>
      </c>
      <c r="O654" s="43">
        <f t="shared" si="553"/>
        <v>0</v>
      </c>
      <c r="P654" s="38">
        <f t="shared" si="554"/>
        <v>0</v>
      </c>
      <c r="R654" s="37">
        <v>44767</v>
      </c>
      <c r="S654" s="3">
        <f t="shared" si="555"/>
        <v>82356.53</v>
      </c>
      <c r="T654" s="43">
        <f t="shared" si="556"/>
        <v>71900.739999999991</v>
      </c>
      <c r="U654" s="3">
        <f t="shared" si="482"/>
        <v>10455.790000000005</v>
      </c>
      <c r="V654" s="38">
        <f t="shared" si="557"/>
        <v>0.14541978288401491</v>
      </c>
      <c r="W654" s="3">
        <f t="shared" si="558"/>
        <v>0</v>
      </c>
      <c r="X654" s="38">
        <f t="shared" si="559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0">B655-D655</f>
        <v>10143.170000000006</v>
      </c>
      <c r="F655" s="38">
        <f t="shared" ref="F655" si="561">B655/D655-1</f>
        <v>0.21376210360470682</v>
      </c>
      <c r="G655" s="41">
        <f t="shared" ref="G655" si="562">B655-B654</f>
        <v>389.18000000000029</v>
      </c>
      <c r="H655" s="38">
        <f t="shared" ref="H655" si="563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1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5"/>
        <v>83066.83</v>
      </c>
      <c r="T655" s="50">
        <f>T654+150</f>
        <v>72050.739999999991</v>
      </c>
      <c r="U655" s="3">
        <f t="shared" si="482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4">B656-D656</f>
        <v>10143.170000000006</v>
      </c>
      <c r="F656" s="38">
        <f t="shared" ref="F656" si="565">B656/D656-1</f>
        <v>0.21376210360470682</v>
      </c>
      <c r="G656" s="41">
        <f t="shared" ref="G656" si="566">B656-B655</f>
        <v>0</v>
      </c>
      <c r="H656" s="38">
        <f t="shared" ref="H656" si="567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8">K656-L656</f>
        <v>872.91999999999825</v>
      </c>
      <c r="N656" s="38">
        <f t="shared" ref="N656" si="569">K656/L656-1</f>
        <v>3.5484552845528317E-2</v>
      </c>
      <c r="O656" s="43">
        <f t="shared" ref="O656" si="570">K656-K655</f>
        <v>0</v>
      </c>
      <c r="P656" s="38">
        <f t="shared" ref="P656" si="571">K656/K655-1</f>
        <v>0</v>
      </c>
      <c r="R656" s="37">
        <v>44769</v>
      </c>
      <c r="S656" s="3">
        <f t="shared" ref="S656:S660" si="572">B656+K656</f>
        <v>83066.83</v>
      </c>
      <c r="T656" s="43">
        <f t="shared" ref="T656" si="573">D656+L656</f>
        <v>72050.739999999991</v>
      </c>
      <c r="U656" s="3">
        <f t="shared" si="482"/>
        <v>11016.090000000004</v>
      </c>
      <c r="V656" s="38">
        <f t="shared" ref="V656" si="574">S656/T656-1</f>
        <v>0.15289350255111911</v>
      </c>
      <c r="W656" s="3">
        <f t="shared" ref="W656" si="575">S656-S655</f>
        <v>0</v>
      </c>
      <c r="X656" s="38">
        <f t="shared" ref="X656" si="576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7">B657-D657</f>
        <v>10746.450000000004</v>
      </c>
      <c r="F657" s="38">
        <f t="shared" ref="F657" si="578">B657/D657-1</f>
        <v>0.22647592008048778</v>
      </c>
      <c r="G657" s="41">
        <f t="shared" ref="G657" si="579">B657-B656</f>
        <v>603.27999999999884</v>
      </c>
      <c r="H657" s="38">
        <f t="shared" ref="H657" si="580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1">K657-L657</f>
        <v>1139.7400000000016</v>
      </c>
      <c r="N657" s="38">
        <f t="shared" ref="N657" si="582">K657/L657-1</f>
        <v>4.6330894308943105E-2</v>
      </c>
      <c r="O657" s="43">
        <f t="shared" ref="O657" si="583">K657-K656</f>
        <v>266.82000000000335</v>
      </c>
      <c r="P657" s="38">
        <f t="shared" ref="P657" si="584">K657/K656-1</f>
        <v>1.0474653082567897E-2</v>
      </c>
      <c r="R657" s="37">
        <v>44770</v>
      </c>
      <c r="S657" s="3">
        <f t="shared" si="572"/>
        <v>83936.930000000008</v>
      </c>
      <c r="T657" s="43">
        <f t="shared" ref="T657" si="585">D657+L657</f>
        <v>72050.739999999991</v>
      </c>
      <c r="U657" s="3">
        <f t="shared" si="482"/>
        <v>11886.190000000006</v>
      </c>
      <c r="V657" s="38">
        <f t="shared" ref="V657" si="586">S657/T657-1</f>
        <v>0.16496971439849228</v>
      </c>
      <c r="W657" s="3">
        <f t="shared" ref="W657" si="587">S657-S656</f>
        <v>870.10000000000582</v>
      </c>
      <c r="X657" s="38">
        <f t="shared" ref="X657" si="588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89">B658-D658</f>
        <v>11118.18</v>
      </c>
      <c r="F658" s="38">
        <f t="shared" ref="F658" si="590">B658/D658-1</f>
        <v>0.23430993910737752</v>
      </c>
      <c r="G658" s="41">
        <f t="shared" ref="G658" si="591">B658-B657</f>
        <v>371.72999999999593</v>
      </c>
      <c r="H658" s="38">
        <f t="shared" ref="H658" si="592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3">K658-L658</f>
        <v>1304.1500000000015</v>
      </c>
      <c r="N658" s="38">
        <f t="shared" ref="N658" si="594">K658/L658-1</f>
        <v>5.3014227642276479E-2</v>
      </c>
      <c r="O658" s="43">
        <f t="shared" ref="O658" si="595">K658-K657</f>
        <v>164.40999999999985</v>
      </c>
      <c r="P658" s="38">
        <f t="shared" ref="P658" si="596">K658/K657-1</f>
        <v>6.3873994065208883E-3</v>
      </c>
      <c r="R658" s="37">
        <v>44771</v>
      </c>
      <c r="S658" s="3">
        <f t="shared" si="572"/>
        <v>84473.07</v>
      </c>
      <c r="T658" s="43">
        <f t="shared" ref="T658:T659" si="597">D658+L658</f>
        <v>72050.739999999991</v>
      </c>
      <c r="U658" s="3">
        <f t="shared" si="482"/>
        <v>12422.330000000002</v>
      </c>
      <c r="V658" s="38">
        <f t="shared" ref="V658" si="598">S658/T658-1</f>
        <v>0.17241085934717693</v>
      </c>
      <c r="W658" s="3">
        <f t="shared" ref="W658" si="599">S658-S657</f>
        <v>536.13999999999942</v>
      </c>
      <c r="X658" s="38">
        <f t="shared" ref="X658" si="600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89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1">K659-L659</f>
        <v>1076.7799999999988</v>
      </c>
      <c r="N659" s="38">
        <f t="shared" ref="N659" si="602">K659/L659-1</f>
        <v>4.3771544715447197E-2</v>
      </c>
      <c r="O659" s="43">
        <f t="shared" ref="O659" si="603">K659-K658</f>
        <v>-227.37000000000262</v>
      </c>
      <c r="P659" s="38">
        <f t="shared" ref="P659" si="604">K659/K658-1</f>
        <v>-8.7773580681088648E-3</v>
      </c>
      <c r="R659" s="37">
        <v>44774</v>
      </c>
      <c r="S659" s="3">
        <f t="shared" si="572"/>
        <v>83981.62</v>
      </c>
      <c r="T659" s="93">
        <f t="shared" si="597"/>
        <v>72300.739999999991</v>
      </c>
      <c r="U659" s="3">
        <f t="shared" si="482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5">B660-D660</f>
        <v>10800.04</v>
      </c>
      <c r="F660" s="38">
        <f t="shared" ref="F660" si="606">B660/D660-1</f>
        <v>0.22641242043624477</v>
      </c>
      <c r="G660" s="41">
        <f t="shared" ref="G660" si="607">B660-B659</f>
        <v>195.94000000000233</v>
      </c>
      <c r="H660" s="38">
        <f t="shared" ref="H660" si="608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1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2"/>
        <v>84413.85</v>
      </c>
      <c r="T660" s="50">
        <f>T659+150</f>
        <v>72450.739999999991</v>
      </c>
      <c r="U660" s="3">
        <f t="shared" ref="U660:U723" si="609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0">B661-D661</f>
        <v>10800.04</v>
      </c>
      <c r="F661" s="38">
        <f t="shared" ref="F661" si="611">B661/D661-1</f>
        <v>0.22641242043624477</v>
      </c>
      <c r="G661" s="41">
        <f t="shared" ref="G661" si="612">B661-B660</f>
        <v>0</v>
      </c>
      <c r="H661" s="38">
        <f t="shared" ref="H661" si="613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4">K661-L661</f>
        <v>1163.0699999999997</v>
      </c>
      <c r="N661" s="38">
        <f t="shared" ref="N661" si="615">K661/L661-1</f>
        <v>4.6992727272727297E-2</v>
      </c>
      <c r="O661" s="43">
        <f t="shared" ref="O661" si="616">K661-K660</f>
        <v>0</v>
      </c>
      <c r="P661" s="38">
        <f t="shared" ref="P661" si="617">K661/K660-1</f>
        <v>0</v>
      </c>
      <c r="R661" s="37">
        <v>44776</v>
      </c>
      <c r="S661" s="3">
        <f t="shared" ref="S661:S664" si="618">B661+K661</f>
        <v>84413.85</v>
      </c>
      <c r="T661" s="43">
        <f t="shared" ref="T661" si="619">D661+L661</f>
        <v>72450.739999999991</v>
      </c>
      <c r="U661" s="3">
        <f t="shared" si="609"/>
        <v>11963.11</v>
      </c>
      <c r="V661" s="38">
        <f t="shared" ref="V661" si="620">S661/T661-1</f>
        <v>0.16512060470327872</v>
      </c>
      <c r="W661" s="3">
        <f t="shared" ref="W661" si="621">S661-S660</f>
        <v>0</v>
      </c>
      <c r="X661" s="38">
        <f t="shared" ref="X661" si="622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3">B662-D662</f>
        <v>10803.150000000001</v>
      </c>
      <c r="F662" s="38">
        <f t="shared" ref="F662" si="624">B662/D662-1</f>
        <v>0.22647761858621074</v>
      </c>
      <c r="G662" s="41">
        <f t="shared" ref="G662" si="625">B662-B661</f>
        <v>3.1100000000005821</v>
      </c>
      <c r="H662" s="38">
        <f t="shared" ref="H662" si="626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7">K662-L662</f>
        <v>1164.4500000000007</v>
      </c>
      <c r="N662" s="38">
        <f t="shared" ref="N662" si="628">K662/L662-1</f>
        <v>4.7048484848484895E-2</v>
      </c>
      <c r="O662" s="43">
        <f t="shared" ref="O662" si="629">K662-K661</f>
        <v>1.3800000000010186</v>
      </c>
      <c r="P662" s="38">
        <f t="shared" ref="P662" si="630">K662/K661-1</f>
        <v>5.3254979051065021E-5</v>
      </c>
      <c r="R662" s="37">
        <v>44777</v>
      </c>
      <c r="S662" s="3">
        <f t="shared" si="618"/>
        <v>84418.34</v>
      </c>
      <c r="T662" s="43">
        <f t="shared" ref="T662" si="631">D662+L662</f>
        <v>72450.739999999991</v>
      </c>
      <c r="U662" s="3">
        <f t="shared" si="609"/>
        <v>11967.600000000002</v>
      </c>
      <c r="V662" s="38">
        <f t="shared" ref="V662" si="632">S662/T662-1</f>
        <v>0.16518257784530577</v>
      </c>
      <c r="W662" s="3">
        <f t="shared" ref="W662" si="633">S662-S661</f>
        <v>4.4899999999906868</v>
      </c>
      <c r="X662" s="38">
        <f t="shared" ref="X662" si="634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5">B663-D663</f>
        <v>10732.130000000005</v>
      </c>
      <c r="F663" s="38">
        <f t="shared" ref="F663" si="636">B663/D663-1</f>
        <v>0.22498875279503006</v>
      </c>
      <c r="G663" s="41">
        <f t="shared" ref="G663" si="637">B663-B662</f>
        <v>-71.019999999996799</v>
      </c>
      <c r="H663" s="38">
        <f t="shared" ref="H663" si="638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39">K663-L663</f>
        <v>1132.9900000000016</v>
      </c>
      <c r="N663" s="38">
        <f t="shared" ref="N663" si="640">K663/L663-1</f>
        <v>4.5777373737373894E-2</v>
      </c>
      <c r="O663" s="43">
        <f t="shared" ref="O663" si="641">K663-K662</f>
        <v>-31.459999999999127</v>
      </c>
      <c r="P663" s="38">
        <f t="shared" ref="P663" si="642">K663/K662-1</f>
        <v>-1.2139945088550652E-3</v>
      </c>
      <c r="R663" s="37">
        <v>44778</v>
      </c>
      <c r="S663" s="3">
        <f t="shared" si="618"/>
        <v>84315.86</v>
      </c>
      <c r="T663" s="43">
        <f t="shared" ref="T663" si="643">D663+L663</f>
        <v>72450.739999999991</v>
      </c>
      <c r="U663" s="3">
        <f t="shared" si="609"/>
        <v>11865.120000000006</v>
      </c>
      <c r="V663" s="38">
        <f t="shared" ref="V663" si="644">S663/T663-1</f>
        <v>0.16376809953908</v>
      </c>
      <c r="W663" s="3">
        <f t="shared" ref="W663" si="645">S663-S662</f>
        <v>-102.47999999999593</v>
      </c>
      <c r="X663" s="38">
        <f t="shared" ref="X663" si="646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7">B664-D664</f>
        <v>11310.11</v>
      </c>
      <c r="F664" s="38">
        <f t="shared" ref="F664" si="648">B664/D664-1</f>
        <v>0.23710554595169797</v>
      </c>
      <c r="G664" s="41">
        <f t="shared" ref="G664" si="649">B664-B663</f>
        <v>577.97999999999593</v>
      </c>
      <c r="H664" s="38">
        <f t="shared" ref="H664" si="650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39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8"/>
        <v>85299.86</v>
      </c>
      <c r="T664" s="50">
        <f>T663+150</f>
        <v>72600.739999999991</v>
      </c>
      <c r="U664" s="3">
        <f t="shared" si="609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1">B665-D665</f>
        <v>11310.11</v>
      </c>
      <c r="F665" s="38">
        <f t="shared" ref="F665:F666" si="652">B665/D665-1</f>
        <v>0.23710554595169797</v>
      </c>
      <c r="G665" s="41">
        <f t="shared" ref="G665:G666" si="653">B665-B664</f>
        <v>0</v>
      </c>
      <c r="H665" s="38">
        <f t="shared" ref="H665:H666" si="654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5">K665-L665</f>
        <v>1389.0099999999984</v>
      </c>
      <c r="N665" s="38">
        <f t="shared" ref="N665" si="656">K665/L665-1</f>
        <v>5.578353413654602E-2</v>
      </c>
      <c r="O665" s="43">
        <f t="shared" ref="O665" si="657">K665-K664</f>
        <v>0</v>
      </c>
      <c r="P665" s="38">
        <f t="shared" ref="P665" si="658">K665/K664-1</f>
        <v>0</v>
      </c>
      <c r="R665" s="37">
        <v>44782</v>
      </c>
      <c r="S665" s="3">
        <f t="shared" ref="S665:S667" si="659">B665+K665</f>
        <v>85299.86</v>
      </c>
      <c r="T665" s="43">
        <f t="shared" ref="T665:T666" si="660">D665+L665</f>
        <v>72600.739999999991</v>
      </c>
      <c r="U665" s="3">
        <f t="shared" si="609"/>
        <v>12699.119999999999</v>
      </c>
      <c r="V665" s="38">
        <f t="shared" ref="V665:V666" si="661">S665/T665-1</f>
        <v>0.17491722536161491</v>
      </c>
      <c r="W665" s="3">
        <f t="shared" ref="W665:W666" si="662">S665-S664</f>
        <v>0</v>
      </c>
      <c r="X665" s="38">
        <f t="shared" ref="X665:X666" si="663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1"/>
        <v>11310.11</v>
      </c>
      <c r="F666" s="38">
        <f t="shared" si="652"/>
        <v>0.23710554595169797</v>
      </c>
      <c r="G666" s="41">
        <f t="shared" si="653"/>
        <v>0</v>
      </c>
      <c r="H666" s="38">
        <f t="shared" si="654"/>
        <v>0</v>
      </c>
      <c r="J666" s="37">
        <v>44783</v>
      </c>
      <c r="K666" s="3">
        <v>26289.01</v>
      </c>
      <c r="L666" s="58">
        <v>24900</v>
      </c>
      <c r="M666" s="43">
        <f t="shared" ref="M666" si="664">K666-L666</f>
        <v>1389.0099999999984</v>
      </c>
      <c r="N666" s="38">
        <f t="shared" ref="N666" si="665">K666/L666-1</f>
        <v>5.578353413654602E-2</v>
      </c>
      <c r="O666" s="43">
        <f t="shared" ref="O666" si="666">K666-K665</f>
        <v>0</v>
      </c>
      <c r="P666" s="38">
        <f t="shared" ref="P666" si="667">K666/K665-1</f>
        <v>0</v>
      </c>
      <c r="R666" s="37">
        <v>44783</v>
      </c>
      <c r="S666" s="3">
        <f t="shared" si="659"/>
        <v>85299.86</v>
      </c>
      <c r="T666" s="43">
        <f t="shared" si="660"/>
        <v>72600.739999999991</v>
      </c>
      <c r="U666" s="3">
        <f t="shared" si="609"/>
        <v>12699.119999999999</v>
      </c>
      <c r="V666" s="38">
        <f t="shared" si="661"/>
        <v>0.17491722536161491</v>
      </c>
      <c r="W666" s="3">
        <f t="shared" si="662"/>
        <v>0</v>
      </c>
      <c r="X666" s="38">
        <f t="shared" si="663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8">B667-D667</f>
        <v>11710.810000000005</v>
      </c>
      <c r="F667" s="38">
        <f t="shared" ref="F667" si="669">B667/D667-1</f>
        <v>0.24550583491996147</v>
      </c>
      <c r="G667" s="41">
        <f t="shared" ref="G667" si="670">B667-B666</f>
        <v>400.70000000000437</v>
      </c>
      <c r="H667" s="38">
        <f t="shared" ref="H667" si="671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2">K667-L667</f>
        <v>1567.5099999999984</v>
      </c>
      <c r="N667" s="38">
        <f t="shared" ref="N667" si="673">K667/L667-1</f>
        <v>6.2952208835341361E-2</v>
      </c>
      <c r="O667" s="43">
        <f t="shared" ref="O667" si="674">K667-K666</f>
        <v>178.5</v>
      </c>
      <c r="P667" s="38">
        <f t="shared" ref="P667" si="675">K667/K666-1</f>
        <v>6.7899095477539362E-3</v>
      </c>
      <c r="R667" s="37">
        <v>44784</v>
      </c>
      <c r="S667" s="3">
        <f t="shared" si="659"/>
        <v>85879.06</v>
      </c>
      <c r="T667" s="43">
        <f t="shared" ref="T667" si="676">D667+L667</f>
        <v>72600.739999999991</v>
      </c>
      <c r="U667" s="3">
        <f t="shared" si="609"/>
        <v>13278.320000000003</v>
      </c>
      <c r="V667" s="38">
        <f t="shared" ref="V667" si="677">S667/T667-1</f>
        <v>0.18289510547688637</v>
      </c>
      <c r="W667" s="3">
        <f t="shared" ref="W667" si="678">S667-S666</f>
        <v>579.19999999999709</v>
      </c>
      <c r="X667" s="38">
        <f t="shared" ref="X667" si="679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0">B668-D668</f>
        <v>11710.810000000005</v>
      </c>
      <c r="F668" s="38">
        <f t="shared" ref="F668" si="681">B668/D668-1</f>
        <v>0.24550583491996147</v>
      </c>
      <c r="G668" s="41">
        <f t="shared" ref="G668" si="682">B668-B667</f>
        <v>0</v>
      </c>
      <c r="H668" s="38">
        <f t="shared" ref="H668" si="683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4">K668-L668</f>
        <v>1567.5099999999984</v>
      </c>
      <c r="N668" s="38">
        <f t="shared" ref="N668" si="685">K668/L668-1</f>
        <v>6.2952208835341361E-2</v>
      </c>
      <c r="O668" s="43">
        <f t="shared" ref="O668" si="686">K668-K667</f>
        <v>0</v>
      </c>
      <c r="P668" s="38">
        <f t="shared" ref="P668" si="687">K668/K667-1</f>
        <v>0</v>
      </c>
      <c r="R668" s="37">
        <v>44785</v>
      </c>
      <c r="S668" s="3">
        <f t="shared" ref="S668:S670" si="688">B668+K668</f>
        <v>85879.06</v>
      </c>
      <c r="T668" s="43">
        <f t="shared" ref="T668:T669" si="689">D668+L668</f>
        <v>72600.739999999991</v>
      </c>
      <c r="U668" s="3">
        <f t="shared" si="609"/>
        <v>13278.320000000003</v>
      </c>
      <c r="V668" s="38">
        <f t="shared" ref="V668" si="690">S668/T668-1</f>
        <v>0.18289510547688637</v>
      </c>
      <c r="W668" s="3">
        <f t="shared" ref="W668" si="691">S668-S667</f>
        <v>0</v>
      </c>
      <c r="X668" s="38">
        <f t="shared" ref="X668" si="692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0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3">K669-L669</f>
        <v>1615.7799999999988</v>
      </c>
      <c r="N669" s="38">
        <f t="shared" ref="N669" si="694">K669/L669-1</f>
        <v>6.4890763052208866E-2</v>
      </c>
      <c r="O669" s="43">
        <f t="shared" ref="O669" si="695">K669-K668</f>
        <v>48.270000000000437</v>
      </c>
      <c r="P669" s="38">
        <f t="shared" ref="P669" si="696">K669/K668-1</f>
        <v>1.8237454146612375E-3</v>
      </c>
      <c r="R669" s="37">
        <v>44788</v>
      </c>
      <c r="S669" s="3">
        <f t="shared" si="688"/>
        <v>86285.67</v>
      </c>
      <c r="T669" s="93">
        <f t="shared" si="689"/>
        <v>72850.739999999991</v>
      </c>
      <c r="U669" s="3">
        <f t="shared" si="609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7">B670-D670</f>
        <v>11657.260000000002</v>
      </c>
      <c r="F670" s="38">
        <f t="shared" ref="F670" si="698">B670/D670-1</f>
        <v>0.24310907402054704</v>
      </c>
      <c r="G670" s="41">
        <f t="shared" ref="G670" si="699">B670-B669</f>
        <v>-161.88999999999942</v>
      </c>
      <c r="H670" s="38">
        <f t="shared" ref="H670" si="70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3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8"/>
        <v>86201.959999999992</v>
      </c>
      <c r="T670" s="50">
        <f>T669+150</f>
        <v>73000.739999999991</v>
      </c>
      <c r="U670" s="3">
        <f t="shared" si="609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1">B671-D671</f>
        <v>11657.260000000002</v>
      </c>
      <c r="F671" s="38">
        <f t="shared" ref="F671" si="702">B671/D671-1</f>
        <v>0.24310907402054704</v>
      </c>
      <c r="G671" s="41">
        <f t="shared" ref="G671" si="703">B671-B670</f>
        <v>0</v>
      </c>
      <c r="H671" s="38">
        <f t="shared" ref="H671" si="704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5">K671-L671</f>
        <v>1543.9599999999991</v>
      </c>
      <c r="N671" s="38">
        <f t="shared" ref="N671" si="706">K671/L671-1</f>
        <v>6.1635129740518879E-2</v>
      </c>
      <c r="O671" s="43">
        <f t="shared" ref="O671" si="707">K671-K670</f>
        <v>0</v>
      </c>
      <c r="P671" s="38">
        <f t="shared" ref="P671" si="708">K671/K670-1</f>
        <v>0</v>
      </c>
      <c r="R671" s="37">
        <v>44790</v>
      </c>
      <c r="S671" s="3">
        <f t="shared" ref="S671:S676" si="709">B671+K671</f>
        <v>86201.959999999992</v>
      </c>
      <c r="T671" s="43">
        <f t="shared" ref="T671" si="710">D671+L671</f>
        <v>73000.739999999991</v>
      </c>
      <c r="U671" s="3">
        <f t="shared" si="609"/>
        <v>13201.220000000001</v>
      </c>
      <c r="V671" s="38">
        <f t="shared" ref="V671" si="711">S671/T671-1</f>
        <v>0.18083679699685229</v>
      </c>
      <c r="W671" s="3">
        <f t="shared" ref="W671" si="712">S671-S670</f>
        <v>0</v>
      </c>
      <c r="X671" s="38">
        <f t="shared" ref="X671" si="713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4">B672-D672</f>
        <v>11436.029999999999</v>
      </c>
      <c r="F672" s="38">
        <f t="shared" ref="F672" si="715">B672/D672-1</f>
        <v>0.23849538088463285</v>
      </c>
      <c r="G672" s="41">
        <f t="shared" ref="G672" si="716">B672-B671</f>
        <v>-221.2300000000032</v>
      </c>
      <c r="H672" s="38">
        <f t="shared" ref="H672" si="717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8">K672-L672</f>
        <v>1445.2599999999984</v>
      </c>
      <c r="N672" s="38">
        <f t="shared" ref="N672:N673" si="719">K672/L672-1</f>
        <v>5.7695009980039957E-2</v>
      </c>
      <c r="O672" s="43">
        <f t="shared" ref="O672:O673" si="720">K672-K671</f>
        <v>-98.700000000000728</v>
      </c>
      <c r="P672" s="38">
        <f t="shared" ref="P672:P673" si="721">K672/K671-1</f>
        <v>-3.7113690477086347E-3</v>
      </c>
      <c r="R672" s="37">
        <v>44791</v>
      </c>
      <c r="S672" s="3">
        <f t="shared" si="709"/>
        <v>85882.03</v>
      </c>
      <c r="T672" s="43">
        <f t="shared" ref="T672:T673" si="722">D672+L672</f>
        <v>73000.739999999991</v>
      </c>
      <c r="U672" s="3">
        <f t="shared" si="609"/>
        <v>12881.289999999997</v>
      </c>
      <c r="V672" s="38">
        <f t="shared" ref="V672:V673" si="723">S672/T672-1</f>
        <v>0.17645423868306009</v>
      </c>
      <c r="W672" s="3">
        <f t="shared" ref="W672:W673" si="724">S672-S671</f>
        <v>-319.92999999999302</v>
      </c>
      <c r="X672" s="38">
        <f t="shared" ref="X672:X673" si="725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6">B673-D673</f>
        <v>11436.029999999999</v>
      </c>
      <c r="F673" s="38">
        <f t="shared" ref="F673" si="727">B673/D673-1</f>
        <v>0.23849538088463285</v>
      </c>
      <c r="G673" s="41">
        <f t="shared" ref="G673" si="728">B673-B672</f>
        <v>0</v>
      </c>
      <c r="H673" s="38">
        <f t="shared" ref="H673" si="729">(B673)/B672-1</f>
        <v>0</v>
      </c>
      <c r="J673" s="37">
        <v>44792</v>
      </c>
      <c r="K673" s="3">
        <v>26495.26</v>
      </c>
      <c r="L673" s="58">
        <v>25050</v>
      </c>
      <c r="M673" s="43">
        <f t="shared" si="718"/>
        <v>1445.2599999999984</v>
      </c>
      <c r="N673" s="38">
        <f t="shared" si="719"/>
        <v>5.7695009980039957E-2</v>
      </c>
      <c r="O673" s="43">
        <f t="shared" si="720"/>
        <v>0</v>
      </c>
      <c r="P673" s="38">
        <f t="shared" si="721"/>
        <v>0</v>
      </c>
      <c r="R673" s="37">
        <v>44792</v>
      </c>
      <c r="S673" s="3">
        <f t="shared" si="709"/>
        <v>85882.03</v>
      </c>
      <c r="T673" s="43">
        <f t="shared" si="722"/>
        <v>73000.739999999991</v>
      </c>
      <c r="U673" s="3">
        <f t="shared" si="609"/>
        <v>12881.289999999997</v>
      </c>
      <c r="V673" s="38">
        <f t="shared" si="723"/>
        <v>0.17645423868306009</v>
      </c>
      <c r="W673" s="3">
        <f t="shared" si="724"/>
        <v>0</v>
      </c>
      <c r="X673" s="38">
        <f t="shared" si="725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0">B674-D674</f>
        <v>10909.760000000002</v>
      </c>
      <c r="F674" s="38">
        <f t="shared" ref="F674" si="731">B674/D674-1</f>
        <v>0.22752015923007662</v>
      </c>
      <c r="G674" s="41">
        <f t="shared" ref="G674" si="732">B674-B673</f>
        <v>-526.2699999999968</v>
      </c>
      <c r="H674" s="38">
        <f t="shared" ref="H674" si="733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4">K674-L674</f>
        <v>1210.4599999999991</v>
      </c>
      <c r="N674" s="38">
        <f t="shared" ref="N674" si="735">K674/L674-1</f>
        <v>4.8321756487025969E-2</v>
      </c>
      <c r="O674" s="43">
        <f t="shared" ref="O674" si="736">K674-K673</f>
        <v>-234.79999999999927</v>
      </c>
      <c r="P674" s="38">
        <f t="shared" ref="P674" si="737">K674/K673-1</f>
        <v>-8.8619624793264684E-3</v>
      </c>
      <c r="R674" s="37">
        <v>44795</v>
      </c>
      <c r="S674" s="3">
        <f t="shared" si="709"/>
        <v>85120.959999999992</v>
      </c>
      <c r="T674" s="43">
        <f t="shared" ref="T674" si="738">D674+L674</f>
        <v>73000.739999999991</v>
      </c>
      <c r="U674" s="3">
        <f t="shared" si="609"/>
        <v>12120.220000000001</v>
      </c>
      <c r="V674" s="38">
        <f t="shared" ref="V674" si="739">S674/T674-1</f>
        <v>0.16602872792796353</v>
      </c>
      <c r="W674" s="3">
        <f t="shared" ref="W674" si="740">S674-S673</f>
        <v>-761.07000000000698</v>
      </c>
      <c r="X674" s="38">
        <f t="shared" ref="X674" si="741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2">B675-D675</f>
        <v>10492.800000000003</v>
      </c>
      <c r="F675" s="38">
        <f t="shared" ref="F675" si="743">B675/D675-1</f>
        <v>0.21882456871364253</v>
      </c>
      <c r="G675" s="41">
        <f t="shared" ref="G675" si="744">B675-B674</f>
        <v>-416.95999999999913</v>
      </c>
      <c r="H675" s="38">
        <f t="shared" ref="H675" si="745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4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09"/>
        <v>84667.47</v>
      </c>
      <c r="T675" s="50">
        <f>T674+150</f>
        <v>73150.739999999991</v>
      </c>
      <c r="U675" s="3">
        <f t="shared" si="609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6">B676-D676</f>
        <v>10492.800000000003</v>
      </c>
      <c r="F676" s="38">
        <f t="shared" ref="F676:F678" si="747">B676/D676-1</f>
        <v>0.21882456871364253</v>
      </c>
      <c r="G676" s="41">
        <f t="shared" ref="G676:G678" si="748">B676-B675</f>
        <v>0</v>
      </c>
      <c r="H676" s="38">
        <f t="shared" ref="H676:H678" si="749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0">K676-L676</f>
        <v>1023.9300000000003</v>
      </c>
      <c r="N676" s="38">
        <f t="shared" ref="N676" si="751">K676/L676-1</f>
        <v>4.0632142857142783E-2</v>
      </c>
      <c r="O676" s="43">
        <f t="shared" ref="O676" si="752">K676-K675</f>
        <v>0</v>
      </c>
      <c r="P676" s="38">
        <f t="shared" ref="P676" si="753">K676/K675-1</f>
        <v>0</v>
      </c>
      <c r="R676" s="37">
        <v>44797</v>
      </c>
      <c r="S676" s="3">
        <f t="shared" si="709"/>
        <v>84667.47</v>
      </c>
      <c r="T676" s="43">
        <f t="shared" ref="T676" si="754">D676+L676</f>
        <v>73150.739999999991</v>
      </c>
      <c r="U676" s="3">
        <f t="shared" si="609"/>
        <v>11516.730000000003</v>
      </c>
      <c r="V676" s="38">
        <f t="shared" ref="V676" si="755">S676/T676-1</f>
        <v>0.1574383252992384</v>
      </c>
      <c r="W676" s="3">
        <f t="shared" ref="W676" si="756">S676-S675</f>
        <v>0</v>
      </c>
      <c r="X676" s="38">
        <f t="shared" ref="X676" si="757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6"/>
        <v>10492.800000000003</v>
      </c>
      <c r="F677" s="38">
        <f t="shared" si="747"/>
        <v>0.21882456871364253</v>
      </c>
      <c r="G677" s="41">
        <f t="shared" si="748"/>
        <v>0</v>
      </c>
      <c r="H677" s="38">
        <f t="shared" si="749"/>
        <v>0</v>
      </c>
      <c r="J677" s="37">
        <v>44798</v>
      </c>
      <c r="K677" s="3">
        <v>26223.93</v>
      </c>
      <c r="L677" s="58">
        <v>25200</v>
      </c>
      <c r="M677" s="43">
        <f t="shared" ref="M677:M678" si="758">K677-L677</f>
        <v>1023.9300000000003</v>
      </c>
      <c r="N677" s="38">
        <f t="shared" ref="N677:N678" si="759">K677/L677-1</f>
        <v>4.0632142857142783E-2</v>
      </c>
      <c r="O677" s="43">
        <f t="shared" ref="O677:O678" si="760">K677-K676</f>
        <v>0</v>
      </c>
      <c r="P677" s="38">
        <f t="shared" ref="P677:P678" si="761">K677/K676-1</f>
        <v>0</v>
      </c>
      <c r="R677" s="37">
        <v>44798</v>
      </c>
      <c r="S677" s="3">
        <f t="shared" ref="S677:S686" si="762">B677+K677</f>
        <v>84667.47</v>
      </c>
      <c r="T677" s="43">
        <f t="shared" ref="T677:T678" si="763">D677+L677</f>
        <v>73150.739999999991</v>
      </c>
      <c r="U677" s="3">
        <f t="shared" si="609"/>
        <v>11516.730000000003</v>
      </c>
      <c r="V677" s="38">
        <f t="shared" ref="V677:V678" si="764">S677/T677-1</f>
        <v>0.1574383252992384</v>
      </c>
      <c r="W677" s="3">
        <f t="shared" ref="W677:W678" si="765">S677-S676</f>
        <v>0</v>
      </c>
      <c r="X677" s="38">
        <f t="shared" ref="X677:X678" si="766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6"/>
        <v>10492.800000000003</v>
      </c>
      <c r="F678" s="38">
        <f t="shared" si="747"/>
        <v>0.21882456871364253</v>
      </c>
      <c r="G678" s="41">
        <f t="shared" si="748"/>
        <v>0</v>
      </c>
      <c r="H678" s="38">
        <f t="shared" si="749"/>
        <v>0</v>
      </c>
      <c r="J678" s="37">
        <v>44799</v>
      </c>
      <c r="K678" s="3">
        <v>26223.93</v>
      </c>
      <c r="L678" s="58">
        <v>25200</v>
      </c>
      <c r="M678" s="43">
        <f t="shared" si="758"/>
        <v>1023.9300000000003</v>
      </c>
      <c r="N678" s="38">
        <f t="shared" si="759"/>
        <v>4.0632142857142783E-2</v>
      </c>
      <c r="O678" s="43">
        <f t="shared" si="760"/>
        <v>0</v>
      </c>
      <c r="P678" s="38">
        <f t="shared" si="761"/>
        <v>0</v>
      </c>
      <c r="R678" s="37">
        <v>44799</v>
      </c>
      <c r="S678" s="3">
        <f t="shared" si="762"/>
        <v>84667.47</v>
      </c>
      <c r="T678" s="43">
        <f t="shared" si="763"/>
        <v>73150.739999999991</v>
      </c>
      <c r="U678" s="3">
        <f t="shared" si="609"/>
        <v>11516.730000000003</v>
      </c>
      <c r="V678" s="38">
        <f t="shared" si="764"/>
        <v>0.1574383252992384</v>
      </c>
      <c r="W678" s="3">
        <f t="shared" si="765"/>
        <v>0</v>
      </c>
      <c r="X678" s="38">
        <f t="shared" si="766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7">B679-D679</f>
        <v>10245.020000000004</v>
      </c>
      <c r="F679" s="38">
        <f t="shared" ref="F679" si="768">B679/D679-1</f>
        <v>0.21365718235005349</v>
      </c>
      <c r="G679" s="41">
        <f t="shared" ref="G679" si="769">B679-B678</f>
        <v>-247.77999999999884</v>
      </c>
      <c r="H679" s="38">
        <f t="shared" ref="H679" si="770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1">K679-L679</f>
        <v>912.75</v>
      </c>
      <c r="N679" s="38">
        <f t="shared" ref="N679" si="772">K679/L679-1</f>
        <v>3.6220238095238111E-2</v>
      </c>
      <c r="O679" s="43">
        <f t="shared" ref="O679" si="773">K679-K678</f>
        <v>-111.18000000000029</v>
      </c>
      <c r="P679" s="38">
        <f t="shared" ref="P679" si="774">K679/K678-1</f>
        <v>-4.239639138756135E-3</v>
      </c>
      <c r="R679" s="37">
        <v>44802</v>
      </c>
      <c r="S679" s="3">
        <f t="shared" si="762"/>
        <v>84308.510000000009</v>
      </c>
      <c r="T679" s="43">
        <f t="shared" ref="T679" si="775">D679+L679</f>
        <v>73150.739999999991</v>
      </c>
      <c r="U679" s="3">
        <f t="shared" si="609"/>
        <v>11157.770000000004</v>
      </c>
      <c r="V679" s="38">
        <f t="shared" ref="V679" si="776">S679/T679-1</f>
        <v>0.15253119790722591</v>
      </c>
      <c r="W679" s="3">
        <f t="shared" ref="W679" si="777">S679-S678</f>
        <v>-358.95999999999185</v>
      </c>
      <c r="X679" s="38">
        <f t="shared" ref="X679" si="778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79">B680-D680</f>
        <v>9797.8800000000047</v>
      </c>
      <c r="F680" s="38">
        <f t="shared" ref="F680" si="780">B680/D680-1</f>
        <v>0.20433219591605889</v>
      </c>
      <c r="G680" s="41">
        <f t="shared" ref="G680" si="781">B680-B679</f>
        <v>-447.13999999999942</v>
      </c>
      <c r="H680" s="38">
        <f t="shared" ref="H680" si="782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3">K680-L680</f>
        <v>712.11999999999898</v>
      </c>
      <c r="N680" s="38">
        <f t="shared" ref="N680" si="784">K680/L680-1</f>
        <v>2.8258730158730039E-2</v>
      </c>
      <c r="O680" s="43">
        <f t="shared" ref="O680" si="785">K680-K679</f>
        <v>-200.63000000000102</v>
      </c>
      <c r="P680" s="38">
        <f t="shared" ref="P680" si="786">K680/K679-1</f>
        <v>-7.6832198830073528E-3</v>
      </c>
      <c r="R680" s="37">
        <v>44803</v>
      </c>
      <c r="S680" s="3">
        <f t="shared" si="762"/>
        <v>83660.740000000005</v>
      </c>
      <c r="T680" s="43">
        <f t="shared" ref="T680" si="787">D680+L680</f>
        <v>73150.739999999991</v>
      </c>
      <c r="U680" s="3">
        <f t="shared" si="609"/>
        <v>10510.000000000004</v>
      </c>
      <c r="V680" s="38">
        <f t="shared" ref="V680" si="788">S680/T680-1</f>
        <v>0.1436759218020216</v>
      </c>
      <c r="W680" s="3">
        <f t="shared" ref="W680" si="789">S680-S679</f>
        <v>-647.77000000000407</v>
      </c>
      <c r="X680" s="38">
        <f t="shared" ref="X680" si="790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1">B681-D681</f>
        <v>9381.9599999999991</v>
      </c>
      <c r="F681" s="38">
        <f t="shared" ref="F681" si="792">B681/D681-1</f>
        <v>0.19565829432455062</v>
      </c>
      <c r="G681" s="41">
        <f t="shared" ref="G681" si="793">B681-B680</f>
        <v>-415.92000000000553</v>
      </c>
      <c r="H681" s="38">
        <f t="shared" ref="H681" si="794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3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2"/>
        <v>83208.19</v>
      </c>
      <c r="T681" s="50">
        <f>T680+150</f>
        <v>73300.739999999991</v>
      </c>
      <c r="U681" s="3">
        <f t="shared" si="609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1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5">K682-L682</f>
        <v>406.90999999999985</v>
      </c>
      <c r="N682" s="38">
        <f t="shared" ref="N682" si="796">K682/L682-1</f>
        <v>1.6051676528599623E-2</v>
      </c>
      <c r="O682" s="43">
        <f t="shared" ref="O682" si="797">K682-K681</f>
        <v>-118.58000000000175</v>
      </c>
      <c r="P682" s="38">
        <f t="shared" ref="P682" si="798">K682/K681-1</f>
        <v>-4.5827151485827722E-3</v>
      </c>
      <c r="R682" s="37">
        <v>44805</v>
      </c>
      <c r="S682" s="3">
        <f t="shared" si="762"/>
        <v>83076.87</v>
      </c>
      <c r="T682" s="93">
        <f t="shared" ref="T682:T683" si="799">D682+L682</f>
        <v>73550.739999999991</v>
      </c>
      <c r="U682" s="3">
        <f t="shared" si="609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0">B683-D683</f>
        <v>9316.8800000000047</v>
      </c>
      <c r="F683" s="38">
        <f t="shared" ref="F683" si="801">B683/D683-1</f>
        <v>0.19329329798671147</v>
      </c>
      <c r="G683" s="41">
        <f t="shared" ref="G683" si="802">B683-B682</f>
        <v>197.66000000000349</v>
      </c>
      <c r="H683" s="38">
        <f t="shared" ref="H683" si="803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4">K683-L683</f>
        <v>495.72999999999956</v>
      </c>
      <c r="N683" s="38">
        <f t="shared" ref="N683" si="805">K683/L683-1</f>
        <v>1.9555424063116389E-2</v>
      </c>
      <c r="O683" s="43">
        <f t="shared" ref="O683" si="806">K683-K682</f>
        <v>88.819999999999709</v>
      </c>
      <c r="P683" s="38">
        <f t="shared" ref="P683" si="807">K683/K682-1</f>
        <v>3.4483950132215835E-3</v>
      </c>
      <c r="R683" s="37">
        <v>44806</v>
      </c>
      <c r="S683" s="3">
        <f t="shared" si="762"/>
        <v>83363.350000000006</v>
      </c>
      <c r="T683" s="43">
        <f t="shared" si="799"/>
        <v>73550.739999999991</v>
      </c>
      <c r="U683" s="3">
        <f t="shared" si="609"/>
        <v>9812.6100000000042</v>
      </c>
      <c r="V683" s="38">
        <f t="shared" ref="V683" si="808">S683/T683-1</f>
        <v>0.13341279775023351</v>
      </c>
      <c r="W683" s="3">
        <f t="shared" ref="W683" si="809">S683-S682</f>
        <v>286.48000000001048</v>
      </c>
      <c r="X683" s="38">
        <f t="shared" ref="X683" si="810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1">B684-D684</f>
        <v>8943.1200000000026</v>
      </c>
      <c r="F684" s="38">
        <f t="shared" ref="F684" si="812">B684/D684-1</f>
        <v>0.18553906018870259</v>
      </c>
      <c r="G684" s="41">
        <f t="shared" ref="G684" si="813">B684-B683</f>
        <v>-373.76000000000204</v>
      </c>
      <c r="H684" s="38">
        <f t="shared" ref="H684" si="814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5">K684-L684</f>
        <v>327.77000000000044</v>
      </c>
      <c r="N684" s="38">
        <f t="shared" ref="N684" si="816">K684/L684-1</f>
        <v>1.2929783037475273E-2</v>
      </c>
      <c r="O684" s="43">
        <f t="shared" ref="O684" si="817">K684-K683</f>
        <v>-167.95999999999913</v>
      </c>
      <c r="P684" s="38">
        <f t="shared" ref="P684" si="818">K684/K683-1</f>
        <v>-6.4985589495827334E-3</v>
      </c>
      <c r="R684" s="37">
        <v>44809</v>
      </c>
      <c r="S684" s="3">
        <f t="shared" si="762"/>
        <v>82821.63</v>
      </c>
      <c r="T684" s="43">
        <f t="shared" ref="T684" si="819">D684+L684</f>
        <v>73550.739999999991</v>
      </c>
      <c r="U684" s="3">
        <f t="shared" si="609"/>
        <v>9270.8900000000031</v>
      </c>
      <c r="V684" s="38">
        <f t="shared" ref="V684" si="820">S684/T684-1</f>
        <v>0.12604754214573521</v>
      </c>
      <c r="W684" s="3">
        <f t="shared" ref="W684" si="821">S684-S683</f>
        <v>-541.72000000000116</v>
      </c>
      <c r="X684" s="38">
        <f t="shared" ref="X684" si="822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3">B685-D685</f>
        <v>9479.8400000000038</v>
      </c>
      <c r="F685" s="38">
        <f t="shared" ref="F685" si="824">B685/D685-1</f>
        <v>0.19667415894444784</v>
      </c>
      <c r="G685" s="41">
        <f t="shared" ref="G685" si="825">B685-B684</f>
        <v>536.72000000000116</v>
      </c>
      <c r="H685" s="38">
        <f t="shared" ref="H685" si="826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5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2"/>
        <v>83749.98000000001</v>
      </c>
      <c r="T685" s="50">
        <f>T684+150</f>
        <v>73700.739999999991</v>
      </c>
      <c r="U685" s="3">
        <f t="shared" si="609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7">B686-D686</f>
        <v>9479.8400000000038</v>
      </c>
      <c r="F686" s="38">
        <f t="shared" ref="F686" si="828">B686/D686-1</f>
        <v>0.19667415894444784</v>
      </c>
      <c r="G686" s="41">
        <f t="shared" ref="G686" si="829">B686-B685</f>
        <v>0</v>
      </c>
      <c r="H686" s="38">
        <f t="shared" ref="H686" si="830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1">K686-L686</f>
        <v>569.40000000000146</v>
      </c>
      <c r="N686" s="38">
        <f t="shared" ref="N686" si="832">K686/L686-1</f>
        <v>2.2329411764705931E-2</v>
      </c>
      <c r="O686" s="43">
        <f t="shared" ref="O686" si="833">K686-K685</f>
        <v>0</v>
      </c>
      <c r="P686" s="38">
        <f t="shared" ref="P686" si="834">K686/K685-1</f>
        <v>0</v>
      </c>
      <c r="R686" s="37">
        <v>44811</v>
      </c>
      <c r="S686" s="3">
        <f t="shared" si="762"/>
        <v>83749.98000000001</v>
      </c>
      <c r="T686" s="43">
        <f t="shared" ref="T686" si="835">D686+L686</f>
        <v>73700.739999999991</v>
      </c>
      <c r="U686" s="3">
        <f t="shared" si="609"/>
        <v>10049.240000000005</v>
      </c>
      <c r="V686" s="38">
        <f t="shared" ref="V686" si="836">S686/T686-1</f>
        <v>0.13635195521781762</v>
      </c>
      <c r="W686" s="3">
        <f t="shared" ref="W686" si="837">S686-S685</f>
        <v>0</v>
      </c>
      <c r="X686" s="38">
        <f t="shared" ref="X686" si="838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39">B687-D687</f>
        <v>9479.8400000000038</v>
      </c>
      <c r="F687" s="38">
        <f t="shared" ref="F687" si="840">B687/D687-1</f>
        <v>0.19667415894444784</v>
      </c>
      <c r="G687" s="41">
        <f t="shared" ref="G687" si="841">B687-B686</f>
        <v>0</v>
      </c>
      <c r="H687" s="38">
        <f t="shared" ref="H687" si="842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3">K687-L687</f>
        <v>569.40000000000146</v>
      </c>
      <c r="N687" s="38">
        <f t="shared" ref="N687" si="844">K687/L687-1</f>
        <v>2.2329411764705931E-2</v>
      </c>
      <c r="O687" s="43">
        <f t="shared" ref="O687" si="845">K687-K686</f>
        <v>0</v>
      </c>
      <c r="P687" s="38">
        <f t="shared" ref="P687" si="846">K687/K686-1</f>
        <v>0</v>
      </c>
      <c r="R687" s="37">
        <v>44812</v>
      </c>
      <c r="S687" s="3">
        <f t="shared" ref="S687:S696" si="847">B687+K687</f>
        <v>83749.98000000001</v>
      </c>
      <c r="T687" s="43">
        <f t="shared" ref="T687" si="848">D687+L687</f>
        <v>73700.739999999991</v>
      </c>
      <c r="U687" s="3">
        <f t="shared" si="609"/>
        <v>10049.240000000005</v>
      </c>
      <c r="V687" s="38">
        <f t="shared" ref="V687" si="849">S687/T687-1</f>
        <v>0.13635195521781762</v>
      </c>
      <c r="W687" s="3">
        <f t="shared" ref="W687" si="850">S687-S686</f>
        <v>0</v>
      </c>
      <c r="X687" s="38">
        <f t="shared" ref="X687" si="851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2">B688-D688</f>
        <v>10085.43</v>
      </c>
      <c r="F688" s="38">
        <f t="shared" ref="F688" si="853">B688/D688-1</f>
        <v>0.20923807393828397</v>
      </c>
      <c r="G688" s="41">
        <f t="shared" ref="G688" si="854">B688-B687</f>
        <v>605.58999999999651</v>
      </c>
      <c r="H688" s="38">
        <f t="shared" ref="H688" si="855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6">K688-L688</f>
        <v>843.11000000000058</v>
      </c>
      <c r="N688" s="38">
        <f t="shared" ref="N688" si="857">K688/L688-1</f>
        <v>3.3063137254901953E-2</v>
      </c>
      <c r="O688" s="43">
        <f t="shared" ref="O688" si="858">K688-K687</f>
        <v>273.70999999999913</v>
      </c>
      <c r="P688" s="38">
        <f t="shared" ref="P688" si="859">K688/K687-1</f>
        <v>1.049928268391298E-2</v>
      </c>
      <c r="R688" s="37">
        <v>44813</v>
      </c>
      <c r="S688" s="3">
        <f t="shared" si="847"/>
        <v>84629.28</v>
      </c>
      <c r="T688" s="43">
        <f t="shared" ref="T688" si="860">D688+L688</f>
        <v>73700.739999999991</v>
      </c>
      <c r="U688" s="3">
        <f t="shared" si="609"/>
        <v>10928.54</v>
      </c>
      <c r="V688" s="38">
        <f t="shared" ref="V688" si="861">S688/T688-1</f>
        <v>0.14828263596810576</v>
      </c>
      <c r="W688" s="3">
        <f t="shared" ref="W688" si="862">S688-S687</f>
        <v>879.29999999998836</v>
      </c>
      <c r="X688" s="38">
        <f t="shared" ref="X688" si="863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4">B689-D689</f>
        <v>10432.39</v>
      </c>
      <c r="F689" s="38">
        <f t="shared" ref="F689" si="865">B689/D689-1</f>
        <v>0.21643630367500588</v>
      </c>
      <c r="G689" s="41">
        <f t="shared" ref="G689" si="866">B689-B688</f>
        <v>346.95999999999913</v>
      </c>
      <c r="H689" s="38">
        <f t="shared" ref="H689" si="867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8">K689-L689</f>
        <v>999.91999999999825</v>
      </c>
      <c r="N689" s="38">
        <f t="shared" ref="N689" si="869">K689/L689-1</f>
        <v>3.9212549019607801E-2</v>
      </c>
      <c r="O689" s="43">
        <f t="shared" ref="O689" si="870">K689-K688</f>
        <v>156.80999999999767</v>
      </c>
      <c r="P689" s="38">
        <f t="shared" ref="P689" si="871">K689/K688-1</f>
        <v>5.9526001295973074E-3</v>
      </c>
      <c r="R689" s="37">
        <v>44816</v>
      </c>
      <c r="S689" s="3">
        <f t="shared" si="847"/>
        <v>85133.049999999988</v>
      </c>
      <c r="T689" s="43">
        <f t="shared" ref="T689" si="872">D689+L689</f>
        <v>73700.739999999991</v>
      </c>
      <c r="U689" s="3">
        <f t="shared" si="609"/>
        <v>11432.309999999998</v>
      </c>
      <c r="V689" s="38">
        <f t="shared" ref="V689" si="873">S689/T689-1</f>
        <v>0.15511798117630837</v>
      </c>
      <c r="W689" s="3">
        <f t="shared" ref="W689" si="874">S689-S688</f>
        <v>503.76999999998952</v>
      </c>
      <c r="X689" s="38">
        <f t="shared" ref="X689" si="875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6">B690-D690</f>
        <v>9584.9800000000032</v>
      </c>
      <c r="F690" s="38">
        <f t="shared" ref="F690" si="877">B690/D690-1</f>
        <v>0.19885545325652676</v>
      </c>
      <c r="G690" s="41">
        <f t="shared" ref="G690" si="878">B690-B689</f>
        <v>-847.40999999999622</v>
      </c>
      <c r="H690" s="38">
        <f t="shared" ref="H690" si="879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0">K690-L690</f>
        <v>616.91999999999825</v>
      </c>
      <c r="N690" s="38">
        <f t="shared" ref="N690" si="881">K690/L690-1</f>
        <v>2.4192941176470528E-2</v>
      </c>
      <c r="O690" s="43">
        <f t="shared" ref="O690" si="882">K690-K689</f>
        <v>-383</v>
      </c>
      <c r="P690" s="38">
        <f t="shared" ref="P690" si="883">K690/K689-1</f>
        <v>-1.4452873819996492E-2</v>
      </c>
      <c r="R690" s="37">
        <v>44817</v>
      </c>
      <c r="S690" s="3">
        <f t="shared" si="847"/>
        <v>83902.64</v>
      </c>
      <c r="T690" s="43">
        <f t="shared" ref="T690" si="884">D690+L690</f>
        <v>73700.739999999991</v>
      </c>
      <c r="U690" s="3">
        <f t="shared" si="609"/>
        <v>10201.900000000001</v>
      </c>
      <c r="V690" s="38">
        <f t="shared" ref="V690" si="885">S690/T690-1</f>
        <v>0.13842330484063003</v>
      </c>
      <c r="W690" s="3">
        <f t="shared" ref="W690" si="886">S690-S689</f>
        <v>-1230.4099999999889</v>
      </c>
      <c r="X690" s="38">
        <f t="shared" ref="X690" si="887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8">B691-D691</f>
        <v>9659.6300000000047</v>
      </c>
      <c r="F691" s="38">
        <f t="shared" ref="F691" si="889">B691/D691-1</f>
        <v>0.2004041846660447</v>
      </c>
      <c r="G691" s="41">
        <f t="shared" ref="G691" si="890">B691-B690</f>
        <v>74.650000000001455</v>
      </c>
      <c r="H691" s="38">
        <f t="shared" ref="H691" si="891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0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7"/>
        <v>84161.03</v>
      </c>
      <c r="T691" s="50">
        <f>T690+150</f>
        <v>73850.739999999991</v>
      </c>
      <c r="U691" s="3">
        <f t="shared" si="609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8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2">K692-L692</f>
        <v>550.54000000000087</v>
      </c>
      <c r="N692" s="38">
        <f t="shared" ref="N692" si="893">K692/L692-1</f>
        <v>2.146354775828474E-2</v>
      </c>
      <c r="O692" s="43">
        <f t="shared" ref="O692" si="894">K692-K691</f>
        <v>-100.11999999999898</v>
      </c>
      <c r="P692" s="38">
        <f t="shared" ref="P692" si="895">K692/K691-1</f>
        <v>-3.80674857589125E-3</v>
      </c>
      <c r="R692" s="37">
        <v>44819</v>
      </c>
      <c r="S692" s="3">
        <f t="shared" si="847"/>
        <v>84090.64</v>
      </c>
      <c r="T692" s="93">
        <f t="shared" ref="T692:T693" si="896">D692+L692</f>
        <v>74100.739999999991</v>
      </c>
      <c r="U692" s="3">
        <f t="shared" si="609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7">B693-D693</f>
        <v>9188.0500000000029</v>
      </c>
      <c r="F693" s="38">
        <f t="shared" ref="F693" si="898">B693/D693-1</f>
        <v>0.18963693846574903</v>
      </c>
      <c r="G693" s="41">
        <f t="shared" ref="G693" si="899">B693-B692</f>
        <v>-251.30999999999767</v>
      </c>
      <c r="H693" s="38">
        <f t="shared" ref="H693" si="900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1">K693-L693</f>
        <v>436.79000000000087</v>
      </c>
      <c r="N693" s="38">
        <f t="shared" ref="N693" si="902">K693/L693-1</f>
        <v>1.7028849902534171E-2</v>
      </c>
      <c r="O693" s="43">
        <f t="shared" ref="O693" si="903">K693-K692</f>
        <v>-113.75</v>
      </c>
      <c r="P693" s="38">
        <f t="shared" ref="P693" si="904">K693/K692-1</f>
        <v>-4.3415135718576359E-3</v>
      </c>
      <c r="R693" s="37">
        <v>44820</v>
      </c>
      <c r="S693" s="3">
        <f t="shared" si="847"/>
        <v>83725.58</v>
      </c>
      <c r="T693" s="43">
        <f t="shared" si="896"/>
        <v>74100.739999999991</v>
      </c>
      <c r="U693" s="3">
        <f t="shared" si="609"/>
        <v>9624.8400000000038</v>
      </c>
      <c r="V693" s="38">
        <f t="shared" ref="V693" si="905">S693/T693-1</f>
        <v>0.12988858140957849</v>
      </c>
      <c r="W693" s="3">
        <f t="shared" ref="W693" si="906">S693-S692</f>
        <v>-365.05999999999767</v>
      </c>
      <c r="X693" s="38">
        <f t="shared" ref="X693" si="907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8">B694-D694</f>
        <v>9404.5200000000041</v>
      </c>
      <c r="F694" s="38">
        <f t="shared" ref="F694" si="909">B694/D694-1</f>
        <v>0.19410477528310199</v>
      </c>
      <c r="G694" s="41">
        <f t="shared" ref="G694" si="910">B694-B693</f>
        <v>216.47000000000116</v>
      </c>
      <c r="H694" s="38">
        <f t="shared" ref="H694" si="911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2">K694-L694</f>
        <v>534.7599999999984</v>
      </c>
      <c r="N694" s="38">
        <f t="shared" ref="N694" si="913">K694/L694-1</f>
        <v>2.0848343079922005E-2</v>
      </c>
      <c r="O694" s="43">
        <f t="shared" ref="O694" si="914">K694-K693</f>
        <v>97.969999999997526</v>
      </c>
      <c r="P694" s="38">
        <f t="shared" ref="P694" si="915">K694/K693-1</f>
        <v>3.7555406395344271E-3</v>
      </c>
      <c r="R694" s="37">
        <v>44823</v>
      </c>
      <c r="S694" s="3">
        <f t="shared" si="847"/>
        <v>84040.02</v>
      </c>
      <c r="T694" s="43">
        <f t="shared" ref="T694" si="916">D694+L694</f>
        <v>74100.739999999991</v>
      </c>
      <c r="U694" s="3">
        <f t="shared" si="609"/>
        <v>9939.2800000000025</v>
      </c>
      <c r="V694" s="38">
        <f t="shared" ref="V694" si="917">S694/T694-1</f>
        <v>0.13413199382354368</v>
      </c>
      <c r="W694" s="3">
        <f t="shared" ref="W694" si="918">S694-S693</f>
        <v>314.44000000000233</v>
      </c>
      <c r="X694" s="38">
        <f t="shared" ref="X694" si="919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0">B695-D695</f>
        <v>8907.7000000000044</v>
      </c>
      <c r="F695" s="38">
        <f t="shared" ref="F695" si="921">B695/D695-1</f>
        <v>0.18385064913353233</v>
      </c>
      <c r="G695" s="41">
        <f t="shared" ref="G695" si="922">B695-B694</f>
        <v>-496.81999999999971</v>
      </c>
      <c r="H695" s="38">
        <f t="shared" ref="H695" si="923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2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7"/>
        <v>83468.350000000006</v>
      </c>
      <c r="T695" s="50">
        <f>T694+150</f>
        <v>74250.739999999991</v>
      </c>
      <c r="U695" s="3">
        <f t="shared" si="609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4">B696-D696</f>
        <v>8523.3400000000038</v>
      </c>
      <c r="F696" s="38">
        <f t="shared" ref="F696" si="925">B696/D696-1</f>
        <v>0.17591764336313553</v>
      </c>
      <c r="G696" s="41">
        <f t="shared" ref="G696" si="926">B696-B695</f>
        <v>-384.36000000000058</v>
      </c>
      <c r="H696" s="38">
        <f t="shared" ref="H696" si="927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8">K696-L696</f>
        <v>134.95000000000073</v>
      </c>
      <c r="N696" s="38">
        <f t="shared" ref="N696" si="929">K696/L696-1</f>
        <v>5.2306201550387232E-3</v>
      </c>
      <c r="O696" s="43">
        <f t="shared" ref="O696" si="930">K696-K695</f>
        <v>-174.95999999999913</v>
      </c>
      <c r="P696" s="38">
        <f t="shared" ref="P696" si="931">K696/K695-1</f>
        <v>-6.7009039862642172E-3</v>
      </c>
      <c r="R696" s="37">
        <v>44825</v>
      </c>
      <c r="S696" s="3">
        <f t="shared" si="847"/>
        <v>82909.03</v>
      </c>
      <c r="T696" s="43">
        <f t="shared" ref="T696" si="932">D696+L696</f>
        <v>74250.739999999991</v>
      </c>
      <c r="U696" s="3">
        <f t="shared" si="609"/>
        <v>8658.2900000000045</v>
      </c>
      <c r="V696" s="38">
        <f t="shared" ref="V696" si="933">S696/T696-1</f>
        <v>0.11660880416814723</v>
      </c>
      <c r="W696" s="3">
        <f t="shared" ref="W696" si="934">S696-S695</f>
        <v>-559.32000000000698</v>
      </c>
      <c r="X696" s="38">
        <f t="shared" ref="X696" si="935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6">B697-D697</f>
        <v>8523.3400000000038</v>
      </c>
      <c r="F697" s="38">
        <f t="shared" ref="F697" si="937">B697/D697-1</f>
        <v>0.17591764336313553</v>
      </c>
      <c r="G697" s="41">
        <f t="shared" ref="G697" si="938">B697-B696</f>
        <v>0</v>
      </c>
      <c r="H697" s="38">
        <f t="shared" ref="H697" si="939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0">K697-L697</f>
        <v>134.95000000000073</v>
      </c>
      <c r="N697" s="38">
        <f t="shared" ref="N697" si="941">K697/L697-1</f>
        <v>5.2306201550387232E-3</v>
      </c>
      <c r="O697" s="43">
        <f t="shared" ref="O697" si="942">K697-K696</f>
        <v>0</v>
      </c>
      <c r="P697" s="38">
        <f t="shared" ref="P697" si="943">K697/K696-1</f>
        <v>0</v>
      </c>
      <c r="R697" s="37">
        <v>44826</v>
      </c>
      <c r="S697" s="3">
        <f t="shared" ref="S697:S706" si="944">B697+K697</f>
        <v>82909.03</v>
      </c>
      <c r="T697" s="43">
        <f t="shared" ref="T697" si="945">D697+L697</f>
        <v>74250.739999999991</v>
      </c>
      <c r="U697" s="3">
        <f t="shared" si="609"/>
        <v>8658.2900000000045</v>
      </c>
      <c r="V697" s="38">
        <f t="shared" ref="V697" si="946">S697/T697-1</f>
        <v>0.11660880416814723</v>
      </c>
      <c r="W697" s="3">
        <f t="shared" ref="W697" si="947">S697-S696</f>
        <v>0</v>
      </c>
      <c r="X697" s="38">
        <f t="shared" ref="X697" si="948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49">B698-D698</f>
        <v>7780.4900000000052</v>
      </c>
      <c r="F698" s="38">
        <f t="shared" ref="F698" si="950">B698/D698-1</f>
        <v>0.16058557619553393</v>
      </c>
      <c r="G698" s="41">
        <f t="shared" ref="G698" si="951">B698-B697</f>
        <v>-742.84999999999854</v>
      </c>
      <c r="H698" s="38">
        <f t="shared" ref="H698" si="952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3">K698-L698</f>
        <v>-203.20000000000073</v>
      </c>
      <c r="N698" s="38">
        <f t="shared" ref="N698" si="954">K698/L698-1</f>
        <v>-7.8759689922480725E-3</v>
      </c>
      <c r="O698" s="43">
        <f t="shared" ref="O698" si="955">K698-K697</f>
        <v>-338.15000000000146</v>
      </c>
      <c r="P698" s="38">
        <f>K698/K697-1</f>
        <v>-1.3038390280297518E-2</v>
      </c>
      <c r="R698" s="37">
        <v>44827</v>
      </c>
      <c r="S698" s="3">
        <f t="shared" si="944"/>
        <v>81828.03</v>
      </c>
      <c r="T698" s="43">
        <f t="shared" ref="T698" si="956">D698+L698</f>
        <v>74250.739999999991</v>
      </c>
      <c r="U698" s="3">
        <f t="shared" si="609"/>
        <v>7577.2900000000045</v>
      </c>
      <c r="V698" s="38">
        <f t="shared" ref="V698" si="957">S698/T698-1</f>
        <v>0.10205002670680474</v>
      </c>
      <c r="W698" s="3">
        <f t="shared" ref="W698" si="958">S698-S697</f>
        <v>-1081</v>
      </c>
      <c r="X698" s="38">
        <f t="shared" ref="X698" si="959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0">B699-D699</f>
        <v>7334.3600000000006</v>
      </c>
      <c r="F699" s="38">
        <f t="shared" ref="F699" si="961">B699/D699-1</f>
        <v>0.15137766729672242</v>
      </c>
      <c r="G699" s="41">
        <f t="shared" ref="G699" si="962">B699-B698</f>
        <v>-446.13000000000466</v>
      </c>
      <c r="H699" s="38">
        <f t="shared" ref="H699" si="963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4">K699-L699</f>
        <v>-406.29000000000087</v>
      </c>
      <c r="N699" s="38">
        <f t="shared" ref="N699" si="965">K699/L699-1</f>
        <v>-1.5747674418604696E-2</v>
      </c>
      <c r="O699" s="43">
        <f t="shared" ref="O699" si="966">K699-K698</f>
        <v>-203.09000000000015</v>
      </c>
      <c r="P699" s="38">
        <f t="shared" ref="P699" si="967">K699/K698-1</f>
        <v>-7.9341948993624234E-3</v>
      </c>
      <c r="R699" s="37">
        <v>44830</v>
      </c>
      <c r="S699" s="3">
        <f t="shared" si="944"/>
        <v>81178.81</v>
      </c>
      <c r="T699" s="43">
        <f t="shared" ref="T699" si="968">D699+L699</f>
        <v>74250.739999999991</v>
      </c>
      <c r="U699" s="3">
        <f t="shared" si="609"/>
        <v>6928.07</v>
      </c>
      <c r="V699" s="38">
        <f t="shared" ref="V699" si="969">S699/T699-1</f>
        <v>9.3306410144868623E-2</v>
      </c>
      <c r="W699" s="3">
        <f t="shared" ref="W699" si="970">S699-S698</f>
        <v>-649.22000000000116</v>
      </c>
      <c r="X699" s="38">
        <f t="shared" ref="X699" si="971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2">B700-D700</f>
        <v>7783.1300000000047</v>
      </c>
      <c r="F700" s="38">
        <f t="shared" ref="F700:F701" si="973">B700/D700-1</f>
        <v>0.16064006452739421</v>
      </c>
      <c r="G700" s="41">
        <f t="shared" ref="G700:G701" si="974">B700-B699</f>
        <v>448.77000000000407</v>
      </c>
      <c r="H700" s="38">
        <f t="shared" ref="H700:H701" si="975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4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4"/>
        <v>81981.87</v>
      </c>
      <c r="T700" s="50">
        <f>T699+150</f>
        <v>74400.739999999991</v>
      </c>
      <c r="U700" s="3">
        <f t="shared" si="609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2"/>
        <v>7783.1300000000047</v>
      </c>
      <c r="F701" s="38">
        <f t="shared" si="973"/>
        <v>0.16064006452739421</v>
      </c>
      <c r="G701" s="41">
        <f t="shared" si="974"/>
        <v>0</v>
      </c>
      <c r="H701" s="38">
        <f t="shared" si="975"/>
        <v>0</v>
      </c>
      <c r="J701" s="37">
        <v>44832</v>
      </c>
      <c r="K701" s="3">
        <v>25748</v>
      </c>
      <c r="L701" s="58">
        <v>25950</v>
      </c>
      <c r="M701" s="43">
        <f t="shared" ref="M701" si="976">K701-L701</f>
        <v>-202</v>
      </c>
      <c r="N701" s="38">
        <f t="shared" ref="N701" si="977">K701/L701-1</f>
        <v>-7.7842003853564323E-3</v>
      </c>
      <c r="O701" s="43">
        <f t="shared" ref="O701" si="978">K701-K700</f>
        <v>0</v>
      </c>
      <c r="P701" s="38">
        <f t="shared" ref="P701" si="979">K701/K700-1</f>
        <v>0</v>
      </c>
      <c r="R701" s="37">
        <v>44832</v>
      </c>
      <c r="S701" s="3">
        <f t="shared" si="944"/>
        <v>81981.87</v>
      </c>
      <c r="T701" s="43">
        <f t="shared" ref="T701" si="980">D701+L701</f>
        <v>74400.739999999991</v>
      </c>
      <c r="U701" s="3">
        <f t="shared" si="609"/>
        <v>7581.1300000000047</v>
      </c>
      <c r="V701" s="38">
        <f t="shared" ref="V701" si="981">S701/T701-1</f>
        <v>0.10189589512147323</v>
      </c>
      <c r="W701" s="3">
        <f t="shared" ref="W701" si="982">S701-S700</f>
        <v>0</v>
      </c>
      <c r="X701" s="38">
        <f t="shared" ref="X701" si="983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4">B702-D702</f>
        <v>7155.9000000000015</v>
      </c>
      <c r="F702" s="38">
        <f t="shared" ref="F702" si="985">B702/D702-1</f>
        <v>0.14769433862104075</v>
      </c>
      <c r="G702" s="41">
        <f t="shared" ref="G702" si="986">B702-B701</f>
        <v>-627.2300000000032</v>
      </c>
      <c r="H702" s="38">
        <f t="shared" ref="H702" si="987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8">K702-L702</f>
        <v>-489.18999999999869</v>
      </c>
      <c r="N702" s="38">
        <f t="shared" ref="N702" si="989">K702/L702-1</f>
        <v>-1.8851252408477737E-2</v>
      </c>
      <c r="O702" s="43">
        <f t="shared" ref="O702" si="990">K702-K701</f>
        <v>-287.18999999999869</v>
      </c>
      <c r="P702" s="38">
        <f t="shared" ref="P702" si="991">K702/K701-1</f>
        <v>-1.1153876029206145E-2</v>
      </c>
      <c r="R702" s="37">
        <v>44833</v>
      </c>
      <c r="S702" s="3">
        <f t="shared" si="944"/>
        <v>81067.45</v>
      </c>
      <c r="T702" s="43">
        <f t="shared" ref="T702" si="992">D702+L702</f>
        <v>74400.739999999991</v>
      </c>
      <c r="U702" s="3">
        <f t="shared" si="609"/>
        <v>6666.7100000000028</v>
      </c>
      <c r="V702" s="38">
        <f t="shared" ref="V702" si="993">S702/T702-1</f>
        <v>8.9605425967537622E-2</v>
      </c>
      <c r="W702" s="3">
        <f t="shared" ref="W702" si="994">S702-S701</f>
        <v>-914.41999999999825</v>
      </c>
      <c r="X702" s="38">
        <f t="shared" ref="X702" si="995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6">B703-D703</f>
        <v>7070.9000000000015</v>
      </c>
      <c r="F703" s="38">
        <f t="shared" ref="F703" si="997">B703/D703-1</f>
        <v>0.14593997945129433</v>
      </c>
      <c r="G703" s="41">
        <f t="shared" ref="G703" si="998">B703-B702</f>
        <v>-85</v>
      </c>
      <c r="H703" s="38">
        <f t="shared" ref="H703" si="999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0">K703-L703</f>
        <v>-528.11000000000058</v>
      </c>
      <c r="N703" s="38">
        <f t="shared" ref="N703" si="1001">K703/L703-1</f>
        <v>-2.0351059730250531E-2</v>
      </c>
      <c r="O703" s="43">
        <f t="shared" ref="O703" si="1002">K703-K702</f>
        <v>-38.920000000001892</v>
      </c>
      <c r="P703" s="38">
        <f t="shared" ref="P703" si="1003">K703/K702-1</f>
        <v>-1.5286237947654824E-3</v>
      </c>
      <c r="R703" s="37">
        <v>44834</v>
      </c>
      <c r="S703" s="3">
        <f t="shared" si="944"/>
        <v>80943.53</v>
      </c>
      <c r="T703" s="43">
        <f t="shared" ref="T703:T704" si="1004">D703+L703</f>
        <v>74400.739999999991</v>
      </c>
      <c r="U703" s="3">
        <f t="shared" si="609"/>
        <v>6542.7900000000009</v>
      </c>
      <c r="V703" s="38">
        <f t="shared" ref="V703" si="1005">S703/T703-1</f>
        <v>8.7939851135889313E-2</v>
      </c>
      <c r="W703" s="3">
        <f t="shared" ref="W703" si="1006">S703-S702</f>
        <v>-123.91999999999825</v>
      </c>
      <c r="X703" s="38">
        <f t="shared" ref="X703" si="1007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6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8">K704-L704</f>
        <v>-225.65000000000146</v>
      </c>
      <c r="N704" s="38">
        <f t="shared" ref="N704" si="1009">K704/L704-1</f>
        <v>-8.6955684007707923E-3</v>
      </c>
      <c r="O704" s="43">
        <f t="shared" ref="O704" si="1010">K704-K703</f>
        <v>302.45999999999913</v>
      </c>
      <c r="P704" s="38">
        <f t="shared" ref="P704" si="1011">K704/K703-1</f>
        <v>1.1897620515233021E-2</v>
      </c>
      <c r="R704" s="37">
        <v>44837</v>
      </c>
      <c r="S704" s="3">
        <f t="shared" si="944"/>
        <v>82156.549999999988</v>
      </c>
      <c r="T704" s="93">
        <f t="shared" si="1004"/>
        <v>74650.739999999991</v>
      </c>
      <c r="U704" s="3">
        <f t="shared" si="609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2">B705-D705</f>
        <v>7814.6600000000035</v>
      </c>
      <c r="F705" s="38">
        <f t="shared" ref="F705" si="1013">B705/D705-1</f>
        <v>0.16046285949659089</v>
      </c>
      <c r="G705" s="41">
        <f t="shared" ref="G705" si="1014">B705-B704</f>
        <v>83.200000000004366</v>
      </c>
      <c r="H705" s="38">
        <f t="shared" ref="H705" si="101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8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4"/>
        <v>82426.460000000006</v>
      </c>
      <c r="T705" s="50">
        <f>T704+150</f>
        <v>74800.739999999991</v>
      </c>
      <c r="U705" s="3">
        <f t="shared" si="609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6">B706-D706</f>
        <v>7814.6600000000035</v>
      </c>
      <c r="F706" s="38">
        <f t="shared" ref="F706:F707" si="1017">B706/D706-1</f>
        <v>0.16046285949659089</v>
      </c>
      <c r="G706" s="41">
        <f t="shared" ref="G706:G707" si="1018">B706-B705</f>
        <v>0</v>
      </c>
      <c r="H706" s="38">
        <f t="shared" ref="H706:H707" si="1019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0">K706-L706</f>
        <v>-188.93999999999869</v>
      </c>
      <c r="N706" s="38">
        <f t="shared" ref="N706" si="1021">K706/L706-1</f>
        <v>-7.2390804597700642E-3</v>
      </c>
      <c r="O706" s="43">
        <f t="shared" ref="O706" si="1022">K706-K705</f>
        <v>0</v>
      </c>
      <c r="P706" s="38">
        <f t="shared" ref="P706" si="1023">K706/K705-1</f>
        <v>0</v>
      </c>
      <c r="R706" s="37">
        <v>44839</v>
      </c>
      <c r="S706" s="3">
        <f t="shared" si="944"/>
        <v>82426.460000000006</v>
      </c>
      <c r="T706" s="43">
        <f t="shared" ref="T706" si="1024">D706+L706</f>
        <v>74800.739999999991</v>
      </c>
      <c r="U706" s="3">
        <f t="shared" si="609"/>
        <v>7625.7200000000048</v>
      </c>
      <c r="V706" s="38">
        <f t="shared" ref="V706" si="1025">S706/T706-1</f>
        <v>0.10194711977448367</v>
      </c>
      <c r="W706" s="3">
        <f t="shared" ref="W706" si="1026">S706-S705</f>
        <v>0</v>
      </c>
      <c r="X706" s="38">
        <f t="shared" ref="X706" si="1027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6"/>
        <v>7814.6600000000035</v>
      </c>
      <c r="F707" s="38">
        <f t="shared" si="1017"/>
        <v>0.16046285949659089</v>
      </c>
      <c r="G707" s="41">
        <f t="shared" si="1018"/>
        <v>0</v>
      </c>
      <c r="H707" s="38">
        <f t="shared" si="1019"/>
        <v>0</v>
      </c>
      <c r="J707" s="37">
        <v>44840</v>
      </c>
      <c r="K707" s="3">
        <v>25911.06</v>
      </c>
      <c r="L707" s="58">
        <v>26100</v>
      </c>
      <c r="M707" s="43">
        <f t="shared" ref="M707" si="1028">K707-L707</f>
        <v>-188.93999999999869</v>
      </c>
      <c r="N707" s="38">
        <f t="shared" ref="N707" si="1029">K707/L707-1</f>
        <v>-7.2390804597700642E-3</v>
      </c>
      <c r="O707" s="43">
        <f t="shared" ref="O707" si="1030">K707-K706</f>
        <v>0</v>
      </c>
      <c r="P707" s="38">
        <f t="shared" ref="P707" si="1031">K707/K706-1</f>
        <v>0</v>
      </c>
      <c r="R707" s="37">
        <v>44840</v>
      </c>
      <c r="S707" s="3">
        <f t="shared" ref="S707:S709" si="1032">B707+K707</f>
        <v>82426.460000000006</v>
      </c>
      <c r="T707" s="43">
        <f t="shared" ref="T707" si="1033">D707+L707</f>
        <v>74800.739999999991</v>
      </c>
      <c r="U707" s="3">
        <f t="shared" si="609"/>
        <v>7625.7200000000048</v>
      </c>
      <c r="V707" s="38">
        <f t="shared" ref="V707" si="1034">S707/T707-1</f>
        <v>0.10194711977448367</v>
      </c>
      <c r="W707" s="3">
        <f t="shared" ref="W707" si="1035">S707-S706</f>
        <v>0</v>
      </c>
      <c r="X707" s="38">
        <f t="shared" ref="X707" si="1036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7">B708-D708</f>
        <v>7120.760000000002</v>
      </c>
      <c r="F708" s="38">
        <f t="shared" ref="F708" si="1038">B708/D708-1</f>
        <v>0.14621461604074204</v>
      </c>
      <c r="G708" s="41">
        <f t="shared" ref="G708" si="1039">B708-B707</f>
        <v>-693.90000000000146</v>
      </c>
      <c r="H708" s="38">
        <f t="shared" ref="H708" si="1040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1">K708-L708</f>
        <v>-507.08000000000175</v>
      </c>
      <c r="N708" s="38">
        <f t="shared" ref="N708" si="1042">K708/L708-1</f>
        <v>-1.9428352490421519E-2</v>
      </c>
      <c r="O708" s="43">
        <f t="shared" ref="O708" si="1043">K708-K707</f>
        <v>-318.14000000000306</v>
      </c>
      <c r="P708" s="38">
        <f t="shared" ref="P708" si="1044">K708/K707-1</f>
        <v>-1.2278154579550282E-2</v>
      </c>
      <c r="R708" s="37">
        <v>44841</v>
      </c>
      <c r="S708" s="3">
        <f t="shared" si="1032"/>
        <v>81414.42</v>
      </c>
      <c r="T708" s="43">
        <f t="shared" ref="T708" si="1045">D708+L708</f>
        <v>74800.739999999991</v>
      </c>
      <c r="U708" s="3">
        <f t="shared" si="609"/>
        <v>6613.68</v>
      </c>
      <c r="V708" s="38">
        <f t="shared" ref="V708" si="1046">S708/T708-1</f>
        <v>8.8417307101507303E-2</v>
      </c>
      <c r="W708" s="3">
        <f t="shared" ref="W708" si="1047">S708-S707</f>
        <v>-1012.0400000000081</v>
      </c>
      <c r="X708" s="38">
        <f t="shared" ref="X708" si="1048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49">B709-D709</f>
        <v>6382.0600000000049</v>
      </c>
      <c r="F709" s="38">
        <f t="shared" ref="F709" si="1050">B709/D709-1</f>
        <v>0.13104646869842229</v>
      </c>
      <c r="G709" s="41">
        <f t="shared" ref="G709" si="1051">B709-B708</f>
        <v>-738.69999999999709</v>
      </c>
      <c r="H709" s="38">
        <f t="shared" ref="H709" si="1052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1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2"/>
        <v>80487.040000000008</v>
      </c>
      <c r="T709" s="50">
        <f>T708+150</f>
        <v>74950.739999999991</v>
      </c>
      <c r="U709" s="3">
        <f t="shared" si="609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3">B710-D710</f>
        <v>6382.0600000000049</v>
      </c>
      <c r="F710" s="38">
        <f t="shared" ref="F710:F711" si="1054">B710/D710-1</f>
        <v>0.13104646869842229</v>
      </c>
      <c r="G710" s="41">
        <f t="shared" ref="G710:G711" si="1055">B710-B709</f>
        <v>0</v>
      </c>
      <c r="H710" s="38">
        <f t="shared" ref="H710:H711" si="1056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7">K710-L710</f>
        <v>-845.7599999999984</v>
      </c>
      <c r="N710" s="38">
        <f t="shared" ref="N710:N711" si="1058">K710/L710-1</f>
        <v>-3.2219428571428566E-2</v>
      </c>
      <c r="O710" s="43">
        <f t="shared" ref="O710:O711" si="1059">K710-K709</f>
        <v>0</v>
      </c>
      <c r="P710" s="38">
        <f t="shared" ref="P710:P711" si="1060">K710/K709-1</f>
        <v>0</v>
      </c>
      <c r="R710" s="37">
        <v>44845</v>
      </c>
      <c r="S710" s="3">
        <f t="shared" ref="S710:S718" si="1061">B710+K710</f>
        <v>80487.040000000008</v>
      </c>
      <c r="T710" s="43">
        <f t="shared" ref="T710:T711" si="1062">D710+L710</f>
        <v>74950.739999999991</v>
      </c>
      <c r="U710" s="3">
        <f t="shared" si="609"/>
        <v>5536.3000000000065</v>
      </c>
      <c r="V710" s="38">
        <f t="shared" ref="V710:V711" si="1063">S710/T710-1</f>
        <v>7.3865848422577596E-2</v>
      </c>
      <c r="W710" s="3">
        <f t="shared" ref="W710:W711" si="1064">S710-S709</f>
        <v>0</v>
      </c>
      <c r="X710" s="38">
        <f t="shared" ref="X710:X711" si="1065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3"/>
        <v>6382.0600000000049</v>
      </c>
      <c r="F711" s="38">
        <f t="shared" si="1054"/>
        <v>0.13104646869842229</v>
      </c>
      <c r="G711" s="41">
        <f t="shared" si="1055"/>
        <v>0</v>
      </c>
      <c r="H711" s="38">
        <f t="shared" si="1056"/>
        <v>0</v>
      </c>
      <c r="J711" s="37">
        <v>44846</v>
      </c>
      <c r="K711" s="3">
        <v>25404.240000000002</v>
      </c>
      <c r="L711" s="58">
        <v>26250</v>
      </c>
      <c r="M711" s="43">
        <f t="shared" si="1057"/>
        <v>-845.7599999999984</v>
      </c>
      <c r="N711" s="38">
        <f t="shared" si="1058"/>
        <v>-3.2219428571428566E-2</v>
      </c>
      <c r="O711" s="43">
        <f t="shared" si="1059"/>
        <v>0</v>
      </c>
      <c r="P711" s="38">
        <f t="shared" si="1060"/>
        <v>0</v>
      </c>
      <c r="R711" s="37">
        <v>44846</v>
      </c>
      <c r="S711" s="3">
        <f t="shared" si="1061"/>
        <v>80487.040000000008</v>
      </c>
      <c r="T711" s="43">
        <f t="shared" si="1062"/>
        <v>74950.739999999991</v>
      </c>
      <c r="U711" s="3">
        <f t="shared" si="609"/>
        <v>5536.3000000000065</v>
      </c>
      <c r="V711" s="38">
        <f t="shared" si="1063"/>
        <v>7.3865848422577596E-2</v>
      </c>
      <c r="W711" s="3">
        <f t="shared" si="1064"/>
        <v>0</v>
      </c>
      <c r="X711" s="38">
        <f t="shared" si="1065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6">B712-D712</f>
        <v>7141.0299999999988</v>
      </c>
      <c r="F712" s="38">
        <f t="shared" ref="F712" si="1067">B712/D712-1</f>
        <v>0.14663083148223199</v>
      </c>
      <c r="G712" s="41">
        <f t="shared" ref="G712" si="1068">B712-B711</f>
        <v>758.96999999999389</v>
      </c>
      <c r="H712" s="38">
        <f t="shared" ref="H712" si="1069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0">K712-L712</f>
        <v>-495.72000000000116</v>
      </c>
      <c r="N712" s="38">
        <f t="shared" ref="N712" si="1071">K712/L712-1</f>
        <v>-1.8884571428571473E-2</v>
      </c>
      <c r="O712" s="43">
        <f t="shared" ref="O712" si="1072">K712-K711</f>
        <v>350.03999999999724</v>
      </c>
      <c r="P712" s="38">
        <f t="shared" ref="P712" si="1073">K712/K711-1</f>
        <v>1.3778802278674673E-2</v>
      </c>
      <c r="R712" s="37">
        <v>44847</v>
      </c>
      <c r="S712" s="3">
        <f t="shared" si="1061"/>
        <v>81596.049999999988</v>
      </c>
      <c r="T712" s="43">
        <f t="shared" ref="T712" si="1074">D712+L712</f>
        <v>74950.739999999991</v>
      </c>
      <c r="U712" s="3">
        <f t="shared" si="609"/>
        <v>6645.3099999999977</v>
      </c>
      <c r="V712" s="38">
        <f t="shared" ref="V712" si="1075">S712/T712-1</f>
        <v>8.8662366775831725E-2</v>
      </c>
      <c r="W712" s="3">
        <f t="shared" ref="W712" si="1076">S712-S711</f>
        <v>1109.0099999999802</v>
      </c>
      <c r="X712" s="38">
        <f t="shared" ref="X712" si="1077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8">B713-D713</f>
        <v>6579.9400000000023</v>
      </c>
      <c r="F713" s="38">
        <f t="shared" ref="F713" si="1079">B713/D713-1</f>
        <v>0.1351096513112533</v>
      </c>
      <c r="G713" s="41">
        <f t="shared" ref="G713" si="1080">B713-B712</f>
        <v>-561.08999999999651</v>
      </c>
      <c r="H713" s="38">
        <f t="shared" ref="H713" si="1081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2">K713-L713</f>
        <v>-754.5</v>
      </c>
      <c r="N713" s="38">
        <f t="shared" ref="N713" si="1083">K713/L713-1</f>
        <v>-2.8742857142857181E-2</v>
      </c>
      <c r="O713" s="43">
        <f t="shared" ref="O713" si="1084">K713-K712</f>
        <v>-258.77999999999884</v>
      </c>
      <c r="P713" s="38">
        <f t="shared" ref="P713" si="1085">K713/K712-1</f>
        <v>-1.0048038617270549E-2</v>
      </c>
      <c r="R713" s="37">
        <v>44848</v>
      </c>
      <c r="S713" s="3">
        <f t="shared" si="1061"/>
        <v>80776.179999999993</v>
      </c>
      <c r="T713" s="43">
        <f t="shared" ref="T713:T714" si="1086">D713+L713</f>
        <v>74950.739999999991</v>
      </c>
      <c r="U713" s="3">
        <f t="shared" si="609"/>
        <v>5825.4400000000023</v>
      </c>
      <c r="V713" s="38">
        <f t="shared" ref="V713" si="1087">S713/T713-1</f>
        <v>7.7723582182110507E-2</v>
      </c>
      <c r="W713" s="3">
        <f t="shared" ref="W713" si="1088">S713-S712</f>
        <v>-819.86999999999534</v>
      </c>
      <c r="X713" s="38">
        <f t="shared" ref="X713" si="1089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8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0">K714-L714</f>
        <v>-468.90999999999985</v>
      </c>
      <c r="N714" s="38">
        <f t="shared" ref="N714" si="1091">K714/L714-1</f>
        <v>-1.7863238095238043E-2</v>
      </c>
      <c r="O714" s="43">
        <f t="shared" ref="O714" si="1092">K714-K713</f>
        <v>285.59000000000015</v>
      </c>
      <c r="P714" s="38">
        <f t="shared" ref="P714" si="1093">K714/K713-1</f>
        <v>1.1201584593359515E-2</v>
      </c>
      <c r="R714" s="37">
        <v>44851</v>
      </c>
      <c r="S714" s="3">
        <f t="shared" si="1061"/>
        <v>81931</v>
      </c>
      <c r="T714" s="93">
        <f t="shared" si="1086"/>
        <v>75200.739999999991</v>
      </c>
      <c r="U714" s="3">
        <f t="shared" si="609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4">B715-D715</f>
        <v>7671.6900000000023</v>
      </c>
      <c r="F715" s="38">
        <f t="shared" ref="F715" si="1095">B715/D715-1</f>
        <v>0.1567226562867079</v>
      </c>
      <c r="G715" s="41">
        <f t="shared" ref="G715" si="1096">B715-B714</f>
        <v>472.5199999999968</v>
      </c>
      <c r="H715" s="38">
        <f t="shared" ref="H715" si="109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8">K715-L715</f>
        <v>-251.95000000000073</v>
      </c>
      <c r="N715" s="38">
        <f t="shared" ref="N715" si="1099">K715/L715-1</f>
        <v>-9.5980952380952944E-3</v>
      </c>
      <c r="O715" s="43">
        <f t="shared" ref="O715" si="1100">K715-K714</f>
        <v>216.95999999999913</v>
      </c>
      <c r="P715" s="38">
        <f t="shared" ref="P715" si="1101">K715/K714-1</f>
        <v>8.4154704087375798E-3</v>
      </c>
      <c r="R715" s="37">
        <v>44852</v>
      </c>
      <c r="S715" s="3">
        <f t="shared" si="1061"/>
        <v>82620.479999999996</v>
      </c>
      <c r="T715" s="43">
        <f t="shared" ref="T715" si="1102">D715+L715</f>
        <v>75200.739999999991</v>
      </c>
      <c r="U715" s="3">
        <f t="shared" si="609"/>
        <v>7419.7400000000016</v>
      </c>
      <c r="V715" s="38">
        <f t="shared" ref="V715" si="1103">S715/T715-1</f>
        <v>9.8665784405844947E-2</v>
      </c>
      <c r="W715" s="3">
        <f t="shared" ref="W715" si="1104">S715-S714</f>
        <v>689.47999999999593</v>
      </c>
      <c r="X715" s="38">
        <f t="shared" ref="X715" si="1105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6">B716-D716</f>
        <v>7191.6700000000055</v>
      </c>
      <c r="F716" s="38">
        <f t="shared" ref="F716" si="1107">B716/D716-1</f>
        <v>0.14691647153853049</v>
      </c>
      <c r="G716" s="41">
        <f t="shared" ref="G716" si="1108">B716-B715</f>
        <v>-480.0199999999968</v>
      </c>
      <c r="H716" s="38">
        <f t="shared" ref="H716" si="1109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8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1"/>
        <v>82070.06</v>
      </c>
      <c r="T716" s="50">
        <f>T715+150</f>
        <v>75350.739999999991</v>
      </c>
      <c r="U716" s="3">
        <f t="shared" si="609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0">B717-D717</f>
        <v>7293.4599999999991</v>
      </c>
      <c r="F717" s="38">
        <f t="shared" ref="F717" si="1111">B717/D717-1</f>
        <v>0.14899590894846537</v>
      </c>
      <c r="G717" s="41">
        <f t="shared" ref="G717" si="1112">B717-B716</f>
        <v>101.7899999999936</v>
      </c>
      <c r="H717" s="38">
        <f t="shared" ref="H717" si="1113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4">K717-L717</f>
        <v>-425.34999999999854</v>
      </c>
      <c r="N717" s="38">
        <f t="shared" ref="N717" si="1115">K717/L717-1</f>
        <v>-1.6111742424242403E-2</v>
      </c>
      <c r="O717" s="43">
        <f t="shared" ref="O717" si="1116">K717-K716</f>
        <v>47</v>
      </c>
      <c r="P717" s="38">
        <f t="shared" ref="P717" si="1117">K717/K716-1</f>
        <v>1.8127365958735542E-3</v>
      </c>
      <c r="R717" s="37">
        <v>44854</v>
      </c>
      <c r="S717" s="3">
        <f t="shared" si="1061"/>
        <v>82218.850000000006</v>
      </c>
      <c r="T717" s="43">
        <f t="shared" ref="T717:T719" si="1118">D717+L717</f>
        <v>75350.739999999991</v>
      </c>
      <c r="U717" s="3">
        <f t="shared" si="609"/>
        <v>6868.1100000000006</v>
      </c>
      <c r="V717" s="38">
        <f t="shared" ref="V717" si="1119">S717/T717-1</f>
        <v>9.1148540810614742E-2</v>
      </c>
      <c r="W717" s="3">
        <f t="shared" ref="W717" si="1120">S717-S716</f>
        <v>148.79000000000815</v>
      </c>
      <c r="X717" s="38">
        <f t="shared" ref="X717" si="1121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2">B718-D718</f>
        <v>7534.5400000000009</v>
      </c>
      <c r="F718" s="38">
        <f t="shared" ref="F718" si="1123">B718/D718-1</f>
        <v>0.15392086003194239</v>
      </c>
      <c r="G718" s="41">
        <f t="shared" ref="G718" si="1124">B718-B717</f>
        <v>241.08000000000175</v>
      </c>
      <c r="H718" s="38">
        <f t="shared" ref="H718" si="1125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6">K718-L718</f>
        <v>-314.0099999999984</v>
      </c>
      <c r="N718" s="38">
        <f t="shared" ref="N718" si="1127">K718/L718-1</f>
        <v>-1.1894318181818075E-2</v>
      </c>
      <c r="O718" s="43">
        <f t="shared" ref="O718" si="1128">K718-K717</f>
        <v>111.34000000000015</v>
      </c>
      <c r="P718" s="38">
        <f t="shared" ref="P718" si="1129">K718/K717-1</f>
        <v>4.2864870171495095E-3</v>
      </c>
      <c r="R718" s="37">
        <v>44855</v>
      </c>
      <c r="S718" s="3">
        <f t="shared" si="1061"/>
        <v>82571.27</v>
      </c>
      <c r="T718" s="43">
        <f t="shared" si="1118"/>
        <v>75350.739999999991</v>
      </c>
      <c r="U718" s="3">
        <f t="shared" si="609"/>
        <v>7220.5300000000025</v>
      </c>
      <c r="V718" s="38">
        <f t="shared" ref="V718" si="1130">S718/T718-1</f>
        <v>9.5825601712737241E-2</v>
      </c>
      <c r="W718" s="3">
        <f t="shared" ref="W718" si="1131">S718-S717</f>
        <v>352.41999999999825</v>
      </c>
      <c r="X718" s="38">
        <f t="shared" ref="X718" si="1132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3">B719-D719</f>
        <v>7534.5400000000009</v>
      </c>
      <c r="F719" s="38">
        <f t="shared" ref="F719" si="1134">B719/D719-1</f>
        <v>0.15392086003194239</v>
      </c>
      <c r="G719" s="41">
        <f t="shared" ref="G719" si="1135">B719-B718</f>
        <v>0</v>
      </c>
      <c r="H719" s="38">
        <f t="shared" ref="H719" si="1136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7">K719-L719</f>
        <v>-314.0099999999984</v>
      </c>
      <c r="N719" s="38">
        <f t="shared" ref="N719" si="1138">K719/L719-1</f>
        <v>-1.1894318181818075E-2</v>
      </c>
      <c r="O719" s="43">
        <f t="shared" ref="O719" si="1139">K719-K718</f>
        <v>0</v>
      </c>
      <c r="P719" s="38">
        <f t="shared" ref="P719" si="1140">K719/K718-1</f>
        <v>0</v>
      </c>
      <c r="R719" s="37">
        <v>44858</v>
      </c>
      <c r="S719" s="3">
        <f t="shared" ref="S719:S727" si="1141">B719+K719</f>
        <v>82571.27</v>
      </c>
      <c r="T719" s="43">
        <f t="shared" si="1118"/>
        <v>75350.739999999991</v>
      </c>
      <c r="U719" s="3">
        <f t="shared" si="609"/>
        <v>7220.5300000000025</v>
      </c>
      <c r="V719" s="38">
        <f t="shared" ref="V719" si="1142">S719/T719-1</f>
        <v>9.5825601712737241E-2</v>
      </c>
      <c r="W719" s="3">
        <f t="shared" ref="W719" si="1143">S719-S718</f>
        <v>0</v>
      </c>
      <c r="X719" s="38">
        <f t="shared" ref="X719" si="1144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5">B720-D720</f>
        <v>8531.57</v>
      </c>
      <c r="F720" s="38">
        <f t="shared" ref="F720:F721" si="1146">B720/D720-1</f>
        <v>0.17428888715471924</v>
      </c>
      <c r="G720" s="41">
        <f t="shared" ref="G720:G721" si="1147">B720-B719</f>
        <v>997.02999999999884</v>
      </c>
      <c r="H720" s="38">
        <f t="shared" ref="H720:H721" si="1148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7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1"/>
        <v>84178.75</v>
      </c>
      <c r="T720" s="50">
        <f>T719+150</f>
        <v>75500.739999999991</v>
      </c>
      <c r="U720" s="3">
        <f t="shared" si="609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5"/>
        <v>8531.57</v>
      </c>
      <c r="F721" s="38">
        <f t="shared" si="1146"/>
        <v>0.17428888715471924</v>
      </c>
      <c r="G721" s="41">
        <f t="shared" si="1147"/>
        <v>0</v>
      </c>
      <c r="H721" s="38">
        <f t="shared" si="1148"/>
        <v>0</v>
      </c>
      <c r="J721" s="37">
        <v>44860</v>
      </c>
      <c r="K721" s="3">
        <v>26696.44</v>
      </c>
      <c r="L721" s="58">
        <v>26550</v>
      </c>
      <c r="M721" s="43">
        <f t="shared" ref="M721" si="1149">K721-L721</f>
        <v>146.43999999999869</v>
      </c>
      <c r="N721" s="38">
        <f t="shared" ref="N721" si="1150">K721/L721-1</f>
        <v>5.5156308851223024E-3</v>
      </c>
      <c r="O721" s="43">
        <f t="shared" ref="O721" si="1151">K721-K720</f>
        <v>0</v>
      </c>
      <c r="P721" s="38">
        <f t="shared" ref="P721" si="1152">K721/K720-1</f>
        <v>0</v>
      </c>
      <c r="R721" s="37">
        <v>44860</v>
      </c>
      <c r="S721" s="3">
        <f t="shared" si="1141"/>
        <v>84178.75</v>
      </c>
      <c r="T721" s="43">
        <f t="shared" ref="T721:T724" si="1153">D721+L721</f>
        <v>75500.739999999991</v>
      </c>
      <c r="U721" s="3">
        <f t="shared" si="609"/>
        <v>8678.0099999999984</v>
      </c>
      <c r="V721" s="38">
        <f t="shared" ref="V721" si="1154">S721/T721-1</f>
        <v>0.11493940324293517</v>
      </c>
      <c r="W721" s="3">
        <f t="shared" ref="W721" si="1155">S721-S720</f>
        <v>0</v>
      </c>
      <c r="X721" s="38">
        <f t="shared" ref="X721" si="1156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7">B722-D722</f>
        <v>9083.3800000000047</v>
      </c>
      <c r="F722" s="38">
        <f t="shared" ref="F722" si="1158">B722/D722-1</f>
        <v>0.18556164830194599</v>
      </c>
      <c r="G722" s="41">
        <f t="shared" ref="G722" si="1159">B722-B721</f>
        <v>551.81000000000495</v>
      </c>
      <c r="H722" s="38">
        <f t="shared" ref="H722" si="1160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1">K722-L722</f>
        <v>402.72000000000116</v>
      </c>
      <c r="N722" s="38">
        <f t="shared" ref="N722" si="1162">K722/L722-1</f>
        <v>1.5168361581920919E-2</v>
      </c>
      <c r="O722" s="43">
        <f t="shared" ref="O722" si="1163">K722-K721</f>
        <v>256.28000000000247</v>
      </c>
      <c r="P722" s="38">
        <f t="shared" ref="P722" si="1164">K722/K721-1</f>
        <v>9.5997818435717974E-3</v>
      </c>
      <c r="R722" s="37">
        <v>44861</v>
      </c>
      <c r="S722" s="3">
        <f t="shared" si="1141"/>
        <v>84986.84</v>
      </c>
      <c r="T722" s="43">
        <f t="shared" si="1153"/>
        <v>75500.739999999991</v>
      </c>
      <c r="U722" s="3">
        <f t="shared" si="609"/>
        <v>9486.1000000000058</v>
      </c>
      <c r="V722" s="38">
        <f t="shared" ref="V722:V723" si="1165">S722/T722-1</f>
        <v>0.12564247714658161</v>
      </c>
      <c r="W722" s="3">
        <f t="shared" ref="W722:W723" si="1166">S722-S721</f>
        <v>808.08999999999651</v>
      </c>
      <c r="X722" s="38">
        <f t="shared" ref="X722:X723" si="1167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8">B723-D723</f>
        <v>9083.3800000000047</v>
      </c>
      <c r="F723" s="38">
        <f t="shared" ref="F723" si="1169">B723/D723-1</f>
        <v>0.18556164830194599</v>
      </c>
      <c r="G723" s="41">
        <f t="shared" ref="G723" si="1170">B723-B722</f>
        <v>0</v>
      </c>
      <c r="H723" s="38">
        <f t="shared" ref="H723" si="1171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2">K723-L723</f>
        <v>402.72000000000116</v>
      </c>
      <c r="N723" s="38">
        <f t="shared" ref="N723" si="1173">K723/L723-1</f>
        <v>1.5168361581920919E-2</v>
      </c>
      <c r="O723" s="43">
        <f t="shared" ref="O723" si="1174">K723-K722</f>
        <v>0</v>
      </c>
      <c r="P723" s="38">
        <f t="shared" ref="P723" si="1175">K723/K722-1</f>
        <v>0</v>
      </c>
      <c r="R723" s="37">
        <v>44862</v>
      </c>
      <c r="S723" s="3">
        <f t="shared" si="1141"/>
        <v>84986.84</v>
      </c>
      <c r="T723" s="43">
        <f t="shared" si="1153"/>
        <v>75500.739999999991</v>
      </c>
      <c r="U723" s="3">
        <f t="shared" si="609"/>
        <v>9486.1000000000058</v>
      </c>
      <c r="V723" s="38">
        <f t="shared" si="1165"/>
        <v>0.12564247714658161</v>
      </c>
      <c r="W723" s="3">
        <f t="shared" si="1166"/>
        <v>0</v>
      </c>
      <c r="X723" s="38">
        <f t="shared" si="1167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6">B724-D724</f>
        <v>8967.1300000000047</v>
      </c>
      <c r="F724" s="38">
        <f t="shared" ref="F724" si="1177">B724/D724-1</f>
        <v>0.18318681188476416</v>
      </c>
      <c r="G724" s="41">
        <f t="shared" ref="G724" si="1178">B724-B723</f>
        <v>-116.25</v>
      </c>
      <c r="H724" s="38">
        <f t="shared" ref="H724" si="1179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0">K724-L724</f>
        <v>348.72000000000116</v>
      </c>
      <c r="N724" s="38">
        <f t="shared" ref="N724" si="1181">K724/L724-1</f>
        <v>1.3134463276836206E-2</v>
      </c>
      <c r="O724" s="43">
        <f t="shared" ref="O724" si="1182">K724-K723</f>
        <v>-54</v>
      </c>
      <c r="P724" s="38">
        <f t="shared" ref="P724" si="1183">K724/K723-1</f>
        <v>-2.0035083657604646E-3</v>
      </c>
      <c r="R724" s="37">
        <v>44865</v>
      </c>
      <c r="S724" s="3">
        <f t="shared" si="1141"/>
        <v>84816.59</v>
      </c>
      <c r="T724" s="43">
        <f t="shared" si="1153"/>
        <v>75500.739999999991</v>
      </c>
      <c r="U724" s="3">
        <f t="shared" ref="U724:U732" si="1184">E724+M724</f>
        <v>9315.8500000000058</v>
      </c>
      <c r="V724" s="38">
        <f t="shared" ref="V724" si="1185">S724/T724-1</f>
        <v>0.12338753236061017</v>
      </c>
      <c r="W724" s="3">
        <f t="shared" ref="W724" si="1186">S724-S723</f>
        <v>-170.25</v>
      </c>
      <c r="X724" s="38">
        <f t="shared" ref="X724" si="1187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6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8">K725-L725</f>
        <v>382</v>
      </c>
      <c r="N725" s="38">
        <f t="shared" ref="N725" si="1189">K725/L725-1</f>
        <v>1.4387947269303147E-2</v>
      </c>
      <c r="O725" s="43">
        <f t="shared" ref="O725" si="1190">K725-K724</f>
        <v>33.279999999998836</v>
      </c>
      <c r="P725" s="38">
        <f t="shared" ref="P725" si="1191">K725/K724-1</f>
        <v>1.2372335932713252E-3</v>
      </c>
      <c r="R725" s="37">
        <v>44866</v>
      </c>
      <c r="S725" s="3">
        <f t="shared" si="1141"/>
        <v>85171.51999999999</v>
      </c>
      <c r="T725" s="93">
        <f t="shared" ref="T725" si="1192">D725+L725</f>
        <v>75750.739999999991</v>
      </c>
      <c r="U725" s="3">
        <f t="shared" si="1184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3">B726-D726</f>
        <v>8274.2700000000041</v>
      </c>
      <c r="F726" s="38">
        <f t="shared" ref="F726" si="1194">B726/D726-1</f>
        <v>0.1681736900705153</v>
      </c>
      <c r="G726" s="41">
        <f t="shared" ref="G726" si="1195">B726-B725</f>
        <v>-764.50999999999476</v>
      </c>
      <c r="H726" s="38">
        <f t="shared" ref="H726" si="1196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8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1"/>
        <v>84202.61</v>
      </c>
      <c r="T726" s="50">
        <f>T725+150</f>
        <v>75900.739999999991</v>
      </c>
      <c r="U726" s="3">
        <f t="shared" si="1184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7">B727-D727</f>
        <v>8966.82</v>
      </c>
      <c r="F727" s="38">
        <f t="shared" ref="F727" si="1198">B727/D727-1</f>
        <v>0.1822496978703978</v>
      </c>
      <c r="G727" s="41">
        <f t="shared" ref="G727" si="1199">B727-B726</f>
        <v>692.54999999999563</v>
      </c>
      <c r="H727" s="38">
        <f t="shared" ref="H727" si="1200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1">K727-L727</f>
        <v>349.65999999999985</v>
      </c>
      <c r="N727" s="38">
        <f t="shared" ref="N727" si="1202">K727/L727-1</f>
        <v>1.3095880149812666E-2</v>
      </c>
      <c r="O727" s="43">
        <f t="shared" ref="O727" si="1203">K727-K726</f>
        <v>322.06000000000131</v>
      </c>
      <c r="P727" s="38">
        <f t="shared" ref="P727" si="1204">K727/K726-1</f>
        <v>1.2049716398030652E-2</v>
      </c>
      <c r="R727" s="37">
        <v>44868</v>
      </c>
      <c r="S727" s="3">
        <f t="shared" si="1141"/>
        <v>85217.22</v>
      </c>
      <c r="T727" s="43">
        <f t="shared" ref="T727:T730" si="1205">D727+L727</f>
        <v>75900.739999999991</v>
      </c>
      <c r="U727" s="3">
        <f t="shared" si="1184"/>
        <v>9316.48</v>
      </c>
      <c r="V727" s="38">
        <f t="shared" ref="V727" si="1206">S727/T727-1</f>
        <v>0.12274557533958186</v>
      </c>
      <c r="W727" s="3">
        <f t="shared" ref="W727" si="1207">S727-S726</f>
        <v>1014.6100000000006</v>
      </c>
      <c r="X727" s="38">
        <f t="shared" ref="X727" si="1208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09">B728-D728</f>
        <v>8966.82</v>
      </c>
      <c r="F728" s="38">
        <f t="shared" ref="F728:F730" si="1210">B728/D728-1</f>
        <v>0.1822496978703978</v>
      </c>
      <c r="G728" s="41">
        <f t="shared" ref="G728:G730" si="1211">B728-B727</f>
        <v>0</v>
      </c>
      <c r="H728" s="38">
        <f t="shared" ref="H728:H730" si="1212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3">K728-L728</f>
        <v>349.65999999999985</v>
      </c>
      <c r="N728" s="38">
        <f t="shared" ref="N728:N730" si="1214">K728/L728-1</f>
        <v>1.3095880149812666E-2</v>
      </c>
      <c r="O728" s="43">
        <f t="shared" ref="O728:O730" si="1215">K728-K727</f>
        <v>0</v>
      </c>
      <c r="P728" s="38">
        <f t="shared" ref="P728:P730" si="1216">K728/K727-1</f>
        <v>0</v>
      </c>
      <c r="R728" s="37">
        <v>44869</v>
      </c>
      <c r="S728" s="3">
        <f t="shared" ref="S728:S737" si="1217">B728+K728</f>
        <v>85217.22</v>
      </c>
      <c r="T728" s="43">
        <f t="shared" si="1205"/>
        <v>75900.739999999991</v>
      </c>
      <c r="U728" s="3">
        <f t="shared" si="1184"/>
        <v>9316.48</v>
      </c>
      <c r="V728" s="38">
        <f t="shared" ref="V728:V730" si="1218">S728/T728-1</f>
        <v>0.12274557533958186</v>
      </c>
      <c r="W728" s="3">
        <f t="shared" ref="W728:W730" si="1219">S728-S727</f>
        <v>0</v>
      </c>
      <c r="X728" s="38">
        <f t="shared" ref="X728:X730" si="1220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09"/>
        <v>8966.82</v>
      </c>
      <c r="F729" s="38">
        <f t="shared" si="1210"/>
        <v>0.1822496978703978</v>
      </c>
      <c r="G729" s="41">
        <f t="shared" si="1211"/>
        <v>0</v>
      </c>
      <c r="H729" s="38">
        <f t="shared" si="1212"/>
        <v>0</v>
      </c>
      <c r="J729" s="37">
        <v>44872</v>
      </c>
      <c r="K729" s="3">
        <v>27049.66</v>
      </c>
      <c r="L729" s="58">
        <v>26700</v>
      </c>
      <c r="M729" s="43">
        <f t="shared" si="1213"/>
        <v>349.65999999999985</v>
      </c>
      <c r="N729" s="38">
        <f t="shared" si="1214"/>
        <v>1.3095880149812666E-2</v>
      </c>
      <c r="O729" s="43">
        <f t="shared" si="1215"/>
        <v>0</v>
      </c>
      <c r="P729" s="38">
        <f t="shared" si="1216"/>
        <v>0</v>
      </c>
      <c r="R729" s="37">
        <v>44872</v>
      </c>
      <c r="S729" s="3">
        <f t="shared" si="1217"/>
        <v>85217.22</v>
      </c>
      <c r="T729" s="43">
        <f t="shared" si="1205"/>
        <v>75900.739999999991</v>
      </c>
      <c r="U729" s="3">
        <f t="shared" si="1184"/>
        <v>9316.48</v>
      </c>
      <c r="V729" s="38">
        <f t="shared" si="1218"/>
        <v>0.12274557533958186</v>
      </c>
      <c r="W729" s="3">
        <f t="shared" si="1219"/>
        <v>0</v>
      </c>
      <c r="X729" s="38">
        <f t="shared" si="1220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09"/>
        <v>8966.82</v>
      </c>
      <c r="F730" s="38">
        <f t="shared" si="1210"/>
        <v>0.1822496978703978</v>
      </c>
      <c r="G730" s="41">
        <f t="shared" si="1211"/>
        <v>0</v>
      </c>
      <c r="H730" s="38">
        <f t="shared" si="1212"/>
        <v>0</v>
      </c>
      <c r="J730" s="37">
        <v>44873</v>
      </c>
      <c r="K730" s="3">
        <v>27049.66</v>
      </c>
      <c r="L730" s="58">
        <v>26700</v>
      </c>
      <c r="M730" s="43">
        <f t="shared" si="1213"/>
        <v>349.65999999999985</v>
      </c>
      <c r="N730" s="38">
        <f t="shared" si="1214"/>
        <v>1.3095880149812666E-2</v>
      </c>
      <c r="O730" s="43">
        <f t="shared" si="1215"/>
        <v>0</v>
      </c>
      <c r="P730" s="38">
        <f t="shared" si="1216"/>
        <v>0</v>
      </c>
      <c r="R730" s="37">
        <v>44873</v>
      </c>
      <c r="S730" s="3">
        <f t="shared" si="1217"/>
        <v>85217.22</v>
      </c>
      <c r="T730" s="43">
        <f t="shared" si="1205"/>
        <v>75900.739999999991</v>
      </c>
      <c r="U730" s="3">
        <f t="shared" si="1184"/>
        <v>9316.48</v>
      </c>
      <c r="V730" s="38">
        <f t="shared" si="1218"/>
        <v>0.12274557533958186</v>
      </c>
      <c r="W730" s="3">
        <f t="shared" si="1219"/>
        <v>0</v>
      </c>
      <c r="X730" s="38">
        <f t="shared" si="1220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1">B731-D731</f>
        <v>10002.410000000003</v>
      </c>
      <c r="F731" s="38">
        <f t="shared" ref="F731" si="1222">B731/D731-1</f>
        <v>0.20329795852664012</v>
      </c>
      <c r="G731" s="41">
        <f t="shared" ref="G731" si="1223">B731-B730</f>
        <v>1035.5900000000038</v>
      </c>
      <c r="H731" s="38">
        <f t="shared" ref="H731" si="1224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3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7"/>
        <v>86888.010000000009</v>
      </c>
      <c r="T731" s="50">
        <f>T730+150</f>
        <v>76050.739999999991</v>
      </c>
      <c r="U731" s="3">
        <f t="shared" si="1184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5">B732-D732</f>
        <v>10002.410000000003</v>
      </c>
      <c r="F732" s="38">
        <f t="shared" ref="F732" si="1226">B732/D732-1</f>
        <v>0.20329795852664012</v>
      </c>
      <c r="G732" s="41">
        <f t="shared" ref="G732" si="1227">B732-B731</f>
        <v>0</v>
      </c>
      <c r="H732" s="38">
        <f t="shared" ref="H732" si="1228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29">K732-L732</f>
        <v>834.86000000000058</v>
      </c>
      <c r="N732" s="38">
        <f t="shared" ref="N732" si="1230">K732/L732-1</f>
        <v>3.1093482309124898E-2</v>
      </c>
      <c r="O732" s="43">
        <f t="shared" ref="O732" si="1231">K732-K731</f>
        <v>0</v>
      </c>
      <c r="P732" s="38">
        <f t="shared" ref="P732" si="1232">K732/K731-1</f>
        <v>0</v>
      </c>
      <c r="R732" s="37">
        <v>44875</v>
      </c>
      <c r="S732" s="3">
        <f t="shared" si="1217"/>
        <v>86888.010000000009</v>
      </c>
      <c r="T732" s="43">
        <f t="shared" ref="T732:T734" si="1233">D732+L732</f>
        <v>76050.739999999991</v>
      </c>
      <c r="U732" s="3">
        <f t="shared" si="1184"/>
        <v>10837.270000000004</v>
      </c>
      <c r="V732" s="38">
        <f t="shared" ref="V732" si="1234">S732/T732-1</f>
        <v>0.14250052004753688</v>
      </c>
      <c r="W732" s="3">
        <f t="shared" ref="W732" si="1235">S732-S731</f>
        <v>0</v>
      </c>
      <c r="X732" s="38">
        <f t="shared" ref="X732" si="1236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7">B733-D733</f>
        <v>10151.740000000005</v>
      </c>
      <c r="F733" s="38">
        <f t="shared" ref="F733" si="1238">B733/D733-1</f>
        <v>0.20633307547813318</v>
      </c>
      <c r="G733" s="41">
        <f t="shared" ref="G733" si="1239">B733-B732</f>
        <v>149.33000000000175</v>
      </c>
      <c r="H733" s="38">
        <f t="shared" ref="H733" si="1240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1">K733-L733</f>
        <v>904.68999999999869</v>
      </c>
      <c r="N733" s="38">
        <f t="shared" ref="N733" si="1242">K733/L733-1</f>
        <v>3.3694227188081793E-2</v>
      </c>
      <c r="O733" s="43">
        <f t="shared" ref="O733" si="1243">K733-K732</f>
        <v>69.829999999998108</v>
      </c>
      <c r="P733" s="38">
        <f t="shared" ref="P733" si="1244">K733/K732-1</f>
        <v>2.5223172521009474E-3</v>
      </c>
      <c r="R733" s="37">
        <v>44876</v>
      </c>
      <c r="S733" s="3">
        <f t="shared" si="1217"/>
        <v>87107.17</v>
      </c>
      <c r="T733" s="43">
        <f t="shared" si="1233"/>
        <v>76050.739999999991</v>
      </c>
      <c r="U733" s="3">
        <f t="shared" ref="U733" si="1245">E733+M733</f>
        <v>11056.430000000004</v>
      </c>
      <c r="V733" s="38">
        <f t="shared" ref="V733" si="1246">S733/T733-1</f>
        <v>0.14538228030391309</v>
      </c>
      <c r="W733" s="3">
        <f t="shared" ref="W733" si="1247">S733-S732</f>
        <v>219.15999999998894</v>
      </c>
      <c r="X733" s="38">
        <f t="shared" ref="X733" si="1248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49">B734-D734</f>
        <v>9987.8000000000029</v>
      </c>
      <c r="F734" s="38">
        <f t="shared" ref="F734" si="1250">B734/D734-1</f>
        <v>0.20300101177340024</v>
      </c>
      <c r="G734" s="41">
        <f t="shared" ref="G734" si="1251">B734-B733</f>
        <v>-163.94000000000233</v>
      </c>
      <c r="H734" s="38">
        <f t="shared" ref="H734" si="1252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3">K734-L734</f>
        <v>828.02999999999884</v>
      </c>
      <c r="N734" s="38">
        <f t="shared" ref="N734" si="1254">K734/L734-1</f>
        <v>3.0839106145251316E-2</v>
      </c>
      <c r="O734" s="43">
        <f t="shared" ref="O734" si="1255">K734-K733</f>
        <v>-76.659999999999854</v>
      </c>
      <c r="P734" s="38">
        <f t="shared" ref="P734" si="1256">K734/K733-1</f>
        <v>-2.7620557102241428E-3</v>
      </c>
      <c r="R734" s="37">
        <v>44879</v>
      </c>
      <c r="S734" s="3">
        <f t="shared" si="1217"/>
        <v>86866.57</v>
      </c>
      <c r="T734" s="43">
        <f t="shared" si="1233"/>
        <v>76050.739999999991</v>
      </c>
      <c r="U734" s="3">
        <f t="shared" ref="U734:U736" si="1257">E734+M734</f>
        <v>10815.830000000002</v>
      </c>
      <c r="V734" s="38">
        <f t="shared" ref="V734" si="1258">S734/T734-1</f>
        <v>0.1422186030011019</v>
      </c>
      <c r="W734" s="3">
        <f t="shared" ref="W734" si="1259">S734-S733</f>
        <v>-240.59999999999127</v>
      </c>
      <c r="X734" s="38">
        <f t="shared" ref="X734" si="1260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49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1">K735-L735</f>
        <v>943.65000000000146</v>
      </c>
      <c r="N735" s="38">
        <f t="shared" ref="N735" si="1262">K735/L735-1</f>
        <v>3.5145251396648147E-2</v>
      </c>
      <c r="O735" s="43">
        <f t="shared" ref="O735" si="1263">K735-K734</f>
        <v>115.62000000000262</v>
      </c>
      <c r="P735" s="38">
        <f t="shared" ref="P735" si="1264">K735/K734-1</f>
        <v>4.1773204234549777E-3</v>
      </c>
      <c r="R735" s="37">
        <v>44880</v>
      </c>
      <c r="S735" s="3">
        <f t="shared" si="1217"/>
        <v>87479.450000000012</v>
      </c>
      <c r="T735" s="93">
        <f t="shared" ref="T735" si="1265">D735+L735</f>
        <v>76300.739999999991</v>
      </c>
      <c r="U735" s="3">
        <f t="shared" si="1257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6">B736-D736</f>
        <v>10129.660000000003</v>
      </c>
      <c r="F736" s="38">
        <f t="shared" ref="F736" si="1267">B736/D736-1</f>
        <v>0.20484344622547623</v>
      </c>
      <c r="G736" s="41">
        <f t="shared" ref="G736" si="1268">B736-B735</f>
        <v>-105.40000000000146</v>
      </c>
      <c r="H736" s="38">
        <f t="shared" ref="H736" si="1269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1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7"/>
        <v>87474.46</v>
      </c>
      <c r="T736" s="50">
        <f>T735+150</f>
        <v>76450.739999999991</v>
      </c>
      <c r="U736" s="3">
        <f t="shared" si="1257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0">B737-D737</f>
        <v>10129.660000000003</v>
      </c>
      <c r="F737" s="38">
        <f t="shared" ref="F737" si="1271">B737/D737-1</f>
        <v>0.20484344622547623</v>
      </c>
      <c r="G737" s="41">
        <f t="shared" ref="G737" si="1272">B737-B736</f>
        <v>0</v>
      </c>
      <c r="H737" s="38">
        <f t="shared" ref="H737" si="1273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4">K737-L737</f>
        <v>894.06000000000131</v>
      </c>
      <c r="N737" s="38">
        <f t="shared" ref="N737" si="1275">K737/L737-1</f>
        <v>3.3113333333333328E-2</v>
      </c>
      <c r="O737" s="43">
        <f t="shared" ref="O737" si="1276">K737-K736</f>
        <v>0</v>
      </c>
      <c r="P737" s="38">
        <f t="shared" ref="P737" si="1277">K737/K736-1</f>
        <v>0</v>
      </c>
      <c r="R737" s="37">
        <v>44882</v>
      </c>
      <c r="S737" s="3">
        <f t="shared" si="1217"/>
        <v>87474.46</v>
      </c>
      <c r="T737" s="43">
        <f t="shared" ref="T737" si="1278">D737+L737</f>
        <v>76450.739999999991</v>
      </c>
      <c r="U737" s="3">
        <f t="shared" ref="U737" si="1279">E737+M737</f>
        <v>11023.720000000005</v>
      </c>
      <c r="V737" s="38">
        <f t="shared" ref="V737" si="1280">S737/T737-1</f>
        <v>0.14419376450770804</v>
      </c>
      <c r="W737" s="3">
        <f t="shared" ref="W737" si="1281">S737-S736</f>
        <v>0</v>
      </c>
      <c r="X737" s="38">
        <f t="shared" ref="X737" si="1282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3">B738-D738</f>
        <v>10129.660000000003</v>
      </c>
      <c r="F738" s="38">
        <f t="shared" ref="F738" si="1284">B738/D738-1</f>
        <v>0.20484344622547623</v>
      </c>
      <c r="G738" s="41">
        <f t="shared" ref="G738" si="1285">B738-B737</f>
        <v>0</v>
      </c>
      <c r="H738" s="38">
        <f t="shared" ref="H738" si="1286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7">K738-L738</f>
        <v>894.06000000000131</v>
      </c>
      <c r="N738" s="38">
        <f t="shared" ref="N738" si="1288">K738/L738-1</f>
        <v>3.3113333333333328E-2</v>
      </c>
      <c r="O738" s="43">
        <f t="shared" ref="O738" si="1289">K738-K737</f>
        <v>0</v>
      </c>
      <c r="P738" s="38">
        <f t="shared" ref="P738" si="1290">K738/K737-1</f>
        <v>0</v>
      </c>
      <c r="R738" s="37">
        <v>44883</v>
      </c>
      <c r="S738" s="3">
        <f t="shared" ref="S738" si="1291">B738+K738</f>
        <v>87474.46</v>
      </c>
      <c r="T738" s="43">
        <f t="shared" ref="T738" si="1292">D738+L738</f>
        <v>76450.739999999991</v>
      </c>
      <c r="U738" s="3">
        <f t="shared" ref="U738" si="1293">E738+M738</f>
        <v>11023.720000000005</v>
      </c>
      <c r="V738" s="38">
        <f t="shared" ref="V738" si="1294">S738/T738-1</f>
        <v>0.14419376450770804</v>
      </c>
      <c r="W738" s="3">
        <f t="shared" ref="W738" si="1295">S738-S737</f>
        <v>0</v>
      </c>
      <c r="X738" s="38">
        <f t="shared" ref="X738" si="1296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7">B739-D739</f>
        <v>10364.920000000006</v>
      </c>
      <c r="F739" s="38">
        <f t="shared" ref="F739:F746" si="1298">B739/D739-1</f>
        <v>0.2096009078933907</v>
      </c>
      <c r="G739" s="41">
        <f t="shared" ref="G739:G746" si="1299">B739-B738</f>
        <v>235.26000000000204</v>
      </c>
      <c r="H739" s="38">
        <f t="shared" ref="H739:H746" si="1300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1">K739-L739</f>
        <v>1004.2099999999991</v>
      </c>
      <c r="N739" s="38">
        <f t="shared" ref="N739:N740" si="1302">K739/L739-1</f>
        <v>3.7192962962963039E-2</v>
      </c>
      <c r="O739" s="43">
        <f t="shared" ref="O739:O740" si="1303">K739-K738</f>
        <v>110.14999999999782</v>
      </c>
      <c r="P739" s="38">
        <f t="shared" ref="P739:P740" si="1304">K739/K738-1</f>
        <v>3.9488694008686931E-3</v>
      </c>
      <c r="R739" s="37">
        <v>44886</v>
      </c>
      <c r="S739" s="3">
        <f t="shared" ref="S739:S741" si="1305">B739+K739</f>
        <v>87819.87</v>
      </c>
      <c r="T739" s="43">
        <f t="shared" ref="T739:T740" si="1306">D739+L739</f>
        <v>76450.739999999991</v>
      </c>
      <c r="U739" s="3">
        <f t="shared" ref="U739:U741" si="1307">E739+M739</f>
        <v>11369.130000000005</v>
      </c>
      <c r="V739" s="38">
        <f t="shared" ref="V739:V740" si="1308">S739/T739-1</f>
        <v>0.14871183719085002</v>
      </c>
      <c r="W739" s="3">
        <f t="shared" ref="W739:W740" si="1309">S739-S738</f>
        <v>345.40999999998894</v>
      </c>
      <c r="X739" s="38">
        <f t="shared" ref="X739:X740" si="1310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7"/>
        <v>10801.760000000002</v>
      </c>
      <c r="F740" s="38">
        <f t="shared" si="1298"/>
        <v>0.21843474940921004</v>
      </c>
      <c r="G740" s="41">
        <f t="shared" si="1299"/>
        <v>436.83999999999651</v>
      </c>
      <c r="H740" s="38">
        <f t="shared" si="1300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1"/>
        <v>1208.7200000000012</v>
      </c>
      <c r="N740" s="38">
        <f t="shared" si="1302"/>
        <v>4.4767407407407367E-2</v>
      </c>
      <c r="O740" s="43">
        <f t="shared" si="1303"/>
        <v>204.51000000000204</v>
      </c>
      <c r="P740" s="38">
        <f t="shared" si="1304"/>
        <v>7.3028305386941827E-3</v>
      </c>
      <c r="R740" s="37">
        <v>44887</v>
      </c>
      <c r="S740" s="3">
        <f t="shared" si="1305"/>
        <v>88461.22</v>
      </c>
      <c r="T740" s="43">
        <f t="shared" si="1306"/>
        <v>76450.739999999991</v>
      </c>
      <c r="U740" s="3">
        <f t="shared" si="1307"/>
        <v>12010.480000000003</v>
      </c>
      <c r="V740" s="38">
        <f t="shared" si="1308"/>
        <v>0.15710089921954995</v>
      </c>
      <c r="W740" s="3">
        <f t="shared" si="1309"/>
        <v>641.35000000000582</v>
      </c>
      <c r="X740" s="38">
        <f t="shared" si="1310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7"/>
        <v>11063.099999999999</v>
      </c>
      <c r="F741" s="38">
        <f t="shared" si="1298"/>
        <v>0.22371960460045681</v>
      </c>
      <c r="G741" s="41">
        <f t="shared" si="1299"/>
        <v>261.33999999999651</v>
      </c>
      <c r="H741" s="38">
        <f t="shared" si="1300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1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5"/>
        <v>88994.92</v>
      </c>
      <c r="T741" s="50">
        <f>T740+150</f>
        <v>76600.739999999991</v>
      </c>
      <c r="U741" s="3">
        <f t="shared" si="1307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7"/>
        <v>11201.650000000001</v>
      </c>
      <c r="F742" s="38">
        <f t="shared" si="1298"/>
        <v>0.22652138269316091</v>
      </c>
      <c r="G742" s="41">
        <f t="shared" si="1299"/>
        <v>138.55000000000291</v>
      </c>
      <c r="H742" s="38">
        <f t="shared" si="1300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1">K742-L742</f>
        <v>1396.2900000000009</v>
      </c>
      <c r="N742" s="38">
        <f t="shared" ref="N742" si="1312">K742/L742-1</f>
        <v>5.1428729281767893E-2</v>
      </c>
      <c r="O742" s="43">
        <f t="shared" ref="O742" si="1313">K742-K741</f>
        <v>65.209999999999127</v>
      </c>
      <c r="P742" s="38">
        <f t="shared" ref="P742" si="1314">K742/K741-1</f>
        <v>2.2895901419468512E-3</v>
      </c>
      <c r="R742" s="37">
        <v>44889</v>
      </c>
      <c r="S742" s="3">
        <f t="shared" ref="S742:S744" si="1315">B742+K742</f>
        <v>89198.68</v>
      </c>
      <c r="T742" s="43">
        <f t="shared" ref="T742:T744" si="1316">D742+L742</f>
        <v>76600.739999999991</v>
      </c>
      <c r="U742" s="3">
        <f t="shared" ref="U742:U744" si="1317">E742+M742</f>
        <v>12597.940000000002</v>
      </c>
      <c r="V742" s="38">
        <f t="shared" ref="V742:V744" si="1318">S742/T742-1</f>
        <v>0.16446237986734857</v>
      </c>
      <c r="W742" s="3">
        <f t="shared" ref="W742:W744" si="1319">S742-S741</f>
        <v>203.75999999999476</v>
      </c>
      <c r="X742" s="38">
        <f t="shared" ref="X742:X744" si="1320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7"/>
        <v>11337.490000000005</v>
      </c>
      <c r="F743" s="38">
        <f t="shared" si="1298"/>
        <v>0.22926835877481322</v>
      </c>
      <c r="G743" s="41">
        <f t="shared" si="1299"/>
        <v>135.84000000000378</v>
      </c>
      <c r="H743" s="38">
        <f t="shared" si="1300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1">K743-L743</f>
        <v>1460.2200000000012</v>
      </c>
      <c r="N743" s="38">
        <f t="shared" ref="N743:N745" si="1322">K743/L743-1</f>
        <v>5.3783425414364761E-2</v>
      </c>
      <c r="O743" s="43">
        <f t="shared" ref="O743:O745" si="1323">K743-K742</f>
        <v>63.930000000000291</v>
      </c>
      <c r="P743" s="38">
        <f t="shared" ref="P743:P745" si="1324">K743/K742-1</f>
        <v>2.2395204420608827E-3</v>
      </c>
      <c r="R743" s="37">
        <v>44890</v>
      </c>
      <c r="S743" s="3">
        <f t="shared" si="1315"/>
        <v>89398.450000000012</v>
      </c>
      <c r="T743" s="43">
        <f t="shared" si="1316"/>
        <v>76600.739999999991</v>
      </c>
      <c r="U743" s="3">
        <f t="shared" si="1317"/>
        <v>12797.710000000006</v>
      </c>
      <c r="V743" s="38">
        <f t="shared" si="1318"/>
        <v>0.16707031811964246</v>
      </c>
      <c r="W743" s="3">
        <f t="shared" si="1319"/>
        <v>199.77000000001863</v>
      </c>
      <c r="X743" s="38">
        <f t="shared" si="1320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7"/>
        <v>10940.849999999999</v>
      </c>
      <c r="F744" s="38">
        <f t="shared" si="1298"/>
        <v>0.22124744745983582</v>
      </c>
      <c r="G744" s="41">
        <f t="shared" si="1299"/>
        <v>-396.64000000000669</v>
      </c>
      <c r="H744" s="38">
        <f t="shared" si="1300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1"/>
        <v>1273.5400000000009</v>
      </c>
      <c r="N744" s="38">
        <f t="shared" si="1322"/>
        <v>4.6907550644567308E-2</v>
      </c>
      <c r="O744" s="43">
        <f t="shared" si="1323"/>
        <v>-186.68000000000029</v>
      </c>
      <c r="P744" s="38">
        <f t="shared" si="1324"/>
        <v>-6.5249410874855807E-3</v>
      </c>
      <c r="R744" s="37">
        <v>44893</v>
      </c>
      <c r="S744" s="3">
        <f t="shared" si="1315"/>
        <v>88815.13</v>
      </c>
      <c r="T744" s="43">
        <f t="shared" si="1316"/>
        <v>76600.739999999991</v>
      </c>
      <c r="U744" s="3">
        <f t="shared" si="1317"/>
        <v>12214.39</v>
      </c>
      <c r="V744" s="38">
        <f t="shared" si="1318"/>
        <v>0.15945524808246003</v>
      </c>
      <c r="W744" s="3">
        <f t="shared" si="1319"/>
        <v>-583.32000000000698</v>
      </c>
      <c r="X744" s="38">
        <f t="shared" si="1320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7"/>
        <v>10869.68</v>
      </c>
      <c r="F745" s="38">
        <f t="shared" si="1298"/>
        <v>0.21980823745003608</v>
      </c>
      <c r="G745" s="41">
        <f t="shared" si="1299"/>
        <v>-71.169999999998254</v>
      </c>
      <c r="H745" s="38">
        <f t="shared" si="1300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1"/>
        <v>1240.0400000000009</v>
      </c>
      <c r="N745" s="38">
        <f t="shared" si="1322"/>
        <v>4.5673664825045979E-2</v>
      </c>
      <c r="O745" s="43">
        <f t="shared" si="1323"/>
        <v>-33.5</v>
      </c>
      <c r="P745" s="38">
        <f t="shared" si="1324"/>
        <v>-1.1786005543292788E-3</v>
      </c>
      <c r="R745" s="37">
        <v>44894</v>
      </c>
      <c r="S745" s="3">
        <f t="shared" ref="S745:S747" si="1325">B745+K745</f>
        <v>88710.459999999992</v>
      </c>
      <c r="T745" s="43">
        <f t="shared" ref="T745" si="1326">D745+L745</f>
        <v>76600.739999999991</v>
      </c>
      <c r="U745" s="3">
        <f t="shared" ref="U745:U747" si="1327">E745+M745</f>
        <v>12109.720000000001</v>
      </c>
      <c r="V745" s="38">
        <f t="shared" ref="V745" si="1328">S745/T745-1</f>
        <v>0.15808881219685356</v>
      </c>
      <c r="W745" s="3">
        <f t="shared" ref="W745" si="1329">S745-S744</f>
        <v>-104.67000000001281</v>
      </c>
      <c r="X745" s="38">
        <f t="shared" ref="X745" si="1330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7"/>
        <v>11342.380000000005</v>
      </c>
      <c r="F746" s="38">
        <f t="shared" si="1298"/>
        <v>0.22936724506043804</v>
      </c>
      <c r="G746" s="41">
        <f t="shared" si="1299"/>
        <v>472.70000000000437</v>
      </c>
      <c r="H746" s="38">
        <f t="shared" si="1300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1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5"/>
        <v>89555.64</v>
      </c>
      <c r="T746" s="50">
        <f>T745+150</f>
        <v>76750.739999999991</v>
      </c>
      <c r="U746" s="3">
        <f t="shared" si="1327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7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1">K747-L747</f>
        <v>1603.8899999999994</v>
      </c>
      <c r="N747" s="38">
        <f t="shared" ref="N747" si="1332">K747/L747-1</f>
        <v>5.8750549450549361E-2</v>
      </c>
      <c r="O747" s="43">
        <f t="shared" ref="O747" si="1333">K747-K746</f>
        <v>141.36999999999898</v>
      </c>
      <c r="P747" s="38">
        <f t="shared" ref="P747" si="1334">K747/K746-1</f>
        <v>4.9150769821280083E-3</v>
      </c>
      <c r="R747" s="37">
        <v>44896</v>
      </c>
      <c r="S747" s="3">
        <f t="shared" si="1325"/>
        <v>90245.989999999991</v>
      </c>
      <c r="T747" s="93">
        <f t="shared" ref="T747:T750" si="1335">D747+L747</f>
        <v>77000.739999999991</v>
      </c>
      <c r="U747" s="3">
        <f t="shared" si="1327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6">B748-D748</f>
        <v>11641.36</v>
      </c>
      <c r="F748" s="38">
        <f t="shared" ref="F748" si="1337">B748/D748-1</f>
        <v>0.23422910805754604</v>
      </c>
      <c r="G748" s="41">
        <f t="shared" ref="G748" si="1338">B748-B747</f>
        <v>0</v>
      </c>
      <c r="H748" s="38">
        <f t="shared" ref="H748" si="1339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0">K748-L748</f>
        <v>1603.8899999999994</v>
      </c>
      <c r="N748" s="38">
        <f t="shared" ref="N748:N768" si="1341">K748/L748-1</f>
        <v>5.8750549450549361E-2</v>
      </c>
      <c r="O748" s="43">
        <f t="shared" ref="O748:O768" si="1342">K748-K747</f>
        <v>0</v>
      </c>
      <c r="P748" s="38">
        <f t="shared" ref="P748:P768" si="1343">K748/K747-1</f>
        <v>0</v>
      </c>
      <c r="R748" s="37">
        <v>44897</v>
      </c>
      <c r="S748" s="3">
        <f t="shared" ref="S748:S750" si="1344">B748+K748</f>
        <v>90245.989999999991</v>
      </c>
      <c r="T748" s="43">
        <f t="shared" si="1335"/>
        <v>77000.739999999991</v>
      </c>
      <c r="U748" s="3">
        <f t="shared" ref="U748:U750" si="1345">E748+M748</f>
        <v>13245.25</v>
      </c>
      <c r="V748" s="38">
        <f t="shared" ref="V748:V750" si="1346">S748/T748-1</f>
        <v>0.17201458063909514</v>
      </c>
      <c r="W748" s="3">
        <f t="shared" ref="W748:W750" si="1347">S748-S747</f>
        <v>0</v>
      </c>
      <c r="X748" s="38">
        <f t="shared" ref="X748:X750" si="1348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49">B749-D749</f>
        <v>11197.080000000002</v>
      </c>
      <c r="F749" s="38">
        <f t="shared" ref="F749:F756" si="1350">B749/D749-1</f>
        <v>0.22529000574236924</v>
      </c>
      <c r="G749" s="41">
        <f t="shared" ref="G749:G756" si="1351">B749-B748</f>
        <v>-444.27999999999884</v>
      </c>
      <c r="H749" s="38">
        <f t="shared" ref="H749:H756" si="1352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0"/>
        <v>1394.5400000000009</v>
      </c>
      <c r="N749" s="38">
        <f t="shared" si="1341"/>
        <v>5.1082051282051344E-2</v>
      </c>
      <c r="O749" s="43">
        <f t="shared" si="1342"/>
        <v>-209.34999999999854</v>
      </c>
      <c r="P749" s="38">
        <f t="shared" si="1343"/>
        <v>-7.2429697179168251E-3</v>
      </c>
      <c r="R749" s="37">
        <v>44900</v>
      </c>
      <c r="S749" s="3">
        <f t="shared" si="1344"/>
        <v>89592.36</v>
      </c>
      <c r="T749" s="43">
        <f t="shared" si="1335"/>
        <v>77000.739999999991</v>
      </c>
      <c r="U749" s="3">
        <f t="shared" si="1345"/>
        <v>12591.620000000003</v>
      </c>
      <c r="V749" s="38">
        <f t="shared" si="1346"/>
        <v>0.16352596091933669</v>
      </c>
      <c r="W749" s="3">
        <f t="shared" si="1347"/>
        <v>-653.6299999999901</v>
      </c>
      <c r="X749" s="38">
        <f t="shared" si="1348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49"/>
        <v>10960.670000000006</v>
      </c>
      <c r="F750" s="38">
        <f t="shared" si="1350"/>
        <v>0.22053333612336568</v>
      </c>
      <c r="G750" s="41">
        <f t="shared" si="1351"/>
        <v>-236.40999999999622</v>
      </c>
      <c r="H750" s="38">
        <f t="shared" si="1352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0"/>
        <v>1283.1500000000015</v>
      </c>
      <c r="N750" s="38">
        <f t="shared" si="1341"/>
        <v>4.7001831501831459E-2</v>
      </c>
      <c r="O750" s="43">
        <f t="shared" si="1342"/>
        <v>-111.38999999999942</v>
      </c>
      <c r="P750" s="38">
        <f t="shared" si="1343"/>
        <v>-3.8819231812045052E-3</v>
      </c>
      <c r="R750" s="37">
        <v>44901</v>
      </c>
      <c r="S750" s="3">
        <f t="shared" si="1344"/>
        <v>89244.56</v>
      </c>
      <c r="T750" s="43">
        <f t="shared" si="1335"/>
        <v>77000.739999999991</v>
      </c>
      <c r="U750" s="3">
        <f t="shared" si="1345"/>
        <v>12243.820000000007</v>
      </c>
      <c r="V750" s="38">
        <f t="shared" si="1346"/>
        <v>0.15900912121104294</v>
      </c>
      <c r="W750" s="3">
        <f t="shared" si="1347"/>
        <v>-347.80000000000291</v>
      </c>
      <c r="X750" s="38">
        <f t="shared" si="1348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49"/>
        <v>10943.120000000003</v>
      </c>
      <c r="F751" s="38">
        <f t="shared" si="1350"/>
        <v>0.22018022266871684</v>
      </c>
      <c r="G751" s="41">
        <f t="shared" si="1351"/>
        <v>-17.55000000000291</v>
      </c>
      <c r="H751" s="38">
        <f t="shared" si="1352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0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3">B751+K751</f>
        <v>89368.74</v>
      </c>
      <c r="T751" s="50">
        <f>T750+150</f>
        <v>77150.739999999991</v>
      </c>
      <c r="U751" s="3">
        <f t="shared" ref="U751:U755" si="1354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49"/>
        <v>10813.130000000005</v>
      </c>
      <c r="F752" s="38">
        <f t="shared" si="1350"/>
        <v>0.21756476865334418</v>
      </c>
      <c r="G752" s="41">
        <f t="shared" si="1351"/>
        <v>-129.98999999999796</v>
      </c>
      <c r="H752" s="38">
        <f t="shared" si="1352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0"/>
        <v>1213.3100000000013</v>
      </c>
      <c r="N752" s="38">
        <f t="shared" si="1341"/>
        <v>4.4200728597449945E-2</v>
      </c>
      <c r="O752" s="43">
        <f t="shared" si="1342"/>
        <v>-61.569999999999709</v>
      </c>
      <c r="P752" s="38">
        <f t="shared" si="1343"/>
        <v>-2.1434380230657135E-3</v>
      </c>
      <c r="R752" s="37">
        <v>44903</v>
      </c>
      <c r="S752" s="3">
        <f t="shared" si="1353"/>
        <v>89177.180000000008</v>
      </c>
      <c r="T752" s="43">
        <f t="shared" ref="T752:T755" si="1355">D752+L752</f>
        <v>77150.739999999991</v>
      </c>
      <c r="U752" s="3">
        <f t="shared" si="1354"/>
        <v>12026.440000000006</v>
      </c>
      <c r="V752" s="38">
        <f t="shared" ref="V752:V755" si="1356">S752/T752-1</f>
        <v>0.15588236742771389</v>
      </c>
      <c r="W752" s="3">
        <f t="shared" ref="W752:W755" si="1357">S752-S751</f>
        <v>-191.55999999999767</v>
      </c>
      <c r="X752" s="38">
        <f t="shared" ref="X752:X755" si="1358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49"/>
        <v>10813.130000000005</v>
      </c>
      <c r="F753" s="38">
        <f t="shared" si="1350"/>
        <v>0.21756476865334418</v>
      </c>
      <c r="G753" s="41">
        <f t="shared" si="1351"/>
        <v>0</v>
      </c>
      <c r="H753" s="38">
        <f t="shared" si="1352"/>
        <v>0</v>
      </c>
      <c r="J753" s="37">
        <v>44904</v>
      </c>
      <c r="K753" s="3">
        <v>28663.31</v>
      </c>
      <c r="L753" s="58">
        <v>27450</v>
      </c>
      <c r="M753" s="43">
        <f t="shared" si="1340"/>
        <v>1213.3100000000013</v>
      </c>
      <c r="N753" s="38">
        <f t="shared" si="1341"/>
        <v>4.4200728597449945E-2</v>
      </c>
      <c r="O753" s="43">
        <f t="shared" si="1342"/>
        <v>0</v>
      </c>
      <c r="P753" s="38">
        <f t="shared" si="1343"/>
        <v>0</v>
      </c>
      <c r="R753" s="37">
        <v>44904</v>
      </c>
      <c r="S753" s="3">
        <f t="shared" si="1353"/>
        <v>89177.180000000008</v>
      </c>
      <c r="T753" s="43">
        <f t="shared" si="1355"/>
        <v>77150.739999999991</v>
      </c>
      <c r="U753" s="3">
        <f t="shared" si="1354"/>
        <v>12026.440000000006</v>
      </c>
      <c r="V753" s="38">
        <f t="shared" si="1356"/>
        <v>0.15588236742771389</v>
      </c>
      <c r="W753" s="3">
        <f t="shared" si="1357"/>
        <v>0</v>
      </c>
      <c r="X753" s="38">
        <f t="shared" si="1358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49"/>
        <v>10896.5</v>
      </c>
      <c r="F754" s="38">
        <f t="shared" si="1350"/>
        <v>0.21924220846611142</v>
      </c>
      <c r="G754" s="41">
        <f t="shared" si="1351"/>
        <v>83.369999999995343</v>
      </c>
      <c r="H754" s="38">
        <f t="shared" si="1352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0"/>
        <v>1252.7999999999993</v>
      </c>
      <c r="N754" s="38">
        <f t="shared" si="1341"/>
        <v>4.5639344262295101E-2</v>
      </c>
      <c r="O754" s="43">
        <f t="shared" si="1342"/>
        <v>39.489999999997963</v>
      </c>
      <c r="P754" s="38">
        <f t="shared" si="1343"/>
        <v>1.3777194608717291E-3</v>
      </c>
      <c r="R754" s="37">
        <v>44907</v>
      </c>
      <c r="S754" s="3">
        <f t="shared" si="1353"/>
        <v>89300.04</v>
      </c>
      <c r="T754" s="43">
        <f t="shared" si="1355"/>
        <v>77150.739999999991</v>
      </c>
      <c r="U754" s="3">
        <f t="shared" si="1354"/>
        <v>12149.3</v>
      </c>
      <c r="V754" s="38">
        <f t="shared" si="1356"/>
        <v>0.15747483433081788</v>
      </c>
      <c r="W754" s="3">
        <f t="shared" si="1357"/>
        <v>122.85999999998603</v>
      </c>
      <c r="X754" s="38">
        <f t="shared" si="1358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49"/>
        <v>11086.830000000002</v>
      </c>
      <c r="F755" s="38">
        <f t="shared" si="1350"/>
        <v>0.22307172891188354</v>
      </c>
      <c r="G755" s="41">
        <f t="shared" si="1351"/>
        <v>190.33000000000175</v>
      </c>
      <c r="H755" s="38">
        <f t="shared" si="1352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0"/>
        <v>1342.9500000000007</v>
      </c>
      <c r="N755" s="38">
        <f t="shared" si="1341"/>
        <v>4.8923497267759686E-2</v>
      </c>
      <c r="O755" s="43">
        <f t="shared" si="1342"/>
        <v>90.150000000001455</v>
      </c>
      <c r="P755" s="38">
        <f t="shared" si="1343"/>
        <v>3.1408085622308679E-3</v>
      </c>
      <c r="R755" s="37">
        <v>44908</v>
      </c>
      <c r="S755" s="3">
        <f t="shared" si="1353"/>
        <v>89580.52</v>
      </c>
      <c r="T755" s="43">
        <f t="shared" si="1355"/>
        <v>77150.739999999991</v>
      </c>
      <c r="U755" s="3">
        <f t="shared" si="1354"/>
        <v>12429.780000000002</v>
      </c>
      <c r="V755" s="38">
        <f t="shared" si="1356"/>
        <v>0.16111031469043602</v>
      </c>
      <c r="W755" s="3">
        <f t="shared" si="1357"/>
        <v>280.48000000001048</v>
      </c>
      <c r="X755" s="38">
        <f t="shared" si="1358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49"/>
        <v>10935.440000000002</v>
      </c>
      <c r="F756" s="38">
        <f t="shared" si="1350"/>
        <v>0.2200256978065116</v>
      </c>
      <c r="G756" s="41">
        <f t="shared" si="1351"/>
        <v>-151.38999999999942</v>
      </c>
      <c r="H756" s="38">
        <f t="shared" si="1352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0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59">B756+K756</f>
        <v>89507.42</v>
      </c>
      <c r="T756" s="50">
        <f>T755+150</f>
        <v>77300.739999999991</v>
      </c>
      <c r="U756" s="3">
        <f t="shared" ref="U756:U760" si="1360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49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0"/>
        <v>1002.25</v>
      </c>
      <c r="N757" s="38">
        <f t="shared" si="1341"/>
        <v>3.6313405797101517E-2</v>
      </c>
      <c r="O757" s="43">
        <f t="shared" si="1342"/>
        <v>-268.9900000000016</v>
      </c>
      <c r="P757" s="38">
        <f t="shared" si="1343"/>
        <v>-9.3168842072596236E-3</v>
      </c>
      <c r="R757" s="37">
        <v>44910</v>
      </c>
      <c r="S757" s="3">
        <f t="shared" si="1359"/>
        <v>88923.48000000001</v>
      </c>
      <c r="T757" s="93">
        <f t="shared" ref="T757:T760" si="1361">D757+L757</f>
        <v>77550.739999999991</v>
      </c>
      <c r="U757" s="3">
        <f t="shared" si="1360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2">B758-D758</f>
        <v>10370.490000000005</v>
      </c>
      <c r="F758" s="38">
        <f t="shared" ref="F758:F762" si="1363">B758/D758-1</f>
        <v>0.20761434164939319</v>
      </c>
      <c r="G758" s="41">
        <f t="shared" ref="G758:G762" si="1364">B758-B757</f>
        <v>0</v>
      </c>
      <c r="H758" s="38">
        <f t="shared" ref="H758:H762" si="1365">(B758)/B757-1</f>
        <v>0</v>
      </c>
      <c r="J758" s="37">
        <v>44911</v>
      </c>
      <c r="K758" s="3">
        <v>28602.25</v>
      </c>
      <c r="L758" s="58">
        <v>27600</v>
      </c>
      <c r="M758" s="43">
        <f t="shared" si="1340"/>
        <v>1002.25</v>
      </c>
      <c r="N758" s="38">
        <f t="shared" si="1341"/>
        <v>3.6313405797101517E-2</v>
      </c>
      <c r="O758" s="43">
        <f t="shared" si="1342"/>
        <v>0</v>
      </c>
      <c r="P758" s="38">
        <f t="shared" si="1343"/>
        <v>0</v>
      </c>
      <c r="R758" s="37">
        <v>44911</v>
      </c>
      <c r="S758" s="3">
        <f t="shared" si="1359"/>
        <v>88923.48000000001</v>
      </c>
      <c r="T758" s="43">
        <f t="shared" si="1361"/>
        <v>77550.739999999991</v>
      </c>
      <c r="U758" s="3">
        <f t="shared" si="1360"/>
        <v>11372.740000000005</v>
      </c>
      <c r="V758" s="38">
        <f t="shared" ref="V758:V760" si="1366">S758/T758-1</f>
        <v>0.14664901972566624</v>
      </c>
      <c r="W758" s="3">
        <f t="shared" ref="W758:W760" si="1367">S758-S757</f>
        <v>0</v>
      </c>
      <c r="X758" s="38">
        <f t="shared" ref="X758:X760" si="1368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2"/>
        <v>9480.4200000000055</v>
      </c>
      <c r="F759" s="38">
        <f t="shared" si="1363"/>
        <v>0.18979538641469595</v>
      </c>
      <c r="G759" s="41">
        <f t="shared" si="1364"/>
        <v>-890.06999999999971</v>
      </c>
      <c r="H759" s="38">
        <f t="shared" si="136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0"/>
        <v>580.20999999999913</v>
      </c>
      <c r="N759" s="38">
        <f t="shared" si="1341"/>
        <v>2.1022101449275299E-2</v>
      </c>
      <c r="O759" s="43">
        <f t="shared" si="1342"/>
        <v>-422.04000000000087</v>
      </c>
      <c r="P759" s="38">
        <f t="shared" si="1343"/>
        <v>-1.4755482523228114E-2</v>
      </c>
      <c r="R759" s="37">
        <v>44914</v>
      </c>
      <c r="S759" s="3">
        <f t="shared" si="1359"/>
        <v>87611.37</v>
      </c>
      <c r="T759" s="43">
        <f t="shared" si="1361"/>
        <v>77550.739999999991</v>
      </c>
      <c r="U759" s="3">
        <f t="shared" si="1360"/>
        <v>10060.630000000005</v>
      </c>
      <c r="V759" s="38">
        <f t="shared" si="1366"/>
        <v>0.12972964539087584</v>
      </c>
      <c r="W759" s="3">
        <f t="shared" si="1367"/>
        <v>-1312.1100000000151</v>
      </c>
      <c r="X759" s="38">
        <f t="shared" si="1368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2"/>
        <v>9448.4700000000012</v>
      </c>
      <c r="F760" s="38">
        <f t="shared" si="1363"/>
        <v>0.18915575625105863</v>
      </c>
      <c r="G760" s="41">
        <f t="shared" si="1364"/>
        <v>-31.950000000004366</v>
      </c>
      <c r="H760" s="38">
        <f t="shared" si="136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0"/>
        <v>565.06000000000131</v>
      </c>
      <c r="N760" s="38">
        <f t="shared" si="1341"/>
        <v>2.0473188405797149E-2</v>
      </c>
      <c r="O760" s="43">
        <f t="shared" si="1342"/>
        <v>-15.149999999997817</v>
      </c>
      <c r="P760" s="38">
        <f t="shared" si="1343"/>
        <v>-5.3761132369123388E-4</v>
      </c>
      <c r="R760" s="37">
        <v>44915</v>
      </c>
      <c r="S760" s="3">
        <f t="shared" si="1359"/>
        <v>87564.27</v>
      </c>
      <c r="T760" s="43">
        <f t="shared" si="1361"/>
        <v>77550.739999999991</v>
      </c>
      <c r="U760" s="3">
        <f t="shared" si="1360"/>
        <v>10013.530000000002</v>
      </c>
      <c r="V760" s="38">
        <f t="shared" si="1366"/>
        <v>0.12912230108958367</v>
      </c>
      <c r="W760" s="3">
        <f t="shared" si="1367"/>
        <v>-47.099999999991269</v>
      </c>
      <c r="X760" s="38">
        <f t="shared" si="1368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2"/>
        <v>9931.510000000002</v>
      </c>
      <c r="F761" s="38">
        <f t="shared" si="1363"/>
        <v>0.19882608345742225</v>
      </c>
      <c r="G761" s="41">
        <f t="shared" si="1364"/>
        <v>483.04000000000087</v>
      </c>
      <c r="H761" s="38">
        <f t="shared" si="136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69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0">B761+K761</f>
        <v>88426.35</v>
      </c>
      <c r="T761" s="50">
        <f>T760+150</f>
        <v>77700.739999999991</v>
      </c>
      <c r="U761" s="3">
        <f t="shared" ref="U761:U764" si="1371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2"/>
        <v>9635.1900000000023</v>
      </c>
      <c r="F762" s="38">
        <f t="shared" si="1363"/>
        <v>0.19289383901019286</v>
      </c>
      <c r="G762" s="41">
        <f t="shared" si="1364"/>
        <v>-296.31999999999971</v>
      </c>
      <c r="H762" s="38">
        <f t="shared" si="136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0"/>
        <v>652.86000000000058</v>
      </c>
      <c r="N762" s="38">
        <f t="shared" si="1341"/>
        <v>2.3526486486486586E-2</v>
      </c>
      <c r="O762" s="43">
        <f t="shared" si="1342"/>
        <v>-141.23999999999796</v>
      </c>
      <c r="P762" s="38">
        <f t="shared" si="1343"/>
        <v>-4.9481328891083365E-3</v>
      </c>
      <c r="R762" s="37">
        <v>44917</v>
      </c>
      <c r="S762" s="3">
        <f t="shared" si="1370"/>
        <v>87988.790000000008</v>
      </c>
      <c r="T762" s="43">
        <f t="shared" ref="T762:T764" si="1372">D762+L762</f>
        <v>77700.739999999991</v>
      </c>
      <c r="U762" s="3">
        <f t="shared" si="1371"/>
        <v>10288.050000000003</v>
      </c>
      <c r="V762" s="38">
        <f t="shared" ref="V762:V764" si="1373">S762/T762-1</f>
        <v>0.13240607489709899</v>
      </c>
      <c r="W762" s="3">
        <f t="shared" ref="W762:W764" si="1374">S762-S761</f>
        <v>-437.55999999999767</v>
      </c>
      <c r="X762" s="38">
        <f t="shared" ref="X762:X764" si="1375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6">B763-D763</f>
        <v>9635.1900000000023</v>
      </c>
      <c r="F763" s="38">
        <f t="shared" ref="F763:F768" si="1377">B763/D763-1</f>
        <v>0.19289383901019286</v>
      </c>
      <c r="G763" s="41">
        <f t="shared" ref="G763:G768" si="1378">B763-B762</f>
        <v>0</v>
      </c>
      <c r="H763" s="38">
        <f t="shared" ref="H763:H768" si="1379">(B763)/B762-1</f>
        <v>0</v>
      </c>
      <c r="J763" s="37">
        <v>44918</v>
      </c>
      <c r="K763" s="3">
        <v>28402.86</v>
      </c>
      <c r="L763" s="58">
        <v>27750</v>
      </c>
      <c r="M763" s="43">
        <f t="shared" si="1340"/>
        <v>652.86000000000058</v>
      </c>
      <c r="N763" s="38">
        <f t="shared" si="1341"/>
        <v>2.3526486486486586E-2</v>
      </c>
      <c r="O763" s="43">
        <f t="shared" si="1342"/>
        <v>0</v>
      </c>
      <c r="P763" s="38">
        <f t="shared" si="1343"/>
        <v>0</v>
      </c>
      <c r="R763" s="37">
        <v>44918</v>
      </c>
      <c r="S763" s="3">
        <f t="shared" si="1370"/>
        <v>87988.790000000008</v>
      </c>
      <c r="T763" s="43">
        <f t="shared" si="1372"/>
        <v>77700.739999999991</v>
      </c>
      <c r="U763" s="3">
        <f t="shared" si="1371"/>
        <v>10288.050000000003</v>
      </c>
      <c r="V763" s="38">
        <f t="shared" si="1373"/>
        <v>0.13240607489709899</v>
      </c>
      <c r="W763" s="3">
        <f t="shared" si="1374"/>
        <v>0</v>
      </c>
      <c r="X763" s="38">
        <f t="shared" si="1375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6"/>
        <v>9635.1900000000023</v>
      </c>
      <c r="F764" s="38">
        <f t="shared" si="1377"/>
        <v>0.19289383901019286</v>
      </c>
      <c r="G764" s="41">
        <f t="shared" si="1378"/>
        <v>0</v>
      </c>
      <c r="H764" s="38">
        <f t="shared" si="1379"/>
        <v>0</v>
      </c>
      <c r="J764" s="37">
        <v>44921</v>
      </c>
      <c r="K764" s="3">
        <v>28402.86</v>
      </c>
      <c r="L764" s="58">
        <v>27750</v>
      </c>
      <c r="M764" s="43">
        <f t="shared" si="1340"/>
        <v>652.86000000000058</v>
      </c>
      <c r="N764" s="38">
        <f t="shared" si="1341"/>
        <v>2.3526486486486586E-2</v>
      </c>
      <c r="O764" s="43">
        <f t="shared" si="1342"/>
        <v>0</v>
      </c>
      <c r="P764" s="38">
        <f t="shared" si="1343"/>
        <v>0</v>
      </c>
      <c r="R764" s="37">
        <v>44921</v>
      </c>
      <c r="S764" s="3">
        <f t="shared" si="1370"/>
        <v>87988.790000000008</v>
      </c>
      <c r="T764" s="43">
        <f t="shared" si="1372"/>
        <v>77700.739999999991</v>
      </c>
      <c r="U764" s="3">
        <f t="shared" si="1371"/>
        <v>10288.050000000003</v>
      </c>
      <c r="V764" s="38">
        <f t="shared" si="1373"/>
        <v>0.13240607489709899</v>
      </c>
      <c r="W764" s="3">
        <f t="shared" si="1374"/>
        <v>0</v>
      </c>
      <c r="X764" s="38">
        <f t="shared" si="1375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6"/>
        <v>9051.43</v>
      </c>
      <c r="F765" s="38">
        <f t="shared" si="1377"/>
        <v>0.18120712525980598</v>
      </c>
      <c r="G765" s="41">
        <f t="shared" si="1378"/>
        <v>-583.76000000000204</v>
      </c>
      <c r="H765" s="38">
        <f t="shared" si="1379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0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1">B765+K765</f>
        <v>87276.76</v>
      </c>
      <c r="T765" s="50">
        <f>T764+150</f>
        <v>77850.739999999991</v>
      </c>
      <c r="U765" s="3">
        <f t="shared" ref="U765:U769" si="1382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6"/>
        <v>9051.43</v>
      </c>
      <c r="F766" s="38">
        <f t="shared" si="1377"/>
        <v>0.18120712525980598</v>
      </c>
      <c r="G766" s="41">
        <f t="shared" si="1378"/>
        <v>0</v>
      </c>
      <c r="H766" s="38">
        <f t="shared" si="1379"/>
        <v>0</v>
      </c>
      <c r="J766" s="37">
        <v>44923</v>
      </c>
      <c r="K766" s="3">
        <v>28274.59</v>
      </c>
      <c r="L766" s="58">
        <v>27900</v>
      </c>
      <c r="M766" s="43">
        <f t="shared" si="1380"/>
        <v>374.59000000000015</v>
      </c>
      <c r="N766" s="38">
        <f t="shared" ref="N766" si="1383">K766/L766-1</f>
        <v>1.3426164874551949E-2</v>
      </c>
      <c r="O766" s="43">
        <f t="shared" ref="O766" si="1384">K766-K765</f>
        <v>0</v>
      </c>
      <c r="P766" s="38">
        <f t="shared" ref="P766" si="1385">K766/K765-1</f>
        <v>0</v>
      </c>
      <c r="R766" s="37">
        <v>44923</v>
      </c>
      <c r="S766" s="3">
        <f t="shared" si="1381"/>
        <v>87276.76</v>
      </c>
      <c r="T766" s="43">
        <f t="shared" ref="T766:T769" si="1386">D766+L766</f>
        <v>77850.739999999991</v>
      </c>
      <c r="U766" s="3">
        <f t="shared" si="1382"/>
        <v>9426.02</v>
      </c>
      <c r="V766" s="38">
        <f t="shared" ref="V766:V769" si="1387">S766/T766-1</f>
        <v>0.12107810407454056</v>
      </c>
      <c r="W766" s="3">
        <f t="shared" ref="W766:W769" si="1388">S766-S765</f>
        <v>0</v>
      </c>
      <c r="X766" s="38">
        <f t="shared" ref="X766:X769" si="1389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6"/>
        <v>9451.86</v>
      </c>
      <c r="F767" s="38">
        <f t="shared" si="1377"/>
        <v>0.18922362311349139</v>
      </c>
      <c r="G767" s="41">
        <f t="shared" si="1378"/>
        <v>400.43000000000029</v>
      </c>
      <c r="H767" s="38">
        <f t="shared" si="1379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0"/>
        <v>566.4900000000016</v>
      </c>
      <c r="N767" s="38">
        <f t="shared" si="1341"/>
        <v>2.0304301075268816E-2</v>
      </c>
      <c r="O767" s="43">
        <f t="shared" si="1342"/>
        <v>191.90000000000146</v>
      </c>
      <c r="P767" s="38">
        <f t="shared" si="1343"/>
        <v>6.7870126498739136E-3</v>
      </c>
      <c r="R767" s="37">
        <v>44924</v>
      </c>
      <c r="S767" s="3">
        <f t="shared" si="1381"/>
        <v>87869.09</v>
      </c>
      <c r="T767" s="43">
        <f t="shared" si="1386"/>
        <v>77850.739999999991</v>
      </c>
      <c r="U767" s="3">
        <f t="shared" si="1382"/>
        <v>10018.350000000002</v>
      </c>
      <c r="V767" s="38">
        <f t="shared" si="1387"/>
        <v>0.12868663804608671</v>
      </c>
      <c r="W767" s="3">
        <f t="shared" si="1388"/>
        <v>592.33000000000175</v>
      </c>
      <c r="X767" s="38">
        <f t="shared" si="1389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6"/>
        <v>9162.2000000000044</v>
      </c>
      <c r="F768" s="38">
        <f t="shared" si="1377"/>
        <v>0.18342471002431604</v>
      </c>
      <c r="G768" s="41">
        <f t="shared" si="1378"/>
        <v>-289.65999999999622</v>
      </c>
      <c r="H768" s="38">
        <f t="shared" si="1379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0"/>
        <v>427.68000000000029</v>
      </c>
      <c r="N768" s="38">
        <f t="shared" si="1341"/>
        <v>1.532903225806459E-2</v>
      </c>
      <c r="O768" s="43">
        <f t="shared" si="1342"/>
        <v>-138.81000000000131</v>
      </c>
      <c r="P768" s="38">
        <f t="shared" si="1343"/>
        <v>-4.876259770698832E-3</v>
      </c>
      <c r="R768" s="37">
        <v>44925</v>
      </c>
      <c r="S768" s="3">
        <f t="shared" si="1381"/>
        <v>87440.62</v>
      </c>
      <c r="T768" s="43">
        <f t="shared" si="1386"/>
        <v>77850.739999999991</v>
      </c>
      <c r="U768" s="3">
        <f t="shared" si="1382"/>
        <v>9589.8800000000047</v>
      </c>
      <c r="V768" s="38">
        <f t="shared" si="1387"/>
        <v>0.12318290102316309</v>
      </c>
      <c r="W768" s="3">
        <f t="shared" si="1388"/>
        <v>-428.47000000000116</v>
      </c>
      <c r="X768" s="38">
        <f t="shared" si="1389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0">B769-D769</f>
        <v>9162.2000000000044</v>
      </c>
      <c r="F769" s="38">
        <f t="shared" ref="F769" si="1391">B769/D769-1</f>
        <v>0.18342471002431604</v>
      </c>
      <c r="G769" s="41">
        <f t="shared" ref="G769" si="1392">B769-B768</f>
        <v>0</v>
      </c>
      <c r="H769" s="38">
        <f t="shared" ref="H769" si="1393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4">K769-L769</f>
        <v>427.68000000000029</v>
      </c>
      <c r="N769" s="38">
        <f t="shared" ref="N769" si="1395">K769/L769-1</f>
        <v>1.532903225806459E-2</v>
      </c>
      <c r="O769" s="43">
        <f t="shared" ref="O769" si="1396">K769-K768</f>
        <v>0</v>
      </c>
      <c r="P769" s="38">
        <f t="shared" ref="P769" si="1397">K769/K768-1</f>
        <v>0</v>
      </c>
      <c r="R769" s="37">
        <v>44928</v>
      </c>
      <c r="S769" s="3">
        <f t="shared" si="1381"/>
        <v>87440.62</v>
      </c>
      <c r="T769" s="43">
        <f t="shared" si="1386"/>
        <v>77850.739999999991</v>
      </c>
      <c r="U769" s="3">
        <f t="shared" si="1382"/>
        <v>9589.8800000000047</v>
      </c>
      <c r="V769" s="38">
        <f t="shared" si="1387"/>
        <v>0.12318290102316309</v>
      </c>
      <c r="W769" s="3">
        <f t="shared" si="1388"/>
        <v>0</v>
      </c>
      <c r="X769" s="38">
        <f t="shared" si="1389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0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8">K770-L770</f>
        <v>536.7599999999984</v>
      </c>
      <c r="N770" s="38">
        <f t="shared" ref="N770:N772" si="1399">K770/L770-1</f>
        <v>1.9238709677419363E-2</v>
      </c>
      <c r="O770" s="43">
        <f t="shared" ref="O770:O772" si="1400">K770-K769</f>
        <v>109.07999999999811</v>
      </c>
      <c r="P770" s="38">
        <f t="shared" ref="P770:P772" si="1401">K770/K769-1</f>
        <v>3.8506506710043187E-3</v>
      </c>
      <c r="R770" s="37">
        <v>44929</v>
      </c>
      <c r="S770" s="3">
        <f t="shared" ref="S770" si="1402">B770+K770</f>
        <v>88027.33</v>
      </c>
      <c r="T770" s="93">
        <f t="shared" ref="T770" si="1403">D770+L770</f>
        <v>78100.739999999991</v>
      </c>
      <c r="U770" s="3">
        <f t="shared" ref="U770" si="1404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5">B771-D771</f>
        <v>9741.3400000000038</v>
      </c>
      <c r="F771" s="38">
        <f t="shared" ref="F771" si="1406">B771/D771-1</f>
        <v>0.19404773714491075</v>
      </c>
      <c r="G771" s="41">
        <f t="shared" ref="G771" si="1407">B771-B770</f>
        <v>351.51000000000204</v>
      </c>
      <c r="H771" s="38">
        <f t="shared" ref="H771" si="1408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8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09">B771+K771</f>
        <v>88696.58</v>
      </c>
      <c r="T771" s="50">
        <f>T770+150</f>
        <v>78250.739999999991</v>
      </c>
      <c r="U771" s="3">
        <f t="shared" ref="U771:U774" si="1410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1">B772-D772</f>
        <v>9526.0999999999985</v>
      </c>
      <c r="F772" s="38">
        <f t="shared" ref="F772" si="1412">B772/D772-1</f>
        <v>0.18976015094598209</v>
      </c>
      <c r="G772" s="41">
        <f t="shared" ref="G772" si="1413">B772-B771</f>
        <v>-215.24000000000524</v>
      </c>
      <c r="H772" s="38">
        <f t="shared" ref="H772" si="1414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8"/>
        <v>601.25</v>
      </c>
      <c r="N772" s="38">
        <f t="shared" si="1399"/>
        <v>2.1434937611408245E-2</v>
      </c>
      <c r="O772" s="43">
        <f t="shared" si="1400"/>
        <v>-103.25</v>
      </c>
      <c r="P772" s="38">
        <f t="shared" si="1401"/>
        <v>-3.5907423185935761E-3</v>
      </c>
      <c r="R772" s="37">
        <v>44931</v>
      </c>
      <c r="S772" s="3">
        <f t="shared" si="1409"/>
        <v>88378.09</v>
      </c>
      <c r="T772" s="43">
        <f t="shared" ref="T772:T774" si="1415">D772+L772</f>
        <v>78250.739999999991</v>
      </c>
      <c r="U772" s="3">
        <f t="shared" si="1410"/>
        <v>10127.349999999999</v>
      </c>
      <c r="V772" s="38">
        <f t="shared" ref="V772:V774" si="1416">S772/T772-1</f>
        <v>0.1294217792700747</v>
      </c>
      <c r="W772" s="3">
        <f t="shared" ref="W772:W774" si="1417">S772-S771</f>
        <v>-318.49000000000524</v>
      </c>
      <c r="X772" s="38">
        <f t="shared" ref="X772:X774" si="1418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19">B773-D773</f>
        <v>10254.700000000004</v>
      </c>
      <c r="F773" s="38">
        <f t="shared" ref="F773" si="1420">B773/D773-1</f>
        <v>0.20427388122167134</v>
      </c>
      <c r="G773" s="41">
        <f t="shared" ref="G773" si="1421">B773-B772</f>
        <v>728.60000000000582</v>
      </c>
      <c r="H773" s="38">
        <f t="shared" ref="H773" si="1422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3">K773-L773</f>
        <v>950.77000000000044</v>
      </c>
      <c r="N773" s="38">
        <f t="shared" ref="N773" si="1424">K773/L773-1</f>
        <v>3.3895543672014306E-2</v>
      </c>
      <c r="O773" s="43">
        <f t="shared" ref="O773" si="1425">K773-K772</f>
        <v>349.52000000000044</v>
      </c>
      <c r="P773" s="38">
        <f t="shared" ref="P773" si="1426">K773/K772-1</f>
        <v>1.2199118712098E-2</v>
      </c>
      <c r="R773" s="37">
        <v>44932</v>
      </c>
      <c r="S773" s="3">
        <f t="shared" si="1409"/>
        <v>89456.21</v>
      </c>
      <c r="T773" s="43">
        <f t="shared" si="1415"/>
        <v>78250.739999999991</v>
      </c>
      <c r="U773" s="3">
        <f t="shared" si="1410"/>
        <v>11205.470000000005</v>
      </c>
      <c r="V773" s="38">
        <f t="shared" si="1416"/>
        <v>0.14319954034939508</v>
      </c>
      <c r="W773" s="3">
        <f t="shared" si="1417"/>
        <v>1078.1200000000099</v>
      </c>
      <c r="X773" s="38">
        <f t="shared" si="1418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7">B774-D774</f>
        <v>10383.740000000005</v>
      </c>
      <c r="F774" s="38">
        <f t="shared" ref="F774" si="1428">B774/D774-1</f>
        <v>0.20684436125841987</v>
      </c>
      <c r="G774" s="41">
        <f t="shared" ref="G774" si="1429">B774-B773</f>
        <v>129.04000000000087</v>
      </c>
      <c r="H774" s="38">
        <f t="shared" ref="H774" si="1430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1">K774-L774</f>
        <v>1012.6699999999983</v>
      </c>
      <c r="N774" s="38">
        <f t="shared" ref="N774" si="1432">K774/L774-1</f>
        <v>3.6102317290552577E-2</v>
      </c>
      <c r="O774" s="43">
        <f t="shared" ref="O774" si="1433">K774-K773</f>
        <v>61.899999999997817</v>
      </c>
      <c r="P774" s="38">
        <f t="shared" ref="P774" si="1434">K774/K773-1</f>
        <v>2.134426085927954E-3</v>
      </c>
      <c r="R774" s="37">
        <v>44935</v>
      </c>
      <c r="S774" s="3">
        <f t="shared" si="1409"/>
        <v>89647.15</v>
      </c>
      <c r="T774" s="43">
        <f t="shared" si="1415"/>
        <v>78250.739999999991</v>
      </c>
      <c r="U774" s="3">
        <f t="shared" si="1410"/>
        <v>11396.410000000003</v>
      </c>
      <c r="V774" s="38">
        <f t="shared" si="1416"/>
        <v>0.14563964506917126</v>
      </c>
      <c r="W774" s="3">
        <f t="shared" si="1417"/>
        <v>190.93999999998778</v>
      </c>
      <c r="X774" s="38">
        <f t="shared" si="1418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5">B775-D775</f>
        <v>10845.380000000005</v>
      </c>
      <c r="F775" s="38">
        <f t="shared" ref="F775:F776" si="1436">B775/D775-1</f>
        <v>0.21604024163787239</v>
      </c>
      <c r="G775" s="41">
        <f t="shared" ref="G775:G776" si="1437">B775-B774</f>
        <v>461.63999999999942</v>
      </c>
      <c r="H775" s="38">
        <f t="shared" ref="H775:H776" si="1438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1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39">B775+K775</f>
        <v>90480.23000000001</v>
      </c>
      <c r="T775" s="50">
        <f>T774+150</f>
        <v>78400.739999999991</v>
      </c>
      <c r="U775" s="3">
        <f t="shared" ref="U775:U776" si="1440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5"/>
        <v>10845.380000000005</v>
      </c>
      <c r="F776" s="38">
        <f t="shared" si="1436"/>
        <v>0.21604024163787239</v>
      </c>
      <c r="G776" s="41">
        <f t="shared" si="1437"/>
        <v>0</v>
      </c>
      <c r="H776" s="38">
        <f t="shared" si="1438"/>
        <v>0</v>
      </c>
      <c r="J776" s="37">
        <v>44937</v>
      </c>
      <c r="K776" s="3">
        <v>29434.11</v>
      </c>
      <c r="L776" s="58">
        <v>28200</v>
      </c>
      <c r="M776" s="43">
        <f t="shared" ref="M776" si="1441">K776-L776</f>
        <v>1234.1100000000006</v>
      </c>
      <c r="N776" s="38">
        <f t="shared" ref="N776" si="1442">K776/L776-1</f>
        <v>4.3762765957446881E-2</v>
      </c>
      <c r="O776" s="43">
        <f t="shared" ref="O776" si="1443">K776-K775</f>
        <v>0</v>
      </c>
      <c r="P776" s="38">
        <f t="shared" ref="P776" si="1444">K776/K775-1</f>
        <v>0</v>
      </c>
      <c r="R776" s="37">
        <v>44937</v>
      </c>
      <c r="S776" s="3">
        <f t="shared" si="1439"/>
        <v>90480.23000000001</v>
      </c>
      <c r="T776" s="43">
        <f t="shared" ref="T776" si="1445">D776+L776</f>
        <v>78400.739999999991</v>
      </c>
      <c r="U776" s="3">
        <f t="shared" si="1440"/>
        <v>12079.490000000005</v>
      </c>
      <c r="V776" s="38">
        <f t="shared" ref="V776" si="1446">S776/T776-1</f>
        <v>0.15407367328420651</v>
      </c>
      <c r="W776" s="3">
        <f t="shared" ref="W776" si="1447">S776-S775</f>
        <v>0</v>
      </c>
      <c r="X776" s="38">
        <f t="shared" ref="X776" si="1448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49">B777-D777</f>
        <v>11348.170000000006</v>
      </c>
      <c r="F777" s="38">
        <f t="shared" ref="F777" si="1450">B777/D777-1</f>
        <v>0.22605583104950266</v>
      </c>
      <c r="G777" s="41">
        <f t="shared" ref="G777" si="1451">B777-B776</f>
        <v>502.79000000000087</v>
      </c>
      <c r="H777" s="38">
        <f t="shared" ref="H777" si="1452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3">K777-L777</f>
        <v>1476.5400000000009</v>
      </c>
      <c r="N777" s="38">
        <f t="shared" ref="N777" si="1454">K777/L777-1</f>
        <v>5.2359574468085146E-2</v>
      </c>
      <c r="O777" s="43">
        <f t="shared" ref="O777" si="1455">K777-K776</f>
        <v>242.43000000000029</v>
      </c>
      <c r="P777" s="38">
        <f t="shared" ref="P777" si="1456">K777/K776-1</f>
        <v>8.2363625059498347E-3</v>
      </c>
      <c r="R777" s="37">
        <v>44938</v>
      </c>
      <c r="S777" s="3">
        <f t="shared" si="1439"/>
        <v>91225.450000000012</v>
      </c>
      <c r="T777" s="43">
        <f t="shared" ref="T777" si="1457">D777+L777</f>
        <v>78400.739999999991</v>
      </c>
      <c r="U777" s="3">
        <f t="shared" ref="U777" si="1458">E777+M777</f>
        <v>12824.710000000006</v>
      </c>
      <c r="V777" s="38">
        <f t="shared" ref="V777" si="1459">S777/T777-1</f>
        <v>0.16357894070897827</v>
      </c>
      <c r="W777" s="3">
        <f t="shared" ref="W777" si="1460">S777-S776</f>
        <v>745.22000000000116</v>
      </c>
      <c r="X777" s="38">
        <f t="shared" ref="X777" si="1461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2">B778-D778</f>
        <v>11596.79</v>
      </c>
      <c r="F778" s="38">
        <f t="shared" ref="F778" si="1463">B778/D778-1</f>
        <v>0.23100834768571143</v>
      </c>
      <c r="G778" s="41">
        <f t="shared" ref="G778" si="1464">B778-B777</f>
        <v>248.61999999999534</v>
      </c>
      <c r="H778" s="38">
        <f t="shared" ref="H778" si="1465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6">K778-L778</f>
        <v>1596.4199999999983</v>
      </c>
      <c r="N778" s="38">
        <f t="shared" ref="N778" si="1467">K778/L778-1</f>
        <v>5.6610638297872384E-2</v>
      </c>
      <c r="O778" s="43">
        <f t="shared" ref="O778" si="1468">K778-K777</f>
        <v>119.87999999999738</v>
      </c>
      <c r="P778" s="38">
        <f t="shared" ref="P778" si="1469">K778/K777-1</f>
        <v>4.0395544763640601E-3</v>
      </c>
      <c r="R778" s="37">
        <v>44939</v>
      </c>
      <c r="S778" s="3">
        <f t="shared" si="1439"/>
        <v>91593.95</v>
      </c>
      <c r="T778" s="43">
        <f t="shared" ref="T778:T779" si="1470">D778+L778</f>
        <v>78400.739999999991</v>
      </c>
      <c r="U778" s="3">
        <f t="shared" ref="U778:U779" si="1471">E778+M778</f>
        <v>13193.21</v>
      </c>
      <c r="V778" s="38">
        <f t="shared" ref="V778" si="1472">S778/T778-1</f>
        <v>0.16827915144678496</v>
      </c>
      <c r="W778" s="3">
        <f t="shared" ref="W778" si="1473">S778-S777</f>
        <v>368.49999999998545</v>
      </c>
      <c r="X778" s="38">
        <f t="shared" ref="X778" si="1474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2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6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39"/>
        <v>92194.459999999992</v>
      </c>
      <c r="T779" s="85">
        <f t="shared" si="1470"/>
        <v>78800.739999999991</v>
      </c>
      <c r="U779" s="3">
        <f t="shared" si="1471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5">B780-D780</f>
        <v>11732.14</v>
      </c>
      <c r="F780" s="38">
        <f t="shared" ref="F780:F781" si="1476">B780/D780-1</f>
        <v>0.23254644034953698</v>
      </c>
      <c r="G780" s="41">
        <f t="shared" ref="G780:G781" si="1477">B780-B779</f>
        <v>0</v>
      </c>
      <c r="H780" s="38">
        <f t="shared" ref="H780:H781" si="1478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79">K780-L780</f>
        <v>1661.5800000000017</v>
      </c>
      <c r="N780" s="38">
        <f t="shared" ref="N780:N781" si="1480">K780/L780-1</f>
        <v>5.8609523809523889E-2</v>
      </c>
      <c r="O780" s="43">
        <f t="shared" ref="O780:O781" si="1481">K780-K779</f>
        <v>0</v>
      </c>
      <c r="P780" s="38">
        <f t="shared" ref="P780:P781" si="1482">K780/K779-1</f>
        <v>0</v>
      </c>
      <c r="R780" s="37">
        <v>44943</v>
      </c>
      <c r="S780" s="3">
        <f t="shared" si="1439"/>
        <v>92194.459999999992</v>
      </c>
      <c r="T780" s="43">
        <f t="shared" ref="T780:T781" si="1483">D780+L780</f>
        <v>78800.739999999991</v>
      </c>
      <c r="U780" s="3">
        <f t="shared" ref="U780:U781" si="1484">E780+M780</f>
        <v>13393.720000000001</v>
      </c>
      <c r="V780" s="38">
        <f t="shared" ref="V780:V781" si="1485">S780/T780-1</f>
        <v>0.16996946982985195</v>
      </c>
      <c r="W780" s="3">
        <f t="shared" ref="W780:W781" si="1486">S780-S779</f>
        <v>0</v>
      </c>
      <c r="X780" s="38">
        <f t="shared" ref="X780:X781" si="1487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5"/>
        <v>11732.14</v>
      </c>
      <c r="F781" s="38">
        <f t="shared" si="1476"/>
        <v>0.23254644034953698</v>
      </c>
      <c r="G781" s="41">
        <f t="shared" si="1477"/>
        <v>0</v>
      </c>
      <c r="H781" s="38">
        <f t="shared" si="1478"/>
        <v>0</v>
      </c>
      <c r="J781" s="37">
        <v>44944</v>
      </c>
      <c r="K781" s="41">
        <v>30011.58</v>
      </c>
      <c r="L781" s="58">
        <v>28350</v>
      </c>
      <c r="M781" s="43">
        <f t="shared" si="1479"/>
        <v>1661.5800000000017</v>
      </c>
      <c r="N781" s="38">
        <f t="shared" si="1480"/>
        <v>5.8609523809523889E-2</v>
      </c>
      <c r="O781" s="43">
        <f t="shared" si="1481"/>
        <v>0</v>
      </c>
      <c r="P781" s="38">
        <f t="shared" si="1482"/>
        <v>0</v>
      </c>
      <c r="R781" s="37">
        <v>44944</v>
      </c>
      <c r="S781" s="3">
        <f t="shared" si="1439"/>
        <v>92194.459999999992</v>
      </c>
      <c r="T781" s="43">
        <f t="shared" si="1483"/>
        <v>78800.739999999991</v>
      </c>
      <c r="U781" s="3">
        <f t="shared" si="1484"/>
        <v>13393.720000000001</v>
      </c>
      <c r="V781" s="38">
        <f t="shared" si="1485"/>
        <v>0.16996946982985195</v>
      </c>
      <c r="W781" s="3">
        <f t="shared" si="1486"/>
        <v>0</v>
      </c>
      <c r="X781" s="38">
        <f t="shared" si="1487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8">B782-D782</f>
        <v>11495.920000000006</v>
      </c>
      <c r="F782" s="38">
        <f t="shared" ref="F782" si="1489">B782/D782-1</f>
        <v>0.22786424936482619</v>
      </c>
      <c r="G782" s="41">
        <f t="shared" ref="G782" si="1490">B782-B781</f>
        <v>-236.21999999999389</v>
      </c>
      <c r="H782" s="38">
        <f t="shared" ref="H782" si="1491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2">K782-L782</f>
        <v>1547.5800000000017</v>
      </c>
      <c r="N782" s="38">
        <f t="shared" ref="N782" si="1493">K782/L782-1</f>
        <v>5.4588359788359853E-2</v>
      </c>
      <c r="O782" s="43">
        <f t="shared" ref="O782" si="1494">K782-K781</f>
        <v>-114</v>
      </c>
      <c r="P782" s="38">
        <f t="shared" ref="P782" si="1495">K782/K781-1</f>
        <v>-3.7985337659662832E-3</v>
      </c>
      <c r="R782" s="37">
        <v>44945</v>
      </c>
      <c r="S782" s="3">
        <f t="shared" si="1439"/>
        <v>91844.24</v>
      </c>
      <c r="T782" s="43">
        <f t="shared" ref="T782" si="1496">D782+L782</f>
        <v>78800.739999999991</v>
      </c>
      <c r="U782" s="3">
        <f t="shared" ref="U782" si="1497">E782+M782</f>
        <v>13043.500000000007</v>
      </c>
      <c r="V782" s="38">
        <f t="shared" ref="V782" si="1498">S782/T782-1</f>
        <v>0.1655250953227092</v>
      </c>
      <c r="W782" s="3">
        <f t="shared" ref="W782" si="1499">S782-S781</f>
        <v>-350.21999999998661</v>
      </c>
      <c r="X782" s="38">
        <f t="shared" ref="X782" si="1500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1">B783-D783</f>
        <v>11704.220000000001</v>
      </c>
      <c r="F783" s="38">
        <f t="shared" ref="F783" si="1502">B783/D783-1</f>
        <v>0.2319930292400072</v>
      </c>
      <c r="G783" s="41">
        <f t="shared" ref="G783" si="1503">B783-B782</f>
        <v>208.29999999999563</v>
      </c>
      <c r="H783" s="38">
        <f t="shared" ref="H783" si="1504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5">K783-L783</f>
        <v>1648.1100000000006</v>
      </c>
      <c r="N783" s="38">
        <f t="shared" ref="N783" si="1506">K783/L783-1</f>
        <v>5.8134391534391483E-2</v>
      </c>
      <c r="O783" s="43">
        <f t="shared" ref="O783" si="1507">K783-K782</f>
        <v>100.52999999999884</v>
      </c>
      <c r="P783" s="38">
        <f t="shared" ref="P783" si="1508">K783/K782-1</f>
        <v>3.3624795050302136E-3</v>
      </c>
      <c r="R783" s="37">
        <v>44946</v>
      </c>
      <c r="S783" s="3">
        <f t="shared" si="1439"/>
        <v>92153.07</v>
      </c>
      <c r="T783" s="43">
        <f t="shared" ref="T783" si="1509">D783+L783</f>
        <v>78800.739999999991</v>
      </c>
      <c r="U783" s="3">
        <f t="shared" ref="U783" si="1510">E783+M783</f>
        <v>13352.330000000002</v>
      </c>
      <c r="V783" s="38">
        <f t="shared" ref="V783" si="1511">S783/T783-1</f>
        <v>0.16944422095528577</v>
      </c>
      <c r="W783" s="3">
        <f t="shared" ref="W783" si="1512">S783-S782</f>
        <v>308.83000000000175</v>
      </c>
      <c r="X783" s="38">
        <f t="shared" ref="X783" si="1513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4">B784-D784</f>
        <v>11829.310000000005</v>
      </c>
      <c r="F784" s="38">
        <f t="shared" ref="F784" si="1515">B784/D784-1</f>
        <v>0.23447247750974531</v>
      </c>
      <c r="G784" s="41">
        <f t="shared" ref="G784" si="1516">B784-B783</f>
        <v>125.09000000000378</v>
      </c>
      <c r="H784" s="38">
        <f t="shared" ref="H784" si="1517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8">K784-L784</f>
        <v>1708.4799999999996</v>
      </c>
      <c r="N784" s="38">
        <f t="shared" ref="N784" si="1519">K784/L784-1</f>
        <v>6.0263844797178168E-2</v>
      </c>
      <c r="O784" s="43">
        <f t="shared" ref="O784" si="1520">K784-K783</f>
        <v>60.369999999998981</v>
      </c>
      <c r="P784" s="38">
        <f t="shared" ref="P784" si="1521">K784/K783-1</f>
        <v>2.0124601183206803E-3</v>
      </c>
      <c r="R784" s="37">
        <v>44949</v>
      </c>
      <c r="S784" s="3">
        <f t="shared" si="1439"/>
        <v>92338.53</v>
      </c>
      <c r="T784" s="43">
        <f t="shared" ref="T784" si="1522">D784+L784</f>
        <v>78800.739999999991</v>
      </c>
      <c r="U784" s="3">
        <f t="shared" ref="U784" si="1523">E784+M784</f>
        <v>13537.790000000005</v>
      </c>
      <c r="V784" s="38">
        <f t="shared" ref="V784" si="1524">S784/T784-1</f>
        <v>0.17179775215308912</v>
      </c>
      <c r="W784" s="3">
        <f t="shared" ref="W784" si="1525">S784-S783</f>
        <v>185.45999999999185</v>
      </c>
      <c r="X784" s="38">
        <f t="shared" ref="X784" si="1526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7">B785-D785</f>
        <v>11868.400000000001</v>
      </c>
      <c r="F785" s="38">
        <f t="shared" ref="F785" si="1528">B785/D785-1</f>
        <v>0.23524729270571654</v>
      </c>
      <c r="G785" s="41">
        <f t="shared" ref="G785" si="1529">B785-B784</f>
        <v>39.089999999996508</v>
      </c>
      <c r="H785" s="38">
        <f t="shared" ref="H785" si="1530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1">K785-L785</f>
        <v>1727.3400000000001</v>
      </c>
      <c r="N785" s="38">
        <f t="shared" ref="N785" si="1532">K785/L785-1</f>
        <v>6.092910052910061E-2</v>
      </c>
      <c r="O785" s="43">
        <f t="shared" ref="O785" si="1533">K785-K784</f>
        <v>18.860000000000582</v>
      </c>
      <c r="P785" s="38">
        <f t="shared" ref="P785" si="1534">K785/K784-1</f>
        <v>6.2744357000088513E-4</v>
      </c>
      <c r="R785" s="37">
        <v>44950</v>
      </c>
      <c r="S785" s="3">
        <f t="shared" si="1439"/>
        <v>92396.479999999996</v>
      </c>
      <c r="T785" s="43">
        <f t="shared" ref="T785" si="1535">D785+L785</f>
        <v>78800.739999999991</v>
      </c>
      <c r="U785" s="3">
        <f t="shared" ref="U785:U786" si="1536">E785+M785</f>
        <v>13595.740000000002</v>
      </c>
      <c r="V785" s="38">
        <f t="shared" ref="V785" si="1537">S785/T785-1</f>
        <v>0.1725331513384265</v>
      </c>
      <c r="W785" s="3">
        <f t="shared" ref="W785" si="1538">S785-S784</f>
        <v>57.94999999999709</v>
      </c>
      <c r="X785" s="38">
        <f t="shared" ref="X785" si="1539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0">B786-D786</f>
        <v>12082.279999999999</v>
      </c>
      <c r="F786" s="38">
        <f t="shared" ref="F786:F788" si="1541">B786/D786-1</f>
        <v>0.23948667551754443</v>
      </c>
      <c r="G786" s="41">
        <f t="shared" ref="G786:G788" si="1542">B786-B785</f>
        <v>213.87999999999738</v>
      </c>
      <c r="H786" s="38">
        <f t="shared" ref="H786:H788" si="1543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1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39"/>
        <v>92864.08</v>
      </c>
      <c r="T786" s="50">
        <f>T785+150</f>
        <v>78950.739999999991</v>
      </c>
      <c r="U786" s="3">
        <f t="shared" si="1536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0"/>
        <v>12082.279999999999</v>
      </c>
      <c r="F787" s="38">
        <f t="shared" si="1541"/>
        <v>0.23948667551754443</v>
      </c>
      <c r="G787" s="41">
        <f t="shared" si="1542"/>
        <v>0</v>
      </c>
      <c r="H787" s="38">
        <f t="shared" si="1543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4">K787-L787</f>
        <v>1831.0600000000013</v>
      </c>
      <c r="N787" s="38">
        <f t="shared" ref="N787:N788" si="1545">K787/L787-1</f>
        <v>6.4247719298245576E-2</v>
      </c>
      <c r="O787" s="43">
        <f t="shared" ref="O787:O788" si="1546">K787-K786</f>
        <v>0</v>
      </c>
      <c r="P787" s="38">
        <f t="shared" ref="P787:P788" si="1547">K787/K786-1</f>
        <v>0</v>
      </c>
      <c r="R787" s="37">
        <v>44952</v>
      </c>
      <c r="S787" s="3">
        <f t="shared" si="1439"/>
        <v>92864.08</v>
      </c>
      <c r="T787" s="43">
        <f t="shared" ref="T787:T788" si="1548">D787+L787</f>
        <v>78950.739999999991</v>
      </c>
      <c r="U787" s="3">
        <f t="shared" ref="U787:U788" si="1549">E787+M787</f>
        <v>13913.34</v>
      </c>
      <c r="V787" s="38">
        <f t="shared" ref="V787:V788" si="1550">S787/T787-1</f>
        <v>0.17622811388468329</v>
      </c>
      <c r="W787" s="3">
        <f t="shared" ref="W787:W788" si="1551">S787-S786</f>
        <v>0</v>
      </c>
      <c r="X787" s="38">
        <f t="shared" ref="X787:X788" si="1552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0"/>
        <v>12082.279999999999</v>
      </c>
      <c r="F788" s="38">
        <f t="shared" si="1541"/>
        <v>0.23948667551754443</v>
      </c>
      <c r="G788" s="41">
        <f t="shared" si="1542"/>
        <v>0</v>
      </c>
      <c r="H788" s="38">
        <f t="shared" si="1543"/>
        <v>0</v>
      </c>
      <c r="J788" s="37">
        <v>44953</v>
      </c>
      <c r="K788" s="41">
        <v>30331.06</v>
      </c>
      <c r="L788" s="58">
        <v>28500</v>
      </c>
      <c r="M788" s="43">
        <f t="shared" si="1544"/>
        <v>1831.0600000000013</v>
      </c>
      <c r="N788" s="38">
        <f t="shared" si="1545"/>
        <v>6.4247719298245576E-2</v>
      </c>
      <c r="O788" s="43">
        <f t="shared" si="1546"/>
        <v>0</v>
      </c>
      <c r="P788" s="38">
        <f t="shared" si="1547"/>
        <v>0</v>
      </c>
      <c r="R788" s="37">
        <v>44953</v>
      </c>
      <c r="S788" s="3">
        <f t="shared" si="1439"/>
        <v>92864.08</v>
      </c>
      <c r="T788" s="43">
        <f t="shared" si="1548"/>
        <v>78950.739999999991</v>
      </c>
      <c r="U788" s="3">
        <f t="shared" si="1549"/>
        <v>13913.34</v>
      </c>
      <c r="V788" s="38">
        <f t="shared" si="1550"/>
        <v>0.17622811388468329</v>
      </c>
      <c r="W788" s="3">
        <f t="shared" si="1551"/>
        <v>0</v>
      </c>
      <c r="X788" s="38">
        <f t="shared" si="1552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3">B789-D789</f>
        <v>11808.650000000001</v>
      </c>
      <c r="F789" s="38">
        <f t="shared" ref="F789" si="1554">B789/D789-1</f>
        <v>0.23406296914574498</v>
      </c>
      <c r="G789" s="41">
        <f t="shared" ref="G789" si="1555">B789-B788</f>
        <v>-273.62999999999738</v>
      </c>
      <c r="H789" s="38">
        <f t="shared" ref="H789" si="1556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7">K789-L789</f>
        <v>1698.3300000000017</v>
      </c>
      <c r="N789" s="38">
        <f t="shared" ref="N789" si="1558">K789/L789-1</f>
        <v>5.9590526315789427E-2</v>
      </c>
      <c r="O789" s="43">
        <f t="shared" ref="O789" si="1559">K789-K788</f>
        <v>-132.72999999999956</v>
      </c>
      <c r="P789" s="38">
        <f t="shared" ref="P789" si="1560">K789/K788-1</f>
        <v>-4.3760422484410144E-3</v>
      </c>
      <c r="R789" s="37">
        <v>44956</v>
      </c>
      <c r="S789" s="3">
        <f t="shared" si="1439"/>
        <v>92457.72</v>
      </c>
      <c r="T789" s="43">
        <f t="shared" ref="T789" si="1561">D789+L789</f>
        <v>78950.739999999991</v>
      </c>
      <c r="U789" s="3">
        <f t="shared" ref="U789" si="1562">E789+M789</f>
        <v>13506.980000000003</v>
      </c>
      <c r="V789" s="38">
        <f t="shared" ref="V789" si="1563">S789/T789-1</f>
        <v>0.17108110702952262</v>
      </c>
      <c r="W789" s="3">
        <f t="shared" ref="W789" si="1564">S789-S788</f>
        <v>-406.36000000000058</v>
      </c>
      <c r="X789" s="38">
        <f t="shared" ref="X789" si="1565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6">B790-D790</f>
        <v>12089.54</v>
      </c>
      <c r="F790" s="38">
        <f t="shared" ref="F790" si="1567">B790/D790-1</f>
        <v>0.2396305782630741</v>
      </c>
      <c r="G790" s="41">
        <f t="shared" ref="G790" si="1568">B790-B789</f>
        <v>280.88999999999942</v>
      </c>
      <c r="H790" s="38">
        <f t="shared" ref="H790" si="1569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0">K790-L790</f>
        <v>1834.5800000000017</v>
      </c>
      <c r="N790" s="38">
        <f t="shared" ref="N790" si="1571">K790/L790-1</f>
        <v>6.437122807017559E-2</v>
      </c>
      <c r="O790" s="43">
        <f t="shared" ref="O790" si="1572">K790-K789</f>
        <v>136.25</v>
      </c>
      <c r="P790" s="38">
        <f t="shared" ref="P790" si="1573">K790/K789-1</f>
        <v>4.5118388997007486E-3</v>
      </c>
      <c r="R790" s="37">
        <v>44957</v>
      </c>
      <c r="S790" s="3">
        <f t="shared" si="1439"/>
        <v>92874.86</v>
      </c>
      <c r="T790" s="43">
        <f t="shared" ref="T790:T791" si="1574">D790+L790</f>
        <v>78950.739999999991</v>
      </c>
      <c r="U790" s="3">
        <f t="shared" ref="U790:U791" si="1575">E790+M790</f>
        <v>13924.120000000003</v>
      </c>
      <c r="V790" s="38">
        <f t="shared" ref="V790" si="1576">S790/T790-1</f>
        <v>0.17636465472014584</v>
      </c>
      <c r="W790" s="3">
        <f t="shared" ref="W790" si="1577">S790-S789</f>
        <v>417.13999999999942</v>
      </c>
      <c r="X790" s="38">
        <f t="shared" ref="X790" si="1578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6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0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39"/>
        <v>93523.319999999992</v>
      </c>
      <c r="T791" s="85">
        <f t="shared" si="1574"/>
        <v>79350.739999999991</v>
      </c>
      <c r="U791" s="3">
        <f t="shared" si="1575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79">B792-D792</f>
        <v>12397.770000000004</v>
      </c>
      <c r="F792" s="38">
        <f t="shared" ref="F792" si="1580">B792/D792-1</f>
        <v>0.24452838360939122</v>
      </c>
      <c r="G792" s="41">
        <f t="shared" ref="G792" si="1581">B792-B791</f>
        <v>140.92000000000553</v>
      </c>
      <c r="H792" s="38">
        <f t="shared" ref="H792" si="1582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3">K792-L792</f>
        <v>1984.1500000000015</v>
      </c>
      <c r="N792" s="38">
        <f t="shared" ref="N792" si="1584">K792/L792-1</f>
        <v>6.9254799301919689E-2</v>
      </c>
      <c r="O792" s="43">
        <f t="shared" ref="O792" si="1585">K792-K791</f>
        <v>68.420000000001892</v>
      </c>
      <c r="P792" s="38">
        <f t="shared" ref="P792" si="1586">K792/K791-1</f>
        <v>2.2384546353055867E-3</v>
      </c>
      <c r="R792" s="37">
        <v>44959</v>
      </c>
      <c r="S792" s="3">
        <f t="shared" si="1439"/>
        <v>93732.66</v>
      </c>
      <c r="T792" s="43">
        <f t="shared" ref="T792" si="1587">D792+L792</f>
        <v>79350.739999999991</v>
      </c>
      <c r="U792" s="3">
        <f t="shared" ref="U792" si="1588">E792+M792</f>
        <v>14381.920000000006</v>
      </c>
      <c r="V792" s="38">
        <f t="shared" ref="V792" si="1589">S792/T792-1</f>
        <v>0.18124493861052859</v>
      </c>
      <c r="W792" s="3">
        <f t="shared" ref="W792" si="1590">S792-S791</f>
        <v>209.34000000001106</v>
      </c>
      <c r="X792" s="38">
        <f t="shared" ref="X792" si="1591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2">B793-D793</f>
        <v>12257.410000000003</v>
      </c>
      <c r="F793" s="38">
        <f t="shared" ref="F793" si="1593">B793/D793-1</f>
        <v>0.24175998220144335</v>
      </c>
      <c r="G793" s="41">
        <f t="shared" ref="G793" si="1594">B793-B792</f>
        <v>-140.36000000000058</v>
      </c>
      <c r="H793" s="38">
        <f t="shared" ref="H793" si="1595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6">K793-L793</f>
        <v>1916.0099999999984</v>
      </c>
      <c r="N793" s="38">
        <f t="shared" ref="N793" si="1597">K793/L793-1</f>
        <v>6.6876439790575892E-2</v>
      </c>
      <c r="O793" s="43">
        <f t="shared" ref="O793" si="1598">K793-K792</f>
        <v>-68.140000000003056</v>
      </c>
      <c r="P793" s="38">
        <f t="shared" ref="P793" si="1599">K793/K792-1</f>
        <v>-2.2243150209816376E-3</v>
      </c>
      <c r="R793" s="37">
        <v>44960</v>
      </c>
      <c r="S793" s="3">
        <f t="shared" si="1439"/>
        <v>93524.160000000003</v>
      </c>
      <c r="T793" s="43">
        <f t="shared" ref="T793" si="1600">D793+L793</f>
        <v>79350.739999999991</v>
      </c>
      <c r="U793" s="3">
        <f t="shared" ref="U793" si="1601">E793+M793</f>
        <v>14173.420000000002</v>
      </c>
      <c r="V793" s="38">
        <f t="shared" ref="V793" si="1602">S793/T793-1</f>
        <v>0.17861736387083482</v>
      </c>
      <c r="W793" s="3">
        <f t="shared" ref="W793" si="1603">S793-S792</f>
        <v>-208.5</v>
      </c>
      <c r="X793" s="38">
        <f t="shared" ref="X793" si="1604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5">B794-D794</f>
        <v>11877.490000000005</v>
      </c>
      <c r="F794" s="38">
        <f t="shared" ref="F794" si="1606">B794/D794-1</f>
        <v>0.23426660044804093</v>
      </c>
      <c r="G794" s="41">
        <f t="shared" ref="G794" si="1607">B794-B793</f>
        <v>-379.91999999999825</v>
      </c>
      <c r="H794" s="38">
        <f t="shared" ref="H794" si="1608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09">K794-L794</f>
        <v>1731.5600000000013</v>
      </c>
      <c r="N794" s="38">
        <f t="shared" ref="N794" si="1610">K794/L794-1</f>
        <v>6.0438394415357921E-2</v>
      </c>
      <c r="O794" s="43">
        <f t="shared" ref="O794" si="1611">K794-K793</f>
        <v>-184.44999999999709</v>
      </c>
      <c r="P794" s="38">
        <f t="shared" ref="P794" si="1612">K794/K793-1</f>
        <v>-6.0344807843744075E-3</v>
      </c>
      <c r="R794" s="37">
        <v>44963</v>
      </c>
      <c r="S794" s="3">
        <f t="shared" si="1439"/>
        <v>92959.790000000008</v>
      </c>
      <c r="T794" s="43">
        <f t="shared" ref="T794" si="1613">D794+L794</f>
        <v>79350.739999999991</v>
      </c>
      <c r="U794" s="3">
        <f t="shared" ref="U794" si="1614">E794+M794</f>
        <v>13609.050000000007</v>
      </c>
      <c r="V794" s="38">
        <f t="shared" ref="V794" si="1615">S794/T794-1</f>
        <v>0.17150501684042285</v>
      </c>
      <c r="W794" s="3">
        <f t="shared" ref="W794" si="1616">S794-S793</f>
        <v>-564.36999999999534</v>
      </c>
      <c r="X794" s="38">
        <f t="shared" ref="X794" si="1617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8">B795-D795</f>
        <v>11991.36</v>
      </c>
      <c r="F795" s="38">
        <f t="shared" ref="F795" si="1619">B795/D795-1</f>
        <v>0.23651252427479363</v>
      </c>
      <c r="G795" s="41">
        <f t="shared" ref="G795" si="1620">B795-B794</f>
        <v>113.86999999999534</v>
      </c>
      <c r="H795" s="38">
        <f t="shared" ref="H795" si="1621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2">K795-L795</f>
        <v>1786.8400000000001</v>
      </c>
      <c r="N795" s="38">
        <f t="shared" ref="N795" si="1623">K795/L795-1</f>
        <v>6.2367888307155228E-2</v>
      </c>
      <c r="O795" s="43">
        <f t="shared" ref="O795" si="1624">K795-K794</f>
        <v>55.279999999998836</v>
      </c>
      <c r="P795" s="38">
        <f t="shared" ref="P795" si="1625">K795/K794-1</f>
        <v>1.8195247380319302E-3</v>
      </c>
      <c r="R795" s="37">
        <v>44964</v>
      </c>
      <c r="S795" s="3">
        <f t="shared" si="1439"/>
        <v>93128.94</v>
      </c>
      <c r="T795" s="43">
        <f t="shared" ref="T795" si="1626">D795+L795</f>
        <v>79350.739999999991</v>
      </c>
      <c r="U795" s="3">
        <f t="shared" ref="U795:U796" si="1627">E795+M795</f>
        <v>13778.2</v>
      </c>
      <c r="V795" s="38">
        <f t="shared" ref="V795" si="1628">S795/T795-1</f>
        <v>0.17363669198296083</v>
      </c>
      <c r="W795" s="3">
        <f t="shared" ref="W795" si="1629">S795-S794</f>
        <v>169.14999999999418</v>
      </c>
      <c r="X795" s="38">
        <f t="shared" ref="X795" si="1630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1">B796-D796</f>
        <v>11973.880000000005</v>
      </c>
      <c r="F796" s="38">
        <f t="shared" ref="F796" si="1632">B796/D796-1</f>
        <v>0.2361677561313702</v>
      </c>
      <c r="G796" s="41">
        <f t="shared" ref="G796" si="1633">B796-B795</f>
        <v>-17.479999999995925</v>
      </c>
      <c r="H796" s="38">
        <f t="shared" ref="H796" si="1634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2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39"/>
        <v>93252.97</v>
      </c>
      <c r="T796" s="50">
        <f>T795+150</f>
        <v>79500.739999999991</v>
      </c>
      <c r="U796" s="3">
        <f t="shared" si="1627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5">B797-D797</f>
        <v>11775.470000000001</v>
      </c>
      <c r="F797" s="38">
        <f t="shared" ref="F797" si="1636">B797/D797-1</f>
        <v>0.23225440102057693</v>
      </c>
      <c r="G797" s="41">
        <f t="shared" ref="G797" si="1637">B797-B796</f>
        <v>-198.41000000000349</v>
      </c>
      <c r="H797" s="38">
        <f t="shared" ref="H797" si="1638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39">K797-L797</f>
        <v>1681.5499999999993</v>
      </c>
      <c r="N797" s="38">
        <f t="shared" ref="N797" si="1640">K797/L797-1</f>
        <v>5.8387152777777729E-2</v>
      </c>
      <c r="O797" s="43">
        <f t="shared" ref="O797" si="1641">K797-K796</f>
        <v>-96.799999999999272</v>
      </c>
      <c r="P797" s="38">
        <f t="shared" ref="P797" si="1642">K797/K796-1</f>
        <v>-3.1656384337284127E-3</v>
      </c>
      <c r="R797" s="37">
        <v>44966</v>
      </c>
      <c r="S797" s="3">
        <f t="shared" si="1439"/>
        <v>92957.759999999995</v>
      </c>
      <c r="T797" s="43">
        <f t="shared" ref="T797" si="1643">D797+L797</f>
        <v>79500.739999999991</v>
      </c>
      <c r="U797" s="3">
        <f t="shared" ref="U797" si="1644">E797+M797</f>
        <v>13457.02</v>
      </c>
      <c r="V797" s="38">
        <f t="shared" ref="V797" si="1645">S797/T797-1</f>
        <v>0.16926911623715712</v>
      </c>
      <c r="W797" s="3">
        <f t="shared" ref="W797" si="1646">S797-S796</f>
        <v>-295.2100000000064</v>
      </c>
      <c r="X797" s="38">
        <f t="shared" ref="X797" si="1647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8">B798-D798</f>
        <v>11670.060000000005</v>
      </c>
      <c r="F798" s="38">
        <f t="shared" ref="F798" si="1649">B798/D798-1</f>
        <v>0.23017533866369622</v>
      </c>
      <c r="G798" s="41">
        <f t="shared" ref="G798" si="1650">B798-B797</f>
        <v>-105.40999999999622</v>
      </c>
      <c r="H798" s="38">
        <f t="shared" ref="H798" si="1651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2">K798-L798</f>
        <v>1630.119999999999</v>
      </c>
      <c r="N798" s="38">
        <f t="shared" ref="N798" si="1653">K798/L798-1</f>
        <v>5.6601388888888771E-2</v>
      </c>
      <c r="O798" s="43">
        <f t="shared" ref="O798" si="1654">K798-K797</f>
        <v>-51.430000000000291</v>
      </c>
      <c r="P798" s="38">
        <f t="shared" ref="P798" si="1655">K798/K797-1</f>
        <v>-1.6872501562420483E-3</v>
      </c>
      <c r="R798" s="37">
        <v>44967</v>
      </c>
      <c r="S798" s="3">
        <f t="shared" si="1439"/>
        <v>92800.92</v>
      </c>
      <c r="T798" s="43">
        <f t="shared" ref="T798" si="1656">D798+L798</f>
        <v>79500.739999999991</v>
      </c>
      <c r="U798" s="3">
        <f t="shared" ref="U798" si="1657">E798+M798</f>
        <v>13300.180000000004</v>
      </c>
      <c r="V798" s="38">
        <f t="shared" ref="V798" si="1658">S798/T798-1</f>
        <v>0.16729630441175769</v>
      </c>
      <c r="W798" s="3">
        <f t="shared" ref="W798" si="1659">S798-S797</f>
        <v>-156.83999999999651</v>
      </c>
      <c r="X798" s="38">
        <f t="shared" ref="X798" si="1660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1">B799-D799</f>
        <v>11980.650000000001</v>
      </c>
      <c r="F799" s="38">
        <f t="shared" ref="F799" si="1662">B799/D799-1</f>
        <v>0.23630128475442369</v>
      </c>
      <c r="G799" s="41">
        <f t="shared" ref="G799" si="1663">B799-B798</f>
        <v>310.58999999999651</v>
      </c>
      <c r="H799" s="38">
        <f t="shared" ref="H799" si="1664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5">K799-L799</f>
        <v>1781.6500000000015</v>
      </c>
      <c r="N799" s="38">
        <f t="shared" ref="N799" si="1666">K799/L799-1</f>
        <v>6.1862847222222239E-2</v>
      </c>
      <c r="O799" s="43">
        <f t="shared" ref="O799" si="1667">K799-K798</f>
        <v>151.53000000000247</v>
      </c>
      <c r="P799" s="38">
        <f t="shared" ref="P799" si="1668">K799/K798-1</f>
        <v>4.9796057327411436E-3</v>
      </c>
      <c r="R799" s="37">
        <v>44970</v>
      </c>
      <c r="S799" s="3">
        <f t="shared" si="1439"/>
        <v>93263.040000000008</v>
      </c>
      <c r="T799" s="43">
        <f t="shared" ref="T799" si="1669">D799+L799</f>
        <v>79500.739999999991</v>
      </c>
      <c r="U799" s="3">
        <f t="shared" ref="U799" si="1670">E799+M799</f>
        <v>13762.300000000003</v>
      </c>
      <c r="V799" s="38">
        <f t="shared" ref="V799" si="1671">S799/T799-1</f>
        <v>0.17310908049409379</v>
      </c>
      <c r="W799" s="3">
        <f t="shared" ref="W799" si="1672">S799-S798</f>
        <v>462.1200000000099</v>
      </c>
      <c r="X799" s="38">
        <f t="shared" ref="X799" si="1673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4">B800-D800</f>
        <v>11769.830000000002</v>
      </c>
      <c r="F800" s="38">
        <f t="shared" ref="F800" si="1675">B800/D800-1</f>
        <v>0.23214316004066227</v>
      </c>
      <c r="G800" s="41">
        <f t="shared" ref="G800" si="1676">B800-B799</f>
        <v>-210.81999999999971</v>
      </c>
      <c r="H800" s="38">
        <f t="shared" ref="H800" si="1677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8">K800-L800</f>
        <v>1678.7999999999993</v>
      </c>
      <c r="N800" s="38">
        <f t="shared" ref="N800" si="1679">K800/L800-1</f>
        <v>5.8291666666666631E-2</v>
      </c>
      <c r="O800" s="43">
        <f t="shared" ref="O800" si="1680">K800-K799</f>
        <v>-102.85000000000218</v>
      </c>
      <c r="P800" s="38">
        <f t="shared" ref="P800" si="1681">K800/K799-1</f>
        <v>-3.3631278887830129E-3</v>
      </c>
      <c r="R800" s="37">
        <v>44971</v>
      </c>
      <c r="S800" s="3">
        <f t="shared" si="1439"/>
        <v>92949.37</v>
      </c>
      <c r="T800" s="43">
        <f t="shared" ref="T800:T801" si="1682">D800+L800</f>
        <v>79500.739999999991</v>
      </c>
      <c r="U800" s="3">
        <f t="shared" ref="U800:U801" si="1683">E800+M800</f>
        <v>13448.630000000001</v>
      </c>
      <c r="V800" s="38">
        <f t="shared" ref="V800" si="1684">S800/T800-1</f>
        <v>0.16916358262828757</v>
      </c>
      <c r="W800" s="3">
        <f t="shared" ref="W800" si="1685">S800-S799</f>
        <v>-313.67000000001281</v>
      </c>
      <c r="X800" s="38">
        <f t="shared" ref="X800" si="1686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4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8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39"/>
        <v>93165.69</v>
      </c>
      <c r="T801" s="85">
        <f t="shared" si="1682"/>
        <v>79900.739999999991</v>
      </c>
      <c r="U801" s="3">
        <f t="shared" si="1683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7">B802-D802</f>
        <v>11462.450000000004</v>
      </c>
      <c r="F802" s="38">
        <f t="shared" ref="F802" si="1688">B802/D802-1</f>
        <v>0.22497121729733482</v>
      </c>
      <c r="G802" s="41">
        <f t="shared" ref="G802" si="1689">B802-B801</f>
        <v>-183.93000000000029</v>
      </c>
      <c r="H802" s="38">
        <f t="shared" ref="H802" si="169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1">K802-L802</f>
        <v>1528.75</v>
      </c>
      <c r="N802" s="38">
        <f t="shared" ref="N802" si="1692">K802/L802-1</f>
        <v>5.2806563039723642E-2</v>
      </c>
      <c r="O802" s="43">
        <f t="shared" ref="O802" si="1693">K802-K801</f>
        <v>-89.819999999999709</v>
      </c>
      <c r="P802" s="38">
        <f t="shared" ref="P802" si="1694">K802/K801-1</f>
        <v>-2.9383121290920133E-3</v>
      </c>
      <c r="R802" s="37">
        <v>44973</v>
      </c>
      <c r="S802" s="3">
        <f t="shared" si="1439"/>
        <v>92891.94</v>
      </c>
      <c r="T802" s="43">
        <f t="shared" ref="T802" si="1695">D802+L802</f>
        <v>79900.739999999991</v>
      </c>
      <c r="U802" s="3">
        <f t="shared" ref="U802" si="1696">E802+M802</f>
        <v>12991.200000000004</v>
      </c>
      <c r="V802" s="38">
        <f t="shared" ref="V802" si="1697">S802/T802-1</f>
        <v>0.16259173569606511</v>
      </c>
      <c r="W802" s="3">
        <f t="shared" ref="W802" si="1698">S802-S801</f>
        <v>-273.75</v>
      </c>
      <c r="X802" s="38">
        <f t="shared" ref="X802" si="1699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0">B803-D803</f>
        <v>11428.5</v>
      </c>
      <c r="F803" s="38">
        <f t="shared" ref="F803" si="1701">B803/D803-1</f>
        <v>0.22430488742656141</v>
      </c>
      <c r="G803" s="41">
        <f t="shared" ref="G803" si="1702">B803-B802</f>
        <v>-33.950000000004366</v>
      </c>
      <c r="H803" s="38">
        <f t="shared" ref="H803" si="1703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4">K803-L803</f>
        <v>1512.1699999999983</v>
      </c>
      <c r="N803" s="38">
        <f t="shared" ref="N803" si="1705">K803/L803-1</f>
        <v>5.2233851468048265E-2</v>
      </c>
      <c r="O803" s="43">
        <f t="shared" ref="O803" si="1706">K803-K802</f>
        <v>-16.580000000001746</v>
      </c>
      <c r="P803" s="38">
        <f t="shared" ref="P803" si="1707">K803/K802-1</f>
        <v>-5.4398556371249018E-4</v>
      </c>
      <c r="R803" s="37">
        <v>44974</v>
      </c>
      <c r="S803" s="3">
        <f t="shared" si="1439"/>
        <v>92841.41</v>
      </c>
      <c r="T803" s="43">
        <f t="shared" ref="T803" si="1708">D803+L803</f>
        <v>79900.739999999991</v>
      </c>
      <c r="U803" s="3">
        <f t="shared" ref="U803" si="1709">E803+M803</f>
        <v>12940.669999999998</v>
      </c>
      <c r="V803" s="38">
        <f t="shared" ref="V803" si="1710">S803/T803-1</f>
        <v>0.16195932603377661</v>
      </c>
      <c r="W803" s="3">
        <f t="shared" ref="W803" si="1711">S803-S802</f>
        <v>-50.529999999998836</v>
      </c>
      <c r="X803" s="38">
        <f t="shared" ref="X803" si="1712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3">B804-D804</f>
        <v>11428.5</v>
      </c>
      <c r="F804" s="38">
        <f t="shared" ref="F804" si="1714">B804/D804-1</f>
        <v>0.22430488742656141</v>
      </c>
      <c r="G804" s="41">
        <f t="shared" ref="G804" si="1715">B804-B803</f>
        <v>0</v>
      </c>
      <c r="H804" s="38">
        <f t="shared" ref="H804" si="1716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7">K804-L804</f>
        <v>1512.1699999999983</v>
      </c>
      <c r="N804" s="38">
        <f t="shared" ref="N804" si="1718">K804/L804-1</f>
        <v>5.2233851468048265E-2</v>
      </c>
      <c r="O804" s="43">
        <f t="shared" ref="O804" si="1719">K804-K803</f>
        <v>0</v>
      </c>
      <c r="P804" s="38">
        <f t="shared" ref="P804" si="1720">K804/K803-1</f>
        <v>0</v>
      </c>
      <c r="R804" s="37">
        <v>44977</v>
      </c>
      <c r="S804" s="3">
        <f t="shared" si="1439"/>
        <v>92841.41</v>
      </c>
      <c r="T804" s="43">
        <f t="shared" ref="T804" si="1721">D804+L804</f>
        <v>79900.739999999991</v>
      </c>
      <c r="U804" s="3">
        <f t="shared" ref="U804" si="1722">E804+M804</f>
        <v>12940.669999999998</v>
      </c>
      <c r="V804" s="38">
        <f t="shared" ref="V804" si="1723">S804/T804-1</f>
        <v>0.16195932603377661</v>
      </c>
      <c r="W804" s="3">
        <f t="shared" ref="W804" si="1724">S804-S803</f>
        <v>0</v>
      </c>
      <c r="X804" s="38">
        <f t="shared" ref="X804" si="1725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6">B805-D805</f>
        <v>10781.060000000005</v>
      </c>
      <c r="F805" s="38">
        <f t="shared" ref="F805" si="1727">B805/D805-1</f>
        <v>0.21159771182911191</v>
      </c>
      <c r="G805" s="41">
        <f t="shared" ref="G805" si="1728">B805-B804</f>
        <v>-647.43999999999505</v>
      </c>
      <c r="H805" s="38">
        <f t="shared" ref="H805" si="1729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0">K805-L805</f>
        <v>1196</v>
      </c>
      <c r="N805" s="38">
        <f t="shared" ref="N805" si="1731">K805/L805-1</f>
        <v>4.1312607944732349E-2</v>
      </c>
      <c r="O805" s="43">
        <f t="shared" ref="O805" si="1732">K805-K804</f>
        <v>-316.16999999999825</v>
      </c>
      <c r="P805" s="38">
        <f t="shared" ref="P805" si="1733">K805/K804-1</f>
        <v>-1.0379102998899881E-2</v>
      </c>
      <c r="R805" s="37">
        <v>44978</v>
      </c>
      <c r="S805" s="3">
        <f t="shared" si="1439"/>
        <v>91877.8</v>
      </c>
      <c r="T805" s="43">
        <f t="shared" ref="T805" si="1734">D805+L805</f>
        <v>79900.739999999991</v>
      </c>
      <c r="U805" s="3">
        <f t="shared" ref="U805:U806" si="1735">E805+M805</f>
        <v>11977.060000000005</v>
      </c>
      <c r="V805" s="38">
        <f t="shared" ref="V805" si="1736">S805/T805-1</f>
        <v>0.1498992374789021</v>
      </c>
      <c r="W805" s="3">
        <f t="shared" ref="W805" si="1737">S805-S804</f>
        <v>-963.61000000000058</v>
      </c>
      <c r="X805" s="38">
        <f t="shared" ref="X805" si="1738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39">B806-D806</f>
        <v>10731.260000000002</v>
      </c>
      <c r="F806" s="38">
        <f t="shared" ref="F806" si="1740">B806/D806-1</f>
        <v>0.2106202971733091</v>
      </c>
      <c r="G806" s="41">
        <f t="shared" ref="G806" si="1741">B806-B805</f>
        <v>-49.80000000000291</v>
      </c>
      <c r="H806" s="38">
        <f t="shared" ref="H806" si="1742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0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39"/>
        <v>91953.68</v>
      </c>
      <c r="T806" s="50">
        <f>T805+150</f>
        <v>80050.739999999991</v>
      </c>
      <c r="U806" s="3">
        <f t="shared" si="1735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3">B807-D807</f>
        <v>10803.700000000004</v>
      </c>
      <c r="F807" s="38">
        <f t="shared" ref="F807" si="1744">B807/D807-1</f>
        <v>0.21204206258829617</v>
      </c>
      <c r="G807" s="41">
        <f t="shared" ref="G807" si="1745">B807-B806</f>
        <v>72.440000000002328</v>
      </c>
      <c r="H807" s="38">
        <f t="shared" ref="H807" si="1746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7">K807-L807</f>
        <v>1207.2299999999996</v>
      </c>
      <c r="N807" s="38">
        <f t="shared" ref="N807" si="1748">K807/L807-1</f>
        <v>4.1485567010309365E-2</v>
      </c>
      <c r="O807" s="43">
        <f t="shared" ref="O807" si="1749">K807-K806</f>
        <v>35.549999999999272</v>
      </c>
      <c r="P807" s="38">
        <f t="shared" ref="P807" si="1750">K807/K806-1</f>
        <v>1.174364951003648E-3</v>
      </c>
      <c r="R807" s="37">
        <v>44980</v>
      </c>
      <c r="S807" s="3">
        <f t="shared" si="1439"/>
        <v>92061.67</v>
      </c>
      <c r="T807" s="43">
        <f t="shared" ref="T807" si="1751">D807+L807</f>
        <v>80050.739999999991</v>
      </c>
      <c r="U807" s="3">
        <f t="shared" ref="U807" si="1752">E807+M807</f>
        <v>12010.930000000004</v>
      </c>
      <c r="V807" s="38">
        <f t="shared" ref="V807" si="1753">S807/T807-1</f>
        <v>0.15004146120323192</v>
      </c>
      <c r="W807" s="3">
        <f t="shared" ref="W807" si="1754">S807-S806</f>
        <v>107.99000000000524</v>
      </c>
      <c r="X807" s="38">
        <f t="shared" ref="X807" si="1755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6">B808-D808</f>
        <v>10791.810000000005</v>
      </c>
      <c r="F808" s="38">
        <f t="shared" ref="F808:F809" si="1757">B808/D808-1</f>
        <v>0.21180869993252327</v>
      </c>
      <c r="G808" s="41">
        <f t="shared" ref="G808:G809" si="1758">B808-B807</f>
        <v>-11.889999999999418</v>
      </c>
      <c r="H808" s="38">
        <f t="shared" ref="H808:H809" si="1759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0">K808-L808</f>
        <v>1201.4000000000015</v>
      </c>
      <c r="N808" s="38">
        <f t="shared" ref="N808:N809" si="1761">K808/L808-1</f>
        <v>4.1285223367697688E-2</v>
      </c>
      <c r="O808" s="43">
        <f t="shared" ref="O808:O809" si="1762">K808-K807</f>
        <v>-5.8299999999981083</v>
      </c>
      <c r="P808" s="38">
        <f t="shared" ref="P808:P809" si="1763">K808/K807-1</f>
        <v>-1.9236334036454306E-4</v>
      </c>
      <c r="R808" s="37">
        <v>44981</v>
      </c>
      <c r="S808" s="3">
        <f t="shared" si="1439"/>
        <v>92043.950000000012</v>
      </c>
      <c r="T808" s="43">
        <f t="shared" ref="T808:T810" si="1764">D808+L808</f>
        <v>80050.739999999991</v>
      </c>
      <c r="U808" s="3">
        <f t="shared" ref="U808:U810" si="1765">E808+M808</f>
        <v>11993.210000000006</v>
      </c>
      <c r="V808" s="38">
        <f t="shared" ref="V808:V809" si="1766">S808/T808-1</f>
        <v>0.14982010160056003</v>
      </c>
      <c r="W808" s="3">
        <f t="shared" ref="W808:W809" si="1767">S808-S807</f>
        <v>-17.719999999986612</v>
      </c>
      <c r="X808" s="38">
        <f t="shared" ref="X808:X809" si="1768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6"/>
        <v>10791.810000000005</v>
      </c>
      <c r="F809" s="38">
        <f t="shared" si="1757"/>
        <v>0.21180869993252327</v>
      </c>
      <c r="G809" s="41">
        <f t="shared" si="1758"/>
        <v>0</v>
      </c>
      <c r="H809" s="38">
        <f t="shared" si="1759"/>
        <v>0</v>
      </c>
      <c r="J809" s="37">
        <v>44984</v>
      </c>
      <c r="K809" s="41">
        <v>30301.4</v>
      </c>
      <c r="L809" s="58">
        <v>29100</v>
      </c>
      <c r="M809" s="43">
        <f t="shared" si="1760"/>
        <v>1201.4000000000015</v>
      </c>
      <c r="N809" s="38">
        <f t="shared" si="1761"/>
        <v>4.1285223367697688E-2</v>
      </c>
      <c r="O809" s="43">
        <f t="shared" si="1762"/>
        <v>0</v>
      </c>
      <c r="P809" s="38">
        <f t="shared" si="1763"/>
        <v>0</v>
      </c>
      <c r="R809" s="37">
        <v>44984</v>
      </c>
      <c r="S809" s="3">
        <f t="shared" si="1439"/>
        <v>92043.950000000012</v>
      </c>
      <c r="T809" s="43">
        <f t="shared" si="1764"/>
        <v>80050.739999999991</v>
      </c>
      <c r="U809" s="3">
        <f t="shared" si="1765"/>
        <v>11993.210000000006</v>
      </c>
      <c r="V809" s="38">
        <f t="shared" si="1766"/>
        <v>0.14982010160056003</v>
      </c>
      <c r="W809" s="3">
        <f t="shared" si="1767"/>
        <v>0</v>
      </c>
      <c r="X809" s="38">
        <f t="shared" si="1768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6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0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39"/>
        <v>93261.790000000008</v>
      </c>
      <c r="T810" s="85">
        <f t="shared" si="1764"/>
        <v>80450.739999999991</v>
      </c>
      <c r="U810" s="3">
        <f t="shared" si="1765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69">B811-D811</f>
        <v>11340.200000000004</v>
      </c>
      <c r="F811" s="38">
        <f t="shared" ref="F811" si="1770">B811/D811-1</f>
        <v>0.2214850800984518</v>
      </c>
      <c r="G811" s="41">
        <f t="shared" ref="G811" si="1771">B811-B810</f>
        <v>0</v>
      </c>
      <c r="H811" s="38">
        <f t="shared" ref="H811" si="1772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3">K811-L811</f>
        <v>1470.8499999999985</v>
      </c>
      <c r="N811" s="38">
        <f t="shared" ref="N811" si="1774">K811/L811-1</f>
        <v>5.0285470085470019E-2</v>
      </c>
      <c r="O811" s="43">
        <f t="shared" ref="O811" si="1775">K811-K810</f>
        <v>0</v>
      </c>
      <c r="P811" s="38">
        <f t="shared" ref="P811" si="1776">K811/K810-1</f>
        <v>0</v>
      </c>
      <c r="R811" s="37">
        <v>44986</v>
      </c>
      <c r="S811" s="3">
        <f t="shared" si="1439"/>
        <v>93261.790000000008</v>
      </c>
      <c r="T811" s="43">
        <f t="shared" ref="T811" si="1777">D811+L811</f>
        <v>80450.739999999991</v>
      </c>
      <c r="U811" s="3">
        <f t="shared" ref="U811" si="1778">E811+M811</f>
        <v>12811.050000000003</v>
      </c>
      <c r="V811" s="38">
        <f t="shared" ref="V811" si="1779">S811/T811-1</f>
        <v>0.15924092183614502</v>
      </c>
      <c r="W811" s="3">
        <f t="shared" ref="W811" si="1780">S811-S810</f>
        <v>0</v>
      </c>
      <c r="X811" s="38">
        <f t="shared" ref="X811" si="1781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2">B812-D812</f>
        <v>11340.200000000004</v>
      </c>
      <c r="F812" s="38">
        <f t="shared" ref="F812:F813" si="1783">B812/D812-1</f>
        <v>0.2214850800984518</v>
      </c>
      <c r="G812" s="41">
        <f t="shared" ref="G812:G813" si="1784">B812-B811</f>
        <v>0</v>
      </c>
      <c r="H812" s="38">
        <f t="shared" ref="H812:H813" si="1785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6">K812-L812</f>
        <v>1470.8499999999985</v>
      </c>
      <c r="N812" s="38">
        <f t="shared" ref="N812:N813" si="1787">K812/L812-1</f>
        <v>5.0285470085470019E-2</v>
      </c>
      <c r="O812" s="43">
        <f t="shared" ref="O812:O813" si="1788">K812-K811</f>
        <v>0</v>
      </c>
      <c r="P812" s="38">
        <f t="shared" ref="P812:P813" si="1789">K812/K811-1</f>
        <v>0</v>
      </c>
      <c r="R812" s="37">
        <v>44987</v>
      </c>
      <c r="S812" s="3">
        <f t="shared" ref="S812:S838" si="1790">B812+K812</f>
        <v>93261.790000000008</v>
      </c>
      <c r="T812" s="43">
        <f t="shared" ref="T812:T813" si="1791">D812+L812</f>
        <v>80450.739999999991</v>
      </c>
      <c r="U812" s="3">
        <f t="shared" ref="U812:U813" si="1792">E812+M812</f>
        <v>12811.050000000003</v>
      </c>
      <c r="V812" s="38">
        <f t="shared" ref="V812:V813" si="1793">S812/T812-1</f>
        <v>0.15924092183614502</v>
      </c>
      <c r="W812" s="3">
        <f t="shared" ref="W812:W813" si="1794">S812-S811</f>
        <v>0</v>
      </c>
      <c r="X812" s="38">
        <f t="shared" ref="X812:X813" si="1795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2"/>
        <v>11340.200000000004</v>
      </c>
      <c r="F813" s="38">
        <f t="shared" si="1783"/>
        <v>0.2214850800984518</v>
      </c>
      <c r="G813" s="41">
        <f t="shared" si="1784"/>
        <v>0</v>
      </c>
      <c r="H813" s="38">
        <f t="shared" si="1785"/>
        <v>0</v>
      </c>
      <c r="J813" s="37">
        <v>44988</v>
      </c>
      <c r="K813" s="41">
        <v>30720.85</v>
      </c>
      <c r="L813" s="58">
        <v>29250</v>
      </c>
      <c r="M813" s="43">
        <f t="shared" si="1786"/>
        <v>1470.8499999999985</v>
      </c>
      <c r="N813" s="38">
        <f t="shared" si="1787"/>
        <v>5.0285470085470019E-2</v>
      </c>
      <c r="O813" s="43">
        <f t="shared" si="1788"/>
        <v>0</v>
      </c>
      <c r="P813" s="38">
        <f t="shared" si="1789"/>
        <v>0</v>
      </c>
      <c r="R813" s="37">
        <v>44988</v>
      </c>
      <c r="S813" s="3">
        <f t="shared" si="1790"/>
        <v>93261.790000000008</v>
      </c>
      <c r="T813" s="43">
        <f t="shared" si="1791"/>
        <v>80450.739999999991</v>
      </c>
      <c r="U813" s="3">
        <f t="shared" si="1792"/>
        <v>12811.050000000003</v>
      </c>
      <c r="V813" s="38">
        <f t="shared" si="1793"/>
        <v>0.15924092183614502</v>
      </c>
      <c r="W813" s="3">
        <f t="shared" si="1794"/>
        <v>0</v>
      </c>
      <c r="X813" s="38">
        <f t="shared" si="1795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6">B814-D814</f>
        <v>11313.349999999999</v>
      </c>
      <c r="F814" s="38">
        <f t="shared" ref="F814" si="1797">B814/D814-1</f>
        <v>0.22096067361526406</v>
      </c>
      <c r="G814" s="41">
        <f t="shared" ref="G814" si="1798">B814-B813</f>
        <v>-26.850000000005821</v>
      </c>
      <c r="H814" s="38">
        <f t="shared" ref="H814" si="1799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0">K814-L814</f>
        <v>1457.6500000000015</v>
      </c>
      <c r="N814" s="38">
        <f t="shared" ref="N814" si="1801">K814/L814-1</f>
        <v>4.9834188034188154E-2</v>
      </c>
      <c r="O814" s="43">
        <f t="shared" ref="O814" si="1802">K814-K813</f>
        <v>-13.19999999999709</v>
      </c>
      <c r="P814" s="38">
        <f t="shared" ref="P814" si="1803">K814/K813-1</f>
        <v>-4.2967561118900655E-4</v>
      </c>
      <c r="R814" s="37">
        <v>44991</v>
      </c>
      <c r="S814" s="3">
        <f t="shared" si="1790"/>
        <v>93221.739999999991</v>
      </c>
      <c r="T814" s="43">
        <f t="shared" ref="T814" si="1804">D814+L814</f>
        <v>80450.739999999991</v>
      </c>
      <c r="U814" s="3">
        <f t="shared" ref="U814" si="1805">E814+M814</f>
        <v>12771</v>
      </c>
      <c r="V814" s="38">
        <f t="shared" ref="V814" si="1806">S814/T814-1</f>
        <v>0.15874310167936301</v>
      </c>
      <c r="W814" s="3">
        <f t="shared" ref="W814" si="1807">S814-S813</f>
        <v>-40.050000000017462</v>
      </c>
      <c r="X814" s="38">
        <f t="shared" ref="X814" si="1808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09">B815-D815</f>
        <v>10955.090000000004</v>
      </c>
      <c r="F815" s="38">
        <f t="shared" ref="F815" si="1810">B815/D815-1</f>
        <v>0.21396350912115736</v>
      </c>
      <c r="G815" s="41">
        <f t="shared" ref="G815" si="1811">B815-B814</f>
        <v>-358.25999999999476</v>
      </c>
      <c r="H815" s="38">
        <f t="shared" ref="H815" si="1812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3">K815-L815</f>
        <v>1281.6699999999983</v>
      </c>
      <c r="N815" s="38">
        <f t="shared" ref="N815" si="1814">K815/L815-1</f>
        <v>4.3817777777777733E-2</v>
      </c>
      <c r="O815" s="43">
        <f t="shared" ref="O815" si="1815">K815-K814</f>
        <v>-175.9800000000032</v>
      </c>
      <c r="P815" s="38">
        <f t="shared" ref="P815" si="1816">K815/K814-1</f>
        <v>-5.7308195189147426E-3</v>
      </c>
      <c r="R815" s="37">
        <v>44992</v>
      </c>
      <c r="S815" s="3">
        <f t="shared" si="1790"/>
        <v>92687.5</v>
      </c>
      <c r="T815" s="43">
        <f t="shared" ref="T815" si="1817">D815+L815</f>
        <v>80450.739999999991</v>
      </c>
      <c r="U815" s="3">
        <f t="shared" ref="U815:U816" si="1818">E815+M815</f>
        <v>12236.760000000002</v>
      </c>
      <c r="V815" s="38">
        <f t="shared" ref="V815" si="1819">S815/T815-1</f>
        <v>0.15210251639699046</v>
      </c>
      <c r="W815" s="3">
        <f t="shared" ref="W815" si="1820">S815-S814</f>
        <v>-534.23999999999069</v>
      </c>
      <c r="X815" s="38">
        <f t="shared" ref="X815" si="1821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2">B816-D816</f>
        <v>10379.700000000004</v>
      </c>
      <c r="F816" s="38">
        <f t="shared" ref="F816:F818" si="1823">B816/D816-1</f>
        <v>0.20272558560677068</v>
      </c>
      <c r="G816" s="41">
        <f t="shared" ref="G816:G818" si="1824">B816-B815</f>
        <v>-575.38999999999942</v>
      </c>
      <c r="H816" s="38">
        <f t="shared" ref="H816:H818" si="1825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3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0"/>
        <v>91977.83</v>
      </c>
      <c r="T816" s="50">
        <f>T815+150</f>
        <v>80600.739999999991</v>
      </c>
      <c r="U816" s="3">
        <f t="shared" si="1818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2"/>
        <v>10379.700000000004</v>
      </c>
      <c r="F817" s="38">
        <f t="shared" si="1823"/>
        <v>0.20272558560677068</v>
      </c>
      <c r="G817" s="41">
        <f t="shared" si="1824"/>
        <v>0</v>
      </c>
      <c r="H817" s="38">
        <f t="shared" si="1825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6">K817-L817</f>
        <v>997.38999999999942</v>
      </c>
      <c r="N817" s="38">
        <f t="shared" ref="N817:N818" si="1827">K817/L817-1</f>
        <v>3.3924829931972766E-2</v>
      </c>
      <c r="O817" s="43">
        <f t="shared" ref="O817:O818" si="1828">K817-K816</f>
        <v>0</v>
      </c>
      <c r="P817" s="38">
        <f t="shared" ref="P817:P818" si="1829">K817/K816-1</f>
        <v>0</v>
      </c>
      <c r="R817" s="37">
        <v>44994</v>
      </c>
      <c r="S817" s="3">
        <f t="shared" si="1790"/>
        <v>91977.83</v>
      </c>
      <c r="T817" s="43">
        <f t="shared" ref="T817:T818" si="1830">D817+L817</f>
        <v>80600.739999999991</v>
      </c>
      <c r="U817" s="3">
        <f t="shared" ref="U817:U818" si="1831">E817+M817</f>
        <v>11377.090000000004</v>
      </c>
      <c r="V817" s="38">
        <f t="shared" ref="V817:V818" si="1832">S817/T817-1</f>
        <v>0.14115366682737673</v>
      </c>
      <c r="W817" s="3">
        <f t="shared" ref="W817:W818" si="1833">S817-S816</f>
        <v>0</v>
      </c>
      <c r="X817" s="38">
        <f t="shared" ref="X817:X818" si="1834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2"/>
        <v>10379.700000000004</v>
      </c>
      <c r="F818" s="38">
        <f t="shared" si="1823"/>
        <v>0.20272558560677068</v>
      </c>
      <c r="G818" s="41">
        <f t="shared" si="1824"/>
        <v>0</v>
      </c>
      <c r="H818" s="38">
        <f t="shared" si="1825"/>
        <v>0</v>
      </c>
      <c r="J818" s="37">
        <v>44995</v>
      </c>
      <c r="K818" s="41">
        <v>30397.39</v>
      </c>
      <c r="L818" s="58">
        <v>29400</v>
      </c>
      <c r="M818" s="43">
        <f t="shared" si="1826"/>
        <v>997.38999999999942</v>
      </c>
      <c r="N818" s="38">
        <f t="shared" si="1827"/>
        <v>3.3924829931972766E-2</v>
      </c>
      <c r="O818" s="43">
        <f t="shared" si="1828"/>
        <v>0</v>
      </c>
      <c r="P818" s="38">
        <f t="shared" si="1829"/>
        <v>0</v>
      </c>
      <c r="R818" s="37">
        <v>44995</v>
      </c>
      <c r="S818" s="3">
        <f t="shared" si="1790"/>
        <v>91977.83</v>
      </c>
      <c r="T818" s="43">
        <f t="shared" si="1830"/>
        <v>80600.739999999991</v>
      </c>
      <c r="U818" s="3">
        <f t="shared" si="1831"/>
        <v>11377.090000000004</v>
      </c>
      <c r="V818" s="38">
        <f t="shared" si="1832"/>
        <v>0.14115366682737673</v>
      </c>
      <c r="W818" s="3">
        <f t="shared" si="1833"/>
        <v>0</v>
      </c>
      <c r="X818" s="38">
        <f t="shared" si="1834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5">B819-D819</f>
        <v>10236.290000000001</v>
      </c>
      <c r="F819" s="38">
        <f t="shared" ref="F819" si="1836">B819/D819-1</f>
        <v>0.19992464952654987</v>
      </c>
      <c r="G819" s="41">
        <f t="shared" ref="G819" si="1837">B819-B818</f>
        <v>-143.41000000000349</v>
      </c>
      <c r="H819" s="38">
        <f t="shared" ref="H819" si="1838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39">K819-L819</f>
        <v>926.59999999999854</v>
      </c>
      <c r="N819" s="38">
        <f t="shared" ref="N819" si="1840">K819/L819-1</f>
        <v>3.151700680272107E-2</v>
      </c>
      <c r="O819" s="43">
        <f t="shared" ref="O819" si="1841">K819-K818</f>
        <v>-70.790000000000873</v>
      </c>
      <c r="P819" s="38">
        <f t="shared" ref="P819" si="1842">K819/K818-1</f>
        <v>-2.3288183623659808E-3</v>
      </c>
      <c r="R819" s="37">
        <v>44998</v>
      </c>
      <c r="S819" s="3">
        <f t="shared" si="1790"/>
        <v>91763.63</v>
      </c>
      <c r="T819" s="43">
        <f t="shared" ref="T819" si="1843">D819+L819</f>
        <v>80600.739999999991</v>
      </c>
      <c r="U819" s="3">
        <f t="shared" ref="U819" si="1844">E819+M819</f>
        <v>11162.89</v>
      </c>
      <c r="V819" s="38">
        <f t="shared" ref="V819" si="1845">S819/T819-1</f>
        <v>0.13849612298844916</v>
      </c>
      <c r="W819" s="3">
        <f t="shared" ref="W819" si="1846">S819-S818</f>
        <v>-214.19999999999709</v>
      </c>
      <c r="X819" s="38">
        <f t="shared" ref="X819" si="1847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8">B820-D820</f>
        <v>10329.420000000006</v>
      </c>
      <c r="F820" s="38">
        <f t="shared" ref="F820" si="1849">B820/D820-1</f>
        <v>0.20174356854998599</v>
      </c>
      <c r="G820" s="41">
        <f t="shared" ref="G820" si="1850">B820-B819</f>
        <v>93.130000000004657</v>
      </c>
      <c r="H820" s="38">
        <f t="shared" ref="H820" si="1851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2">K820-L820</f>
        <v>972.56999999999971</v>
      </c>
      <c r="N820" s="38">
        <f t="shared" ref="N820" si="1853">K820/L820-1</f>
        <v>3.3080612244897889E-2</v>
      </c>
      <c r="O820" s="43">
        <f t="shared" ref="O820" si="1854">K820-K819</f>
        <v>45.970000000001164</v>
      </c>
      <c r="P820" s="38">
        <f t="shared" ref="P820" si="1855">K820/K819-1</f>
        <v>1.5158309866585284E-3</v>
      </c>
      <c r="R820" s="37">
        <v>44999</v>
      </c>
      <c r="S820" s="3">
        <f t="shared" si="1790"/>
        <v>91902.73000000001</v>
      </c>
      <c r="T820" s="43">
        <f t="shared" ref="T820:T821" si="1856">D820+L820</f>
        <v>80600.739999999991</v>
      </c>
      <c r="U820" s="3">
        <f t="shared" ref="U820:U821" si="1857">E820+M820</f>
        <v>11301.990000000005</v>
      </c>
      <c r="V820" s="38">
        <f t="shared" ref="V820" si="1858">S820/T820-1</f>
        <v>0.14022191359533442</v>
      </c>
      <c r="W820" s="3">
        <f t="shared" ref="W820" si="1859">S820-S819</f>
        <v>139.10000000000582</v>
      </c>
      <c r="X820" s="38">
        <f t="shared" ref="X820" si="1860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8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2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0"/>
        <v>91645.58</v>
      </c>
      <c r="T821" s="85">
        <f t="shared" si="1856"/>
        <v>81000.739999999991</v>
      </c>
      <c r="U821" s="3">
        <f t="shared" si="1857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1">B822-D822</f>
        <v>10061</v>
      </c>
      <c r="F822" s="38">
        <f t="shared" ref="F822" si="1862">B822/D822-1</f>
        <v>0.19554626425198163</v>
      </c>
      <c r="G822" s="41">
        <f t="shared" ref="G822" si="1863">B822-B821</f>
        <v>171.54999999999563</v>
      </c>
      <c r="H822" s="38">
        <f t="shared" ref="H822" si="1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5">K822-L822</f>
        <v>840.15000000000146</v>
      </c>
      <c r="N822" s="38">
        <f t="shared" ref="N822" si="1866">K822/L822-1</f>
        <v>2.8431472081218434E-2</v>
      </c>
      <c r="O822" s="43">
        <f t="shared" ref="O822" si="1867">K822-K821</f>
        <v>84.760000000002037</v>
      </c>
      <c r="P822" s="38">
        <f t="shared" ref="P822" si="1868">K822/K821-1</f>
        <v>2.7968622083398564E-3</v>
      </c>
      <c r="R822" s="37">
        <v>45001</v>
      </c>
      <c r="S822" s="3">
        <f t="shared" si="1790"/>
        <v>91901.89</v>
      </c>
      <c r="T822" s="43">
        <f t="shared" ref="T822" si="1869">D822+L822</f>
        <v>81000.739999999991</v>
      </c>
      <c r="U822" s="3">
        <f t="shared" ref="U822" si="1870">E822+M822</f>
        <v>10901.150000000001</v>
      </c>
      <c r="V822" s="38">
        <f t="shared" ref="V822" si="1871">S822/T822-1</f>
        <v>0.1345808692611945</v>
      </c>
      <c r="W822" s="3">
        <f t="shared" ref="W822" si="1872">S822-S821</f>
        <v>256.30999999999767</v>
      </c>
      <c r="X822" s="38">
        <f t="shared" ref="X822" si="1873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4">B823-D823</f>
        <v>9844.7000000000044</v>
      </c>
      <c r="F823" s="38">
        <f t="shared" ref="F823" si="1875">B823/D823-1</f>
        <v>0.19134224308532799</v>
      </c>
      <c r="G823" s="41">
        <f t="shared" ref="G823" si="1876">B823-B822</f>
        <v>-216.29999999999563</v>
      </c>
      <c r="H823" s="38">
        <f t="shared" ref="H823" si="1877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8">K823-L823</f>
        <v>733.29000000000087</v>
      </c>
      <c r="N823" s="38">
        <f t="shared" ref="N823" si="1879">K823/L823-1</f>
        <v>2.4815228426396052E-2</v>
      </c>
      <c r="O823" s="43">
        <f t="shared" ref="O823" si="1880">K823-K822</f>
        <v>-106.86000000000058</v>
      </c>
      <c r="P823" s="38">
        <f t="shared" ref="P823" si="1881">K823/K822-1</f>
        <v>-3.5162708969846967E-3</v>
      </c>
      <c r="R823" s="37">
        <v>45002</v>
      </c>
      <c r="S823" s="3">
        <f t="shared" si="1790"/>
        <v>91578.73000000001</v>
      </c>
      <c r="T823" s="43">
        <f t="shared" ref="T823" si="1882">D823+L823</f>
        <v>81000.739999999991</v>
      </c>
      <c r="U823" s="3">
        <f t="shared" ref="U823" si="1883">E823+M823</f>
        <v>10577.990000000005</v>
      </c>
      <c r="V823" s="38">
        <f t="shared" ref="V823" si="1884">S823/T823-1</f>
        <v>0.13059127607970034</v>
      </c>
      <c r="W823" s="3">
        <f t="shared" ref="W823" si="1885">S823-S822</f>
        <v>-323.15999999998894</v>
      </c>
      <c r="X823" s="38">
        <f t="shared" ref="X823" si="1886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7">B824-D824</f>
        <v>9993.3000000000029</v>
      </c>
      <c r="F824" s="38">
        <f t="shared" ref="F824" si="1888">B824/D824-1</f>
        <v>0.19423044255534516</v>
      </c>
      <c r="G824" s="41">
        <f t="shared" ref="G824" si="1889">B824-B823</f>
        <v>148.59999999999854</v>
      </c>
      <c r="H824" s="38">
        <f t="shared" ref="H824" si="1890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1">K824-L824</f>
        <v>806.70000000000073</v>
      </c>
      <c r="N824" s="38">
        <f t="shared" ref="N824" si="1892">K824/L824-1</f>
        <v>2.7299492385786772E-2</v>
      </c>
      <c r="O824" s="43">
        <f t="shared" ref="O824" si="1893">K824-K823</f>
        <v>73.409999999999854</v>
      </c>
      <c r="P824" s="38">
        <f t="shared" ref="P824" si="1894">K824/K823-1</f>
        <v>2.424109137415309E-3</v>
      </c>
      <c r="R824" s="37">
        <v>45005</v>
      </c>
      <c r="S824" s="3">
        <f t="shared" si="1790"/>
        <v>91800.74</v>
      </c>
      <c r="T824" s="43">
        <f t="shared" ref="T824" si="1895">D824+L824</f>
        <v>81000.739999999991</v>
      </c>
      <c r="U824" s="3">
        <f t="shared" ref="U824:U825" si="1896">E824+M824</f>
        <v>10800.000000000004</v>
      </c>
      <c r="V824" s="38">
        <f t="shared" ref="V824" si="1897">S824/T824-1</f>
        <v>0.13333211523746602</v>
      </c>
      <c r="W824" s="3">
        <f t="shared" ref="W824" si="1898">S824-S823</f>
        <v>222.00999999999476</v>
      </c>
      <c r="X824" s="38">
        <f t="shared" ref="X824" si="1899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0">B825-D825</f>
        <v>10202.709999999999</v>
      </c>
      <c r="F825" s="38">
        <f t="shared" ref="F825" si="1901">B825/D825-1</f>
        <v>0.1983005492243648</v>
      </c>
      <c r="G825" s="41">
        <f t="shared" ref="G825" si="1902">B825-B824</f>
        <v>209.40999999999622</v>
      </c>
      <c r="H825" s="38">
        <f t="shared" ref="H825" si="1903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1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0"/>
        <v>92263.61</v>
      </c>
      <c r="T825" s="50">
        <f>T824+150</f>
        <v>81150.739999999991</v>
      </c>
      <c r="U825" s="3">
        <f t="shared" si="1896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4">B826-D826</f>
        <v>10202.709999999999</v>
      </c>
      <c r="F826" s="38">
        <f t="shared" ref="F826" si="1905">B826/D826-1</f>
        <v>0.1983005492243648</v>
      </c>
      <c r="G826" s="41">
        <f t="shared" ref="G826" si="1906">B826-B825</f>
        <v>0</v>
      </c>
      <c r="H826" s="38">
        <f t="shared" ref="H826" si="1907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8">K826-L826</f>
        <v>910.15999999999985</v>
      </c>
      <c r="N826" s="38">
        <f t="shared" ref="N826" si="1909">K826/L826-1</f>
        <v>3.064511784511792E-2</v>
      </c>
      <c r="O826" s="43">
        <f t="shared" ref="O826" si="1910">K826-K825</f>
        <v>0</v>
      </c>
      <c r="P826" s="38">
        <f t="shared" ref="P826" si="1911">K826/K825-1</f>
        <v>0</v>
      </c>
      <c r="R826" s="37">
        <v>45007</v>
      </c>
      <c r="S826" s="3">
        <f t="shared" si="1790"/>
        <v>92263.61</v>
      </c>
      <c r="T826" s="43">
        <f t="shared" ref="T826" si="1912">D826+L826</f>
        <v>81150.739999999991</v>
      </c>
      <c r="U826" s="3">
        <f t="shared" ref="U826" si="1913">E826+M826</f>
        <v>11112.869999999999</v>
      </c>
      <c r="V826" s="38">
        <f t="shared" ref="V826" si="1914">S826/T826-1</f>
        <v>0.13694108026618124</v>
      </c>
      <c r="W826" s="3">
        <f t="shared" ref="W826" si="1915">S826-S825</f>
        <v>0</v>
      </c>
      <c r="X826" s="38">
        <f t="shared" ref="X826" si="1916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7">B827-D827</f>
        <v>10079.93</v>
      </c>
      <c r="F827" s="38">
        <f t="shared" ref="F827" si="1918">B827/D827-1</f>
        <v>0.19591418898931279</v>
      </c>
      <c r="G827" s="41">
        <f t="shared" ref="G827" si="1919">B827-B826</f>
        <v>-122.77999999999884</v>
      </c>
      <c r="H827" s="38">
        <f t="shared" ref="H827" si="1920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1">K827-L827</f>
        <v>849.20000000000073</v>
      </c>
      <c r="N827" s="38">
        <f t="shared" ref="N827" si="1922">K827/L827-1</f>
        <v>2.8592592592592725E-2</v>
      </c>
      <c r="O827" s="43">
        <f t="shared" ref="O827" si="1923">K827-K826</f>
        <v>-60.959999999999127</v>
      </c>
      <c r="P827" s="38">
        <f t="shared" ref="P827" si="1924">K827/K826-1</f>
        <v>-1.9914956341292589E-3</v>
      </c>
      <c r="R827" s="37">
        <v>45008</v>
      </c>
      <c r="S827" s="3">
        <f t="shared" si="1790"/>
        <v>92079.87</v>
      </c>
      <c r="T827" s="43">
        <f t="shared" ref="T827" si="1925">D827+L827</f>
        <v>81150.739999999991</v>
      </c>
      <c r="U827" s="3">
        <f t="shared" ref="U827" si="1926">E827+M827</f>
        <v>10929.130000000001</v>
      </c>
      <c r="V827" s="38">
        <f t="shared" ref="V827" si="1927">S827/T827-1</f>
        <v>0.1346768988181748</v>
      </c>
      <c r="W827" s="3">
        <f t="shared" ref="W827" si="1928">S827-S826</f>
        <v>-183.74000000000524</v>
      </c>
      <c r="X827" s="38">
        <f t="shared" ref="X827" si="1929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0">B828-D828</f>
        <v>10171.730000000003</v>
      </c>
      <c r="F828" s="38">
        <f t="shared" ref="F828" si="1931">B828/D828-1</f>
        <v>0.19769841988667225</v>
      </c>
      <c r="G828" s="41">
        <f t="shared" ref="G828" si="1932">B828-B827</f>
        <v>91.80000000000291</v>
      </c>
      <c r="H828" s="38">
        <f t="shared" ref="H828" si="1933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4">K828-L828</f>
        <v>894.77999999999884</v>
      </c>
      <c r="N828" s="38">
        <f t="shared" ref="N828" si="1935">K828/L828-1</f>
        <v>3.012727272727278E-2</v>
      </c>
      <c r="O828" s="43">
        <f t="shared" ref="O828" si="1936">K828-K827</f>
        <v>45.579999999998108</v>
      </c>
      <c r="P828" s="38">
        <f t="shared" ref="P828" si="1937">K828/K827-1</f>
        <v>1.4920194309506751E-3</v>
      </c>
      <c r="R828" s="37">
        <v>45009</v>
      </c>
      <c r="S828" s="3">
        <f t="shared" si="1790"/>
        <v>92217.25</v>
      </c>
      <c r="T828" s="43">
        <f t="shared" ref="T828" si="1938">D828+L828</f>
        <v>81150.739999999991</v>
      </c>
      <c r="U828" s="3">
        <f t="shared" ref="U828" si="1939">E828+M828</f>
        <v>11066.510000000002</v>
      </c>
      <c r="V828" s="38">
        <f t="shared" ref="V828" si="1940">S828/T828-1</f>
        <v>0.13636979773690316</v>
      </c>
      <c r="W828" s="3">
        <f t="shared" ref="W828" si="1941">S828-S827</f>
        <v>137.38000000000466</v>
      </c>
      <c r="X828" s="38">
        <f t="shared" ref="X828" si="1942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3">B829-D829</f>
        <v>10142.470000000001</v>
      </c>
      <c r="F829" s="38">
        <f t="shared" ref="F829" si="1944">B829/D829-1</f>
        <v>0.19712972058322187</v>
      </c>
      <c r="G829" s="41">
        <f t="shared" ref="G829" si="1945">B829-B828</f>
        <v>-29.260000000002037</v>
      </c>
      <c r="H829" s="38">
        <f t="shared" ref="H829" si="1946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7">K829-L829</f>
        <v>880.25</v>
      </c>
      <c r="N829" s="38">
        <f t="shared" ref="N829" si="1948">K829/L829-1</f>
        <v>2.9638047138047074E-2</v>
      </c>
      <c r="O829" s="43">
        <f t="shared" ref="O829" si="1949">K829-K828</f>
        <v>-14.529999999998836</v>
      </c>
      <c r="P829" s="38">
        <f t="shared" ref="P829" si="1950">K829/K828-1</f>
        <v>-4.7491761666529353E-4</v>
      </c>
      <c r="R829" s="37">
        <v>45012</v>
      </c>
      <c r="S829" s="3">
        <f t="shared" si="1790"/>
        <v>92173.459999999992</v>
      </c>
      <c r="T829" s="43">
        <f t="shared" ref="T829" si="1951">D829+L829</f>
        <v>81150.739999999991</v>
      </c>
      <c r="U829" s="3">
        <f t="shared" ref="U829" si="1952">E829+M829</f>
        <v>11022.720000000001</v>
      </c>
      <c r="V829" s="38">
        <f t="shared" ref="V829" si="1953">S829/T829-1</f>
        <v>0.1358301846662151</v>
      </c>
      <c r="W829" s="3">
        <f t="shared" ref="W829" si="1954">S829-S828</f>
        <v>-43.790000000008149</v>
      </c>
      <c r="X829" s="38">
        <f t="shared" ref="X829" si="1955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6">B830-D830</f>
        <v>10087.39</v>
      </c>
      <c r="F830" s="38">
        <f t="shared" ref="F830" si="1957">B830/D830-1</f>
        <v>0.19605918204480632</v>
      </c>
      <c r="G830" s="41">
        <f t="shared" ref="G830" si="1958">B830-B829</f>
        <v>-55.080000000001746</v>
      </c>
      <c r="H830" s="38">
        <f t="shared" ref="H830" si="1959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0">K830-L830</f>
        <v>852.90000000000146</v>
      </c>
      <c r="N830" s="38">
        <f t="shared" ref="N830" si="1961">K830/L830-1</f>
        <v>2.8717171717171697E-2</v>
      </c>
      <c r="O830" s="43">
        <f t="shared" ref="O830" si="1962">K830-K829</f>
        <v>-27.349999999998545</v>
      </c>
      <c r="P830" s="38">
        <f t="shared" ref="P830" si="1963">K830/K829-1</f>
        <v>-8.9436809705600862E-4</v>
      </c>
      <c r="R830" s="37">
        <v>45013</v>
      </c>
      <c r="S830" s="3">
        <f t="shared" si="1790"/>
        <v>92091.03</v>
      </c>
      <c r="T830" s="43">
        <f t="shared" ref="T830" si="1964">D830+L830</f>
        <v>81150.739999999991</v>
      </c>
      <c r="U830" s="3">
        <f t="shared" ref="U830:U831" si="1965">E830+M830</f>
        <v>10940.29</v>
      </c>
      <c r="V830" s="38">
        <f t="shared" ref="V830" si="1966">S830/T830-1</f>
        <v>0.13481442066948501</v>
      </c>
      <c r="W830" s="3">
        <f t="shared" ref="W830" si="1967">S830-S829</f>
        <v>-82.429999999993015</v>
      </c>
      <c r="X830" s="38">
        <f t="shared" ref="X830" si="1968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69">B831-D831</f>
        <v>10492.440000000002</v>
      </c>
      <c r="F831" s="38">
        <f t="shared" ref="F831" si="1970">B831/D831-1</f>
        <v>0.20393176074824204</v>
      </c>
      <c r="G831" s="41">
        <f t="shared" ref="G831" si="1971">B831-B830</f>
        <v>405.05000000000291</v>
      </c>
      <c r="H831" s="38">
        <f t="shared" ref="H831" si="1972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0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0"/>
        <v>92847.19</v>
      </c>
      <c r="T831" s="50">
        <f>T830+150</f>
        <v>81300.739999999991</v>
      </c>
      <c r="U831" s="3">
        <f t="shared" si="1965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3">B832-D832</f>
        <v>10705.29</v>
      </c>
      <c r="F832" s="38">
        <f t="shared" ref="F832" si="1974">B832/D832-1</f>
        <v>0.20806872748574667</v>
      </c>
      <c r="G832" s="41">
        <f t="shared" ref="G832" si="1975">B832-B831</f>
        <v>212.84999999999854</v>
      </c>
      <c r="H832" s="38">
        <f t="shared" ref="H832" si="1976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7">K832-L832</f>
        <v>1160.2000000000007</v>
      </c>
      <c r="N832" s="38">
        <f t="shared" ref="N832" si="1978">K832/L832-1</f>
        <v>3.8867671691792394E-2</v>
      </c>
      <c r="O832" s="43">
        <f t="shared" ref="O832" si="1979">K832-K831</f>
        <v>106.19000000000233</v>
      </c>
      <c r="P832" s="38">
        <f t="shared" ref="P832" si="1980">K832/K831-1</f>
        <v>3.4361236616220481E-3</v>
      </c>
      <c r="R832" s="37">
        <v>45015</v>
      </c>
      <c r="S832" s="3">
        <f t="shared" si="1790"/>
        <v>93166.23</v>
      </c>
      <c r="T832" s="43">
        <f t="shared" ref="T832" si="1981">D832+L832</f>
        <v>81300.739999999991</v>
      </c>
      <c r="U832" s="3">
        <f t="shared" ref="U832" si="1982">E832+M832</f>
        <v>11865.490000000002</v>
      </c>
      <c r="V832" s="38">
        <f t="shared" ref="V832" si="1983">S832/T832-1</f>
        <v>0.14594565805920112</v>
      </c>
      <c r="W832" s="3">
        <f t="shared" ref="W832" si="1984">S832-S831</f>
        <v>319.0399999999936</v>
      </c>
      <c r="X832" s="38">
        <f t="shared" ref="X832" si="1985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6">B833-D833</f>
        <v>11086.810000000005</v>
      </c>
      <c r="F833" s="38">
        <f t="shared" ref="F833" si="1987">B833/D833-1</f>
        <v>0.21548397554631871</v>
      </c>
      <c r="G833" s="41">
        <f t="shared" ref="G833" si="1988">B833-B832</f>
        <v>381.52000000000407</v>
      </c>
      <c r="H833" s="38">
        <f t="shared" ref="H833" si="1989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0">K833-L833</f>
        <v>1350.5400000000009</v>
      </c>
      <c r="N833" s="38">
        <f t="shared" ref="N833" si="1991">K833/L833-1</f>
        <v>4.5244221105527727E-2</v>
      </c>
      <c r="O833" s="43">
        <f t="shared" ref="O833" si="1992">K833-K832</f>
        <v>190.34000000000015</v>
      </c>
      <c r="P833" s="38">
        <f t="shared" ref="P833" si="1993">K833/K832-1</f>
        <v>6.1379804064469745E-3</v>
      </c>
      <c r="R833" s="37">
        <v>45016</v>
      </c>
      <c r="S833" s="3">
        <f t="shared" si="1790"/>
        <v>93738.09</v>
      </c>
      <c r="T833" s="43">
        <f t="shared" ref="T833:T834" si="1994">D833+L833</f>
        <v>81300.739999999991</v>
      </c>
      <c r="U833" s="3">
        <f t="shared" ref="U833:U834" si="1995">E833+M833</f>
        <v>12437.350000000006</v>
      </c>
      <c r="V833" s="38">
        <f t="shared" ref="V833" si="1996">S833/T833-1</f>
        <v>0.15297954237562905</v>
      </c>
      <c r="W833" s="3">
        <f t="shared" ref="W833" si="1997">S833-S832</f>
        <v>571.86000000000058</v>
      </c>
      <c r="X833" s="38">
        <f t="shared" ref="X833" si="1998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6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1999">K834-L834</f>
        <v>1558.3499999999985</v>
      </c>
      <c r="N834" s="38">
        <f t="shared" ref="N834:N835" si="2000">K834/L834-1</f>
        <v>5.2206030150753646E-2</v>
      </c>
      <c r="O834" s="43">
        <f t="shared" ref="O834:O835" si="2001">K834-K833</f>
        <v>207.80999999999767</v>
      </c>
      <c r="P834" s="38">
        <f t="shared" ref="P834:P835" si="2002">K834/K833-1</f>
        <v>6.6604616458560972E-3</v>
      </c>
      <c r="R834" s="37">
        <v>45019</v>
      </c>
      <c r="S834" s="3">
        <f t="shared" si="1790"/>
        <v>94612.42</v>
      </c>
      <c r="T834" s="93">
        <f t="shared" si="1994"/>
        <v>81550.739999999991</v>
      </c>
      <c r="U834" s="3">
        <f t="shared" si="1995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3">B835-D835</f>
        <v>11503.330000000002</v>
      </c>
      <c r="F835" s="38">
        <f t="shared" ref="F835" si="2004">B835/D835-1</f>
        <v>0.22249836269268108</v>
      </c>
      <c r="G835" s="41">
        <f t="shared" ref="G835" si="2005">B835-B834</f>
        <v>0</v>
      </c>
      <c r="H835" s="38">
        <f t="shared" ref="H835" si="2006">(B835)/B834-1</f>
        <v>0</v>
      </c>
      <c r="J835" s="37">
        <v>45020</v>
      </c>
      <c r="K835" s="41">
        <v>31408.35</v>
      </c>
      <c r="L835" s="58">
        <v>29850</v>
      </c>
      <c r="M835" s="43">
        <f t="shared" si="1999"/>
        <v>1558.3499999999985</v>
      </c>
      <c r="N835" s="38">
        <f t="shared" si="2000"/>
        <v>5.2206030150753646E-2</v>
      </c>
      <c r="O835" s="43">
        <f t="shared" si="2001"/>
        <v>0</v>
      </c>
      <c r="P835" s="38">
        <f t="shared" si="2002"/>
        <v>0</v>
      </c>
      <c r="R835" s="37">
        <v>45020</v>
      </c>
      <c r="S835" s="3">
        <f t="shared" si="1790"/>
        <v>94612.42</v>
      </c>
      <c r="T835" s="43">
        <f t="shared" ref="T835" si="2007">D835+L835</f>
        <v>81550.739999999991</v>
      </c>
      <c r="U835" s="3">
        <f t="shared" ref="U835:U836" si="2008">E835+M835</f>
        <v>13061.68</v>
      </c>
      <c r="V835" s="38">
        <f t="shared" ref="V835" si="2009">S835/T835-1</f>
        <v>0.1601662964676962</v>
      </c>
      <c r="W835" s="3">
        <f t="shared" ref="W835" si="2010">S835-S834</f>
        <v>0</v>
      </c>
      <c r="X835" s="38">
        <f t="shared" ref="X835" si="2011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2">B836-D836</f>
        <v>11441.349999999999</v>
      </c>
      <c r="F836" s="38">
        <f t="shared" ref="F836" si="2013">B836/D836-1</f>
        <v>0.2212995403934257</v>
      </c>
      <c r="G836" s="41">
        <f t="shared" ref="G836" si="2014">B836-B835</f>
        <v>-61.980000000003201</v>
      </c>
      <c r="H836" s="38">
        <f t="shared" ref="H836" si="2015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1999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0"/>
        <v>94669.65</v>
      </c>
      <c r="T836" s="50">
        <f>T835+150</f>
        <v>81700.739999999991</v>
      </c>
      <c r="U836" s="3">
        <f t="shared" si="2008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6">B837-D837</f>
        <v>11441.349999999999</v>
      </c>
      <c r="F837" s="38">
        <f t="shared" ref="F837" si="2017">B837/D837-1</f>
        <v>0.2212995403934257</v>
      </c>
      <c r="G837" s="41">
        <f t="shared" ref="G837" si="2018">B837-B836</f>
        <v>0</v>
      </c>
      <c r="H837" s="38">
        <f t="shared" ref="H837" si="2019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0">K837-L837</f>
        <v>1527.5600000000013</v>
      </c>
      <c r="N837" s="38">
        <f t="shared" ref="N837" si="2021">K837/L837-1</f>
        <v>5.0918666666666779E-2</v>
      </c>
      <c r="O837" s="43">
        <f t="shared" ref="O837" si="2022">K837-K836</f>
        <v>0</v>
      </c>
      <c r="P837" s="38">
        <f t="shared" ref="P837" si="2023">K837/K836-1</f>
        <v>0</v>
      </c>
      <c r="R837" s="37">
        <v>45022</v>
      </c>
      <c r="S837" s="3">
        <f t="shared" si="1790"/>
        <v>94669.65</v>
      </c>
      <c r="T837" s="43">
        <f t="shared" ref="T837" si="2024">D837+L837</f>
        <v>81700.739999999991</v>
      </c>
      <c r="U837" s="3">
        <f t="shared" ref="U837" si="2025">E837+M837</f>
        <v>12968.91</v>
      </c>
      <c r="V837" s="38">
        <f t="shared" ref="V837" si="2026">S837/T837-1</f>
        <v>0.15873675073200078</v>
      </c>
      <c r="W837" s="3">
        <f t="shared" ref="W837" si="2027">S837-S836</f>
        <v>0</v>
      </c>
      <c r="X837" s="38">
        <f t="shared" ref="X837" si="2028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29">B838-D838</f>
        <v>11649.86</v>
      </c>
      <c r="F838" s="38">
        <f t="shared" ref="F838" si="2030">B838/D838-1</f>
        <v>0.22533255810264996</v>
      </c>
      <c r="G838" s="41">
        <f t="shared" ref="G838" si="2031">B838-B837</f>
        <v>208.51000000000204</v>
      </c>
      <c r="H838" s="38">
        <f t="shared" ref="H838" si="2032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3">K838-L838</f>
        <v>1631.6699999999983</v>
      </c>
      <c r="N838" s="38">
        <f t="shared" ref="N838" si="2034">K838/L838-1</f>
        <v>5.4389000000000021E-2</v>
      </c>
      <c r="O838" s="43">
        <f t="shared" ref="O838" si="2035">K838-K837</f>
        <v>104.10999999999694</v>
      </c>
      <c r="P838" s="38">
        <f t="shared" ref="P838" si="2036">K838/K837-1</f>
        <v>3.3021902107235324E-3</v>
      </c>
      <c r="R838" s="37">
        <v>45023</v>
      </c>
      <c r="S838" s="3">
        <f t="shared" si="1790"/>
        <v>94982.26999999999</v>
      </c>
      <c r="T838" s="43">
        <f t="shared" ref="T838" si="2037">D838+L838</f>
        <v>81700.739999999991</v>
      </c>
      <c r="U838" s="3">
        <f t="shared" ref="U838" si="2038">E838+M838</f>
        <v>13281.529999999999</v>
      </c>
      <c r="V838" s="38">
        <f t="shared" ref="V838" si="2039">S838/T838-1</f>
        <v>0.16256315426273993</v>
      </c>
      <c r="W838" s="3">
        <f t="shared" ref="W838" si="2040">S838-S837</f>
        <v>312.61999999999534</v>
      </c>
      <c r="X838" s="38">
        <f t="shared" ref="X838" si="2041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2">B839-D839</f>
        <v>11649.86</v>
      </c>
      <c r="F839" s="38">
        <f t="shared" ref="F839" si="2043">B839/D839-1</f>
        <v>0.22533255810264996</v>
      </c>
      <c r="G839" s="41">
        <f t="shared" ref="G839" si="2044">B839-B838</f>
        <v>0</v>
      </c>
      <c r="H839" s="38">
        <f t="shared" ref="H839" si="2045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6">K839-L839</f>
        <v>1631.6699999999983</v>
      </c>
      <c r="N839" s="38">
        <f t="shared" ref="N839" si="2047">K839/L839-1</f>
        <v>5.4389000000000021E-2</v>
      </c>
      <c r="O839" s="43">
        <f t="shared" ref="O839" si="2048">K839-K838</f>
        <v>0</v>
      </c>
      <c r="P839" s="38">
        <f t="shared" ref="P839" si="2049">K839/K838-1</f>
        <v>0</v>
      </c>
      <c r="R839" s="37">
        <v>45026</v>
      </c>
      <c r="S839" s="3">
        <f t="shared" ref="S839:S853" si="2050">B839+K839</f>
        <v>94982.26999999999</v>
      </c>
      <c r="T839" s="43">
        <f t="shared" ref="T839" si="2051">D839+L839</f>
        <v>81700.739999999991</v>
      </c>
      <c r="U839" s="3">
        <f t="shared" ref="U839:U840" si="2052">E839+M839</f>
        <v>13281.529999999999</v>
      </c>
      <c r="V839" s="38">
        <f t="shared" ref="V839" si="2053">S839/T839-1</f>
        <v>0.16256315426273993</v>
      </c>
      <c r="W839" s="3">
        <f t="shared" ref="W839" si="2054">S839-S838</f>
        <v>0</v>
      </c>
      <c r="X839" s="38">
        <f t="shared" ref="X839" si="2055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6">B840-D840</f>
        <v>11831.730000000003</v>
      </c>
      <c r="F840" s="38">
        <f t="shared" ref="F840:F842" si="2057">B840/D840-1</f>
        <v>0.22885030272293982</v>
      </c>
      <c r="G840" s="41">
        <f t="shared" ref="G840:G842" si="2058">B840-B839</f>
        <v>181.87000000000262</v>
      </c>
      <c r="H840" s="38">
        <f t="shared" ref="H840:H842" si="2059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6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0"/>
        <v>95405.32</v>
      </c>
      <c r="T840" s="50">
        <f>T839+150</f>
        <v>81850.739999999991</v>
      </c>
      <c r="U840" s="3">
        <f t="shared" si="2052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6"/>
        <v>11831.730000000003</v>
      </c>
      <c r="F841" s="38">
        <f t="shared" si="2057"/>
        <v>0.22885030272293982</v>
      </c>
      <c r="G841" s="41">
        <f t="shared" si="2058"/>
        <v>0</v>
      </c>
      <c r="H841" s="38">
        <f t="shared" si="2059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0">K841-L841</f>
        <v>1722.8499999999985</v>
      </c>
      <c r="N841" s="38">
        <f t="shared" ref="N841:N842" si="2061">K841/L841-1</f>
        <v>5.7142620232172314E-2</v>
      </c>
      <c r="O841" s="43">
        <f t="shared" ref="O841:O842" si="2062">K841-K840</f>
        <v>0</v>
      </c>
      <c r="P841" s="38">
        <f t="shared" ref="P841:P842" si="2063">K841/K840-1</f>
        <v>0</v>
      </c>
      <c r="R841" s="37">
        <v>45028</v>
      </c>
      <c r="S841" s="3">
        <f t="shared" si="2050"/>
        <v>95405.32</v>
      </c>
      <c r="T841" s="43">
        <f t="shared" ref="T841:T842" si="2064">D841+L841</f>
        <v>81850.739999999991</v>
      </c>
      <c r="U841" s="3">
        <f t="shared" ref="U841:U842" si="2065">E841+M841</f>
        <v>13554.580000000002</v>
      </c>
      <c r="V841" s="38">
        <f t="shared" ref="V841:V842" si="2066">S841/T841-1</f>
        <v>0.16560119065508783</v>
      </c>
      <c r="W841" s="3">
        <f t="shared" ref="W841:W842" si="2067">S841-S840</f>
        <v>0</v>
      </c>
      <c r="X841" s="38">
        <f t="shared" ref="X841:X842" si="2068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6"/>
        <v>11831.730000000003</v>
      </c>
      <c r="F842" s="38">
        <f t="shared" si="2057"/>
        <v>0.22885030272293982</v>
      </c>
      <c r="G842" s="41">
        <f t="shared" si="2058"/>
        <v>0</v>
      </c>
      <c r="H842" s="38">
        <f t="shared" si="2059"/>
        <v>0</v>
      </c>
      <c r="J842" s="37">
        <v>45029</v>
      </c>
      <c r="K842" s="41">
        <v>31872.85</v>
      </c>
      <c r="L842" s="58">
        <v>30150</v>
      </c>
      <c r="M842" s="43">
        <f t="shared" si="2060"/>
        <v>1722.8499999999985</v>
      </c>
      <c r="N842" s="38">
        <f t="shared" si="2061"/>
        <v>5.7142620232172314E-2</v>
      </c>
      <c r="O842" s="43">
        <f t="shared" si="2062"/>
        <v>0</v>
      </c>
      <c r="P842" s="38">
        <f t="shared" si="2063"/>
        <v>0</v>
      </c>
      <c r="R842" s="37">
        <v>45029</v>
      </c>
      <c r="S842" s="3">
        <f t="shared" si="2050"/>
        <v>95405.32</v>
      </c>
      <c r="T842" s="43">
        <f t="shared" si="2064"/>
        <v>81850.739999999991</v>
      </c>
      <c r="U842" s="3">
        <f t="shared" si="2065"/>
        <v>13554.580000000002</v>
      </c>
      <c r="V842" s="38">
        <f t="shared" si="2066"/>
        <v>0.16560119065508783</v>
      </c>
      <c r="W842" s="3">
        <f t="shared" si="2067"/>
        <v>0</v>
      </c>
      <c r="X842" s="38">
        <f t="shared" si="2068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69">B843-D843</f>
        <v>11732.11</v>
      </c>
      <c r="F843" s="38">
        <f t="shared" ref="F843" si="2070">B843/D843-1</f>
        <v>0.22692344442265244</v>
      </c>
      <c r="G843" s="41">
        <f t="shared" ref="G843" si="2071">B843-B842</f>
        <v>-99.620000000002619</v>
      </c>
      <c r="H843" s="38">
        <f t="shared" ref="H843" si="2072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3">K843-L843</f>
        <v>1672.869999999999</v>
      </c>
      <c r="N843" s="38">
        <f t="shared" ref="N843" si="2074">K843/L843-1</f>
        <v>5.5484908789386278E-2</v>
      </c>
      <c r="O843" s="43">
        <f t="shared" ref="O843" si="2075">K843-K842</f>
        <v>-49.979999999999563</v>
      </c>
      <c r="P843" s="38">
        <f t="shared" ref="P843" si="2076">K843/K842-1</f>
        <v>-1.5681057702715551E-3</v>
      </c>
      <c r="R843" s="37">
        <v>45030</v>
      </c>
      <c r="S843" s="3">
        <f t="shared" si="2050"/>
        <v>95255.72</v>
      </c>
      <c r="T843" s="43">
        <f t="shared" ref="T843:T844" si="2077">D843+L843</f>
        <v>81850.739999999991</v>
      </c>
      <c r="U843" s="3">
        <f t="shared" ref="U843:U844" si="2078">E843+M843</f>
        <v>13404.98</v>
      </c>
      <c r="V843" s="38">
        <f t="shared" ref="V843" si="2079">S843/T843-1</f>
        <v>0.16377347352021521</v>
      </c>
      <c r="W843" s="3">
        <f t="shared" ref="W843" si="2080">S843-S842</f>
        <v>-149.60000000000582</v>
      </c>
      <c r="X843" s="38">
        <f t="shared" ref="X843" si="2081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69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2">K844-L844</f>
        <v>1702.7999999999993</v>
      </c>
      <c r="N844" s="38">
        <f t="shared" ref="N844" si="2083">K844/L844-1</f>
        <v>5.6477611940298544E-2</v>
      </c>
      <c r="O844" s="43">
        <f t="shared" ref="O844" si="2084">K844-K843</f>
        <v>29.930000000000291</v>
      </c>
      <c r="P844" s="38">
        <f t="shared" ref="P844" si="2085">K844/K843-1</f>
        <v>9.4051856416466073E-4</v>
      </c>
      <c r="R844" s="37">
        <v>45033</v>
      </c>
      <c r="S844" s="3">
        <f t="shared" si="2050"/>
        <v>95595.3</v>
      </c>
      <c r="T844" s="93">
        <f t="shared" si="2077"/>
        <v>82100.739999999991</v>
      </c>
      <c r="U844" s="3">
        <f t="shared" si="2078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6">B845-D845</f>
        <v>11886.54</v>
      </c>
      <c r="F845" s="38">
        <f t="shared" ref="F845" si="2087">B845/D845-1</f>
        <v>0.2288040555341464</v>
      </c>
      <c r="G845" s="41">
        <f t="shared" ref="G845" si="2088">B845-B844</f>
        <v>94.779999999998836</v>
      </c>
      <c r="H845" s="38">
        <f t="shared" ref="H845" si="2089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0">K845-L845</f>
        <v>1750.1699999999983</v>
      </c>
      <c r="N845" s="38">
        <f t="shared" ref="N845" si="2091">K845/L845-1</f>
        <v>5.8048756218905373E-2</v>
      </c>
      <c r="O845" s="43">
        <f t="shared" ref="O845" si="2092">K845-K844</f>
        <v>47.369999999998981</v>
      </c>
      <c r="P845" s="38">
        <f t="shared" ref="P845" si="2093">K845/K844-1</f>
        <v>1.4871534056659641E-3</v>
      </c>
      <c r="R845" s="37">
        <v>45034</v>
      </c>
      <c r="S845" s="3">
        <f t="shared" si="2050"/>
        <v>95737.45</v>
      </c>
      <c r="T845" s="43">
        <f t="shared" ref="T845" si="2094">D845+L845</f>
        <v>82100.739999999991</v>
      </c>
      <c r="U845" s="3">
        <f t="shared" ref="U845:U846" si="2095">E845+M845</f>
        <v>13636.71</v>
      </c>
      <c r="V845" s="38">
        <f t="shared" ref="V845" si="2096">S845/T845-1</f>
        <v>0.16609728487221931</v>
      </c>
      <c r="W845" s="3">
        <f t="shared" ref="W845" si="2097">S845-S844</f>
        <v>142.14999999999418</v>
      </c>
      <c r="X845" s="38">
        <f t="shared" ref="X845" si="2098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099">B846-D846</f>
        <v>12080.170000000006</v>
      </c>
      <c r="F846" s="38">
        <f t="shared" ref="F846" si="2100">B846/D846-1</f>
        <v>0.23253124017097737</v>
      </c>
      <c r="G846" s="41">
        <f t="shared" ref="G846" si="2101">B846-B845</f>
        <v>193.63000000000466</v>
      </c>
      <c r="H846" s="38">
        <f t="shared" ref="H846" si="2102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0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0"/>
        <v>96178.260000000009</v>
      </c>
      <c r="T846" s="50">
        <f>T845+150</f>
        <v>82250.739999999991</v>
      </c>
      <c r="U846" s="3">
        <f t="shared" si="2095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3">B847-D847</f>
        <v>12080.170000000006</v>
      </c>
      <c r="F847" s="38">
        <f t="shared" ref="F847:F848" si="2104">B847/D847-1</f>
        <v>0.23253124017097737</v>
      </c>
      <c r="G847" s="41">
        <f t="shared" ref="G847:G848" si="2105">B847-B846</f>
        <v>0</v>
      </c>
      <c r="H847" s="38">
        <f t="shared" ref="H847:H848" si="2106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7">K847-L847</f>
        <v>1847.3499999999985</v>
      </c>
      <c r="N847" s="38">
        <f t="shared" ref="N847:N848" si="2108">K847/L847-1</f>
        <v>6.0968646864686393E-2</v>
      </c>
      <c r="O847" s="43">
        <f t="shared" ref="O847:O848" si="2109">K847-K846</f>
        <v>0</v>
      </c>
      <c r="P847" s="38">
        <f t="shared" ref="P847:P848" si="2110">K847/K846-1</f>
        <v>0</v>
      </c>
      <c r="R847" s="37">
        <v>45036</v>
      </c>
      <c r="S847" s="3">
        <f t="shared" si="2050"/>
        <v>96178.260000000009</v>
      </c>
      <c r="T847" s="43">
        <f t="shared" ref="T847:T848" si="2111">D847+L847</f>
        <v>82250.739999999991</v>
      </c>
      <c r="U847" s="3">
        <f t="shared" ref="U847:U848" si="2112">E847+M847</f>
        <v>13927.520000000004</v>
      </c>
      <c r="V847" s="38">
        <f t="shared" ref="V847:V848" si="2113">S847/T847-1</f>
        <v>0.16933002669641661</v>
      </c>
      <c r="W847" s="3">
        <f t="shared" ref="W847:W848" si="2114">S847-S846</f>
        <v>0</v>
      </c>
      <c r="X847" s="38">
        <f t="shared" ref="X847:X848" si="2115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3"/>
        <v>12080.170000000006</v>
      </c>
      <c r="F848" s="38">
        <f t="shared" si="2104"/>
        <v>0.23253124017097737</v>
      </c>
      <c r="G848" s="41">
        <f t="shared" si="2105"/>
        <v>0</v>
      </c>
      <c r="H848" s="38">
        <f t="shared" si="2106"/>
        <v>0</v>
      </c>
      <c r="J848" s="37">
        <v>45037</v>
      </c>
      <c r="K848" s="41">
        <v>32147.35</v>
      </c>
      <c r="L848" s="58">
        <v>30300</v>
      </c>
      <c r="M848" s="43">
        <f t="shared" si="2107"/>
        <v>1847.3499999999985</v>
      </c>
      <c r="N848" s="38">
        <f t="shared" si="2108"/>
        <v>6.0968646864686393E-2</v>
      </c>
      <c r="O848" s="43">
        <f t="shared" si="2109"/>
        <v>0</v>
      </c>
      <c r="P848" s="38">
        <f t="shared" si="2110"/>
        <v>0</v>
      </c>
      <c r="R848" s="37">
        <v>45037</v>
      </c>
      <c r="S848" s="3">
        <f t="shared" si="2050"/>
        <v>96178.260000000009</v>
      </c>
      <c r="T848" s="43">
        <f t="shared" si="2111"/>
        <v>82250.739999999991</v>
      </c>
      <c r="U848" s="3">
        <f t="shared" si="2112"/>
        <v>13927.520000000004</v>
      </c>
      <c r="V848" s="38">
        <f t="shared" si="2113"/>
        <v>0.16933002669641661</v>
      </c>
      <c r="W848" s="3">
        <f t="shared" si="2114"/>
        <v>0</v>
      </c>
      <c r="X848" s="38">
        <f t="shared" si="2115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6">B849-D849</f>
        <v>12131.920000000006</v>
      </c>
      <c r="F849" s="38">
        <f t="shared" ref="F849" si="2117">B849/D849-1</f>
        <v>0.23352737612592245</v>
      </c>
      <c r="G849" s="41">
        <f t="shared" ref="G849" si="2118">B849-B848</f>
        <v>51.75</v>
      </c>
      <c r="H849" s="38">
        <f t="shared" ref="H849" si="2119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0">K849-L849</f>
        <v>1873.3400000000001</v>
      </c>
      <c r="N849" s="38">
        <f t="shared" ref="N849" si="2121">K849/L849-1</f>
        <v>6.1826402640263955E-2</v>
      </c>
      <c r="O849" s="43">
        <f t="shared" ref="O849" si="2122">K849-K848</f>
        <v>25.990000000001601</v>
      </c>
      <c r="P849" s="38">
        <f t="shared" ref="P849" si="2123">K849/K848-1</f>
        <v>8.0846477236851122E-4</v>
      </c>
      <c r="R849" s="37">
        <v>45040</v>
      </c>
      <c r="S849" s="3">
        <f t="shared" si="2050"/>
        <v>96256</v>
      </c>
      <c r="T849" s="43">
        <f t="shared" ref="T849" si="2124">D849+L849</f>
        <v>82250.739999999991</v>
      </c>
      <c r="U849" s="3">
        <f t="shared" ref="U849" si="2125">E849+M849</f>
        <v>14005.260000000006</v>
      </c>
      <c r="V849" s="38">
        <f t="shared" ref="V849" si="2126">S849/T849-1</f>
        <v>0.17027518536611352</v>
      </c>
      <c r="W849" s="3">
        <f t="shared" ref="W849" si="2127">S849-S848</f>
        <v>77.739999999990687</v>
      </c>
      <c r="X849" s="38">
        <f t="shared" ref="X849" si="2128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:E851" si="2129">B850-D850</f>
        <v>11840.029999999999</v>
      </c>
      <c r="F850" s="38">
        <f t="shared" ref="F850" si="2130">B850/D850-1</f>
        <v>0.22790878435995321</v>
      </c>
      <c r="G850" s="41">
        <f t="shared" ref="G850" si="2131">B850-B849</f>
        <v>-291.89000000000669</v>
      </c>
      <c r="H850" s="38">
        <f t="shared" ref="H850" si="2132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3">K850-L850</f>
        <v>1726.7900000000009</v>
      </c>
      <c r="N850" s="38">
        <f t="shared" ref="N850" si="2134">K850/L850-1</f>
        <v>5.698976897689767E-2</v>
      </c>
      <c r="O850" s="43">
        <f t="shared" ref="O850" si="2135">K850-K849</f>
        <v>-146.54999999999927</v>
      </c>
      <c r="P850" s="38">
        <f t="shared" ref="P850" si="2136">K850/K849-1</f>
        <v>-4.5550135609171427E-3</v>
      </c>
      <c r="R850" s="37">
        <v>45041</v>
      </c>
      <c r="S850" s="3">
        <f t="shared" si="2050"/>
        <v>95817.56</v>
      </c>
      <c r="T850" s="43">
        <f t="shared" ref="T850" si="2137">D850+L850</f>
        <v>82250.739999999991</v>
      </c>
      <c r="U850" s="3">
        <f t="shared" ref="U850:U851" si="2138">E850+M850</f>
        <v>13566.82</v>
      </c>
      <c r="V850" s="38">
        <f t="shared" ref="V850" si="2139">S850/T850-1</f>
        <v>0.1649446558170784</v>
      </c>
      <c r="W850" s="3">
        <f t="shared" ref="W850" si="2140">S850-S849</f>
        <v>-438.44000000000233</v>
      </c>
      <c r="X850" s="38">
        <f t="shared" ref="X850" si="2141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2">B851-D851</f>
        <v>11817.349999999999</v>
      </c>
      <c r="F851" s="38">
        <f t="shared" ref="F851" si="2143">B851/D851-1</f>
        <v>0.22747221695013398</v>
      </c>
      <c r="G851" s="41">
        <f t="shared" ref="G851" si="2144">B851-B850</f>
        <v>-22.680000000000291</v>
      </c>
      <c r="H851" s="38">
        <f t="shared" ref="H851" si="2145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3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0"/>
        <v>95934.03</v>
      </c>
      <c r="T851" s="50">
        <f>T850+150</f>
        <v>82400.739999999991</v>
      </c>
      <c r="U851" s="3">
        <f t="shared" si="2138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6">B852-D852</f>
        <v>11817.349999999999</v>
      </c>
      <c r="F852" s="38">
        <f t="shared" ref="F852" si="2147">B852/D852-1</f>
        <v>0.22747221695013398</v>
      </c>
      <c r="G852" s="41">
        <f t="shared" ref="G852" si="2148">B852-B851</f>
        <v>0</v>
      </c>
      <c r="H852" s="38">
        <f t="shared" ref="H852" si="2149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0">K852-L852</f>
        <v>1715.9399999999987</v>
      </c>
      <c r="N852" s="38">
        <f t="shared" ref="N852" si="2151">K852/L852-1</f>
        <v>5.6352709359605901E-2</v>
      </c>
      <c r="O852" s="43">
        <f t="shared" ref="O852" si="2152">K852-K851</f>
        <v>0</v>
      </c>
      <c r="P852" s="38">
        <f t="shared" ref="P852" si="2153">K852/K851-1</f>
        <v>0</v>
      </c>
      <c r="R852" s="37">
        <v>45043</v>
      </c>
      <c r="S852" s="3">
        <f t="shared" si="2050"/>
        <v>95934.03</v>
      </c>
      <c r="T852" s="43">
        <f t="shared" ref="T852" si="2154">D852+L852</f>
        <v>82400.739999999991</v>
      </c>
      <c r="U852" s="3">
        <f t="shared" ref="U852" si="2155">E852+M852</f>
        <v>13533.289999999997</v>
      </c>
      <c r="V852" s="38">
        <f t="shared" ref="V852" si="2156">S852/T852-1</f>
        <v>0.16423748136242478</v>
      </c>
      <c r="W852" s="3">
        <f t="shared" ref="W852" si="2157">S852-S851</f>
        <v>0</v>
      </c>
      <c r="X852" s="38">
        <f t="shared" ref="X852" si="2158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" si="2159">B853-D853</f>
        <v>12257.520000000004</v>
      </c>
      <c r="F853" s="38">
        <f t="shared" ref="F853" si="2160">B853/D853-1</f>
        <v>0.23594505102333496</v>
      </c>
      <c r="G853" s="41">
        <f t="shared" ref="G853" si="2161">B853-B852</f>
        <v>440.17000000000553</v>
      </c>
      <c r="H853" s="38">
        <f t="shared" ref="H853" si="2162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3">K853-L853</f>
        <v>1937.9700000000012</v>
      </c>
      <c r="N853" s="38">
        <f t="shared" ref="N853" si="2164">K853/L853-1</f>
        <v>6.3644334975369476E-2</v>
      </c>
      <c r="O853" s="43">
        <f t="shared" ref="O853" si="2165">K853-K852</f>
        <v>222.03000000000247</v>
      </c>
      <c r="P853" s="38">
        <f t="shared" ref="P853" si="2166">K853/K852-1</f>
        <v>6.9026429819865065E-3</v>
      </c>
      <c r="R853" s="37">
        <v>45044</v>
      </c>
      <c r="S853" s="3">
        <f t="shared" si="2050"/>
        <v>96596.23000000001</v>
      </c>
      <c r="T853" s="43">
        <f t="shared" ref="T853" si="2167">D853+L853</f>
        <v>82400.739999999991</v>
      </c>
      <c r="U853" s="3">
        <f t="shared" ref="U853" si="2168">E853+M853</f>
        <v>14195.490000000005</v>
      </c>
      <c r="V853" s="38">
        <f t="shared" ref="V853" si="2169">S853/T853-1</f>
        <v>0.17227381695844013</v>
      </c>
      <c r="W853" s="3">
        <f t="shared" ref="W853" si="2170">S853-S852</f>
        <v>662.20000000001164</v>
      </c>
      <c r="X853" s="38">
        <f t="shared" ref="X853" si="2171">(S853)/S852-1</f>
        <v>6.9026600883963507E-3</v>
      </c>
    </row>
    <row r="854" spans="1:24" x14ac:dyDescent="0.45">
      <c r="A854" s="37">
        <v>45047</v>
      </c>
      <c r="J854" s="37">
        <v>45047</v>
      </c>
      <c r="R854" s="37">
        <v>45047</v>
      </c>
    </row>
    <row r="855" spans="1:24" x14ac:dyDescent="0.45">
      <c r="A855" s="37">
        <v>45048</v>
      </c>
      <c r="J855" s="37">
        <v>45048</v>
      </c>
      <c r="R855" s="37">
        <v>45048</v>
      </c>
    </row>
    <row r="856" spans="1:24" x14ac:dyDescent="0.45">
      <c r="A856" s="37">
        <v>45049</v>
      </c>
      <c r="J856" s="37">
        <v>45049</v>
      </c>
      <c r="R856" s="37">
        <v>45049</v>
      </c>
    </row>
    <row r="857" spans="1:24" x14ac:dyDescent="0.45">
      <c r="A857" s="37">
        <v>45050</v>
      </c>
      <c r="J857" s="37">
        <v>45050</v>
      </c>
      <c r="R857" s="37">
        <v>45050</v>
      </c>
    </row>
    <row r="858" spans="1:24" x14ac:dyDescent="0.45">
      <c r="A858" s="37">
        <v>45051</v>
      </c>
      <c r="J858" s="37">
        <v>45051</v>
      </c>
      <c r="R858" s="37">
        <v>45051</v>
      </c>
    </row>
    <row r="859" spans="1:24" x14ac:dyDescent="0.45">
      <c r="A859" s="37">
        <v>45052</v>
      </c>
      <c r="J859" s="37">
        <v>45052</v>
      </c>
      <c r="R859" s="37">
        <v>45052</v>
      </c>
    </row>
    <row r="860" spans="1:24" x14ac:dyDescent="0.45">
      <c r="A860" s="37">
        <v>45053</v>
      </c>
      <c r="J860" s="37">
        <v>45053</v>
      </c>
      <c r="R860" s="37">
        <v>45053</v>
      </c>
    </row>
    <row r="861" spans="1:24" x14ac:dyDescent="0.45">
      <c r="A861" s="37">
        <v>45054</v>
      </c>
      <c r="J861" s="37">
        <v>45054</v>
      </c>
      <c r="R861" s="37">
        <v>45054</v>
      </c>
    </row>
    <row r="862" spans="1:24" x14ac:dyDescent="0.45">
      <c r="A862" s="37">
        <v>45055</v>
      </c>
      <c r="J862" s="37">
        <v>45055</v>
      </c>
      <c r="R862" s="37">
        <v>45055</v>
      </c>
    </row>
    <row r="863" spans="1:24" x14ac:dyDescent="0.45">
      <c r="A863" s="37">
        <v>45056</v>
      </c>
      <c r="J863" s="37">
        <v>45056</v>
      </c>
      <c r="R863" s="37">
        <v>45056</v>
      </c>
    </row>
    <row r="864" spans="1:24" x14ac:dyDescent="0.45">
      <c r="A864" s="37">
        <v>45057</v>
      </c>
      <c r="J864" s="37">
        <v>45057</v>
      </c>
      <c r="R864" s="37">
        <v>45057</v>
      </c>
    </row>
    <row r="865" spans="1:18" x14ac:dyDescent="0.45">
      <c r="A865" s="37">
        <v>45058</v>
      </c>
      <c r="J865" s="37">
        <v>45058</v>
      </c>
      <c r="R865" s="37">
        <v>45058</v>
      </c>
    </row>
    <row r="866" spans="1:18" x14ac:dyDescent="0.45">
      <c r="A866" s="37">
        <v>45059</v>
      </c>
      <c r="J866" s="37">
        <v>45059</v>
      </c>
      <c r="R866" s="37">
        <v>45059</v>
      </c>
    </row>
    <row r="867" spans="1:18" x14ac:dyDescent="0.45">
      <c r="A867" s="37">
        <v>45060</v>
      </c>
      <c r="J867" s="37">
        <v>45060</v>
      </c>
      <c r="R867" s="37">
        <v>45060</v>
      </c>
    </row>
    <row r="868" spans="1:18" x14ac:dyDescent="0.45">
      <c r="A868" s="37">
        <v>45061</v>
      </c>
      <c r="J868" s="37">
        <v>45061</v>
      </c>
      <c r="R868" s="37">
        <v>45061</v>
      </c>
    </row>
    <row r="869" spans="1:18" x14ac:dyDescent="0.45">
      <c r="A869" s="37">
        <v>45062</v>
      </c>
      <c r="J869" s="37">
        <v>45062</v>
      </c>
      <c r="R869" s="37">
        <v>45062</v>
      </c>
    </row>
    <row r="870" spans="1:18" x14ac:dyDescent="0.45">
      <c r="A870" s="37">
        <v>45063</v>
      </c>
      <c r="J870" s="37">
        <v>45063</v>
      </c>
      <c r="R870" s="37">
        <v>45063</v>
      </c>
    </row>
    <row r="871" spans="1:18" x14ac:dyDescent="0.45">
      <c r="A871" s="37">
        <v>45064</v>
      </c>
      <c r="J871" s="37">
        <v>45064</v>
      </c>
      <c r="R871" s="37">
        <v>45064</v>
      </c>
    </row>
    <row r="872" spans="1:18" x14ac:dyDescent="0.45">
      <c r="A872" s="37">
        <v>45065</v>
      </c>
      <c r="J872" s="37">
        <v>45065</v>
      </c>
      <c r="R872" s="37">
        <v>45065</v>
      </c>
    </row>
    <row r="873" spans="1:18" x14ac:dyDescent="0.45">
      <c r="A873" s="37">
        <v>45066</v>
      </c>
      <c r="J873" s="37">
        <v>45066</v>
      </c>
      <c r="R873" s="37">
        <v>45066</v>
      </c>
    </row>
    <row r="874" spans="1:18" x14ac:dyDescent="0.45">
      <c r="A874" s="37">
        <v>45067</v>
      </c>
      <c r="J874" s="37">
        <v>45067</v>
      </c>
      <c r="R874" s="37">
        <v>45067</v>
      </c>
    </row>
    <row r="875" spans="1:18" x14ac:dyDescent="0.45">
      <c r="A875" s="37">
        <v>45068</v>
      </c>
      <c r="J875" s="37">
        <v>45068</v>
      </c>
      <c r="R875" s="37">
        <v>45068</v>
      </c>
    </row>
    <row r="876" spans="1:18" x14ac:dyDescent="0.45">
      <c r="A876" s="37">
        <v>45069</v>
      </c>
      <c r="J876" s="37">
        <v>45069</v>
      </c>
      <c r="R876" s="37">
        <v>45069</v>
      </c>
    </row>
    <row r="877" spans="1:18" x14ac:dyDescent="0.45">
      <c r="A877" s="37">
        <v>45070</v>
      </c>
      <c r="J877" s="37">
        <v>45070</v>
      </c>
      <c r="R877" s="37">
        <v>45070</v>
      </c>
    </row>
    <row r="878" spans="1:18" x14ac:dyDescent="0.45">
      <c r="A878" s="37">
        <v>45071</v>
      </c>
      <c r="J878" s="37">
        <v>45071</v>
      </c>
      <c r="R878" s="37">
        <v>45071</v>
      </c>
    </row>
    <row r="879" spans="1:18" x14ac:dyDescent="0.45">
      <c r="A879" s="37">
        <v>45072</v>
      </c>
      <c r="J879" s="37">
        <v>45072</v>
      </c>
      <c r="R879" s="37">
        <v>45072</v>
      </c>
    </row>
    <row r="880" spans="1:18" x14ac:dyDescent="0.45">
      <c r="A880" s="37">
        <v>45073</v>
      </c>
      <c r="J880" s="37">
        <v>45073</v>
      </c>
      <c r="R880" s="37">
        <v>45073</v>
      </c>
    </row>
    <row r="881" spans="1:18" x14ac:dyDescent="0.45">
      <c r="A881" s="37">
        <v>45074</v>
      </c>
      <c r="J881" s="37">
        <v>45074</v>
      </c>
      <c r="R881" s="37">
        <v>45074</v>
      </c>
    </row>
    <row r="882" spans="1:18" x14ac:dyDescent="0.45">
      <c r="A882" s="37">
        <v>45075</v>
      </c>
      <c r="J882" s="37">
        <v>45075</v>
      </c>
      <c r="R882" s="37">
        <v>45075</v>
      </c>
    </row>
    <row r="883" spans="1:18" x14ac:dyDescent="0.45">
      <c r="A883" s="37">
        <v>45076</v>
      </c>
      <c r="J883" s="37">
        <v>45076</v>
      </c>
      <c r="R883" s="37">
        <v>45076</v>
      </c>
    </row>
    <row r="884" spans="1:18" x14ac:dyDescent="0.45">
      <c r="A884" s="37">
        <v>45077</v>
      </c>
      <c r="J884" s="37">
        <v>45077</v>
      </c>
      <c r="R884" s="37">
        <v>45077</v>
      </c>
    </row>
    <row r="885" spans="1:18" x14ac:dyDescent="0.45">
      <c r="A885" s="37">
        <v>45078</v>
      </c>
      <c r="J885" s="37">
        <v>45078</v>
      </c>
      <c r="R885" s="37">
        <v>45078</v>
      </c>
    </row>
    <row r="886" spans="1:18" x14ac:dyDescent="0.45">
      <c r="A886" s="37">
        <v>45079</v>
      </c>
      <c r="J886" s="37">
        <v>45079</v>
      </c>
      <c r="R886" s="37">
        <v>45079</v>
      </c>
    </row>
    <row r="887" spans="1:18" x14ac:dyDescent="0.45">
      <c r="A887" s="37">
        <v>45080</v>
      </c>
      <c r="J887" s="37">
        <v>45080</v>
      </c>
      <c r="R887" s="37">
        <v>45080</v>
      </c>
    </row>
    <row r="888" spans="1:18" x14ac:dyDescent="0.45">
      <c r="A888" s="37">
        <v>45081</v>
      </c>
      <c r="J888" s="37">
        <v>45081</v>
      </c>
      <c r="R888" s="37">
        <v>45081</v>
      </c>
    </row>
    <row r="889" spans="1:18" x14ac:dyDescent="0.45">
      <c r="A889" s="37">
        <v>45082</v>
      </c>
      <c r="J889" s="37">
        <v>45082</v>
      </c>
      <c r="R889" s="37">
        <v>45082</v>
      </c>
    </row>
    <row r="890" spans="1:18" x14ac:dyDescent="0.45">
      <c r="A890" s="37">
        <v>45083</v>
      </c>
      <c r="J890" s="37">
        <v>45083</v>
      </c>
      <c r="R890" s="37">
        <v>45083</v>
      </c>
    </row>
    <row r="891" spans="1:18" x14ac:dyDescent="0.45">
      <c r="A891" s="37">
        <v>45084</v>
      </c>
      <c r="J891" s="37">
        <v>45084</v>
      </c>
      <c r="R891" s="37">
        <v>45084</v>
      </c>
    </row>
    <row r="892" spans="1:18" x14ac:dyDescent="0.45">
      <c r="A892" s="37">
        <v>45085</v>
      </c>
      <c r="J892" s="37">
        <v>45085</v>
      </c>
      <c r="R892" s="37">
        <v>45085</v>
      </c>
    </row>
    <row r="893" spans="1:18" x14ac:dyDescent="0.45">
      <c r="A893" s="37">
        <v>45086</v>
      </c>
      <c r="J893" s="37">
        <v>45086</v>
      </c>
      <c r="R893" s="37">
        <v>45086</v>
      </c>
    </row>
    <row r="894" spans="1:18" x14ac:dyDescent="0.45">
      <c r="A894" s="37">
        <v>45087</v>
      </c>
      <c r="J894" s="37">
        <v>45087</v>
      </c>
      <c r="R894" s="37">
        <v>45087</v>
      </c>
    </row>
    <row r="895" spans="1:18" x14ac:dyDescent="0.45">
      <c r="A895" s="37">
        <v>45088</v>
      </c>
      <c r="J895" s="37">
        <v>45088</v>
      </c>
      <c r="R895" s="37">
        <v>45088</v>
      </c>
    </row>
    <row r="896" spans="1:18" x14ac:dyDescent="0.45">
      <c r="A896" s="37">
        <v>45089</v>
      </c>
      <c r="J896" s="37">
        <v>45089</v>
      </c>
      <c r="R896" s="37">
        <v>45089</v>
      </c>
    </row>
    <row r="897" spans="1:18" x14ac:dyDescent="0.45">
      <c r="A897" s="37">
        <v>45090</v>
      </c>
      <c r="J897" s="37">
        <v>45090</v>
      </c>
      <c r="R897" s="37">
        <v>45090</v>
      </c>
    </row>
    <row r="898" spans="1:18" x14ac:dyDescent="0.45">
      <c r="A898" s="37">
        <v>45091</v>
      </c>
      <c r="J898" s="37">
        <v>45091</v>
      </c>
      <c r="R898" s="37">
        <v>45091</v>
      </c>
    </row>
    <row r="899" spans="1:18" x14ac:dyDescent="0.45">
      <c r="A899" s="37">
        <v>45092</v>
      </c>
      <c r="J899" s="37">
        <v>45092</v>
      </c>
      <c r="R899" s="37">
        <v>45092</v>
      </c>
    </row>
    <row r="900" spans="1:18" x14ac:dyDescent="0.45">
      <c r="A900" s="37">
        <v>45093</v>
      </c>
      <c r="J900" s="37">
        <v>45093</v>
      </c>
      <c r="R900" s="37">
        <v>45093</v>
      </c>
    </row>
    <row r="901" spans="1:18" x14ac:dyDescent="0.45">
      <c r="A901" s="37">
        <v>45094</v>
      </c>
      <c r="J901" s="37">
        <v>45094</v>
      </c>
      <c r="R901" s="37">
        <v>45094</v>
      </c>
    </row>
    <row r="902" spans="1:18" x14ac:dyDescent="0.45">
      <c r="A902" s="37">
        <v>45095</v>
      </c>
      <c r="J902" s="37">
        <v>45095</v>
      </c>
      <c r="R902" s="37">
        <v>45095</v>
      </c>
    </row>
    <row r="903" spans="1:18" x14ac:dyDescent="0.45">
      <c r="A903" s="37">
        <v>45096</v>
      </c>
      <c r="J903" s="37">
        <v>45096</v>
      </c>
      <c r="R903" s="37">
        <v>45096</v>
      </c>
    </row>
    <row r="904" spans="1:18" x14ac:dyDescent="0.45">
      <c r="A904" s="37">
        <v>45097</v>
      </c>
      <c r="J904" s="37">
        <v>45097</v>
      </c>
      <c r="R904" s="37">
        <v>45097</v>
      </c>
    </row>
    <row r="905" spans="1:18" x14ac:dyDescent="0.45">
      <c r="A905" s="37">
        <v>45098</v>
      </c>
      <c r="J905" s="37">
        <v>45098</v>
      </c>
      <c r="R905" s="37">
        <v>45098</v>
      </c>
    </row>
    <row r="906" spans="1:18" x14ac:dyDescent="0.45">
      <c r="A906" s="37">
        <v>45099</v>
      </c>
      <c r="J906" s="37">
        <v>45099</v>
      </c>
      <c r="R906" s="37">
        <v>45099</v>
      </c>
    </row>
    <row r="907" spans="1:18" x14ac:dyDescent="0.45">
      <c r="A907" s="37">
        <v>45100</v>
      </c>
      <c r="J907" s="37">
        <v>45100</v>
      </c>
      <c r="R907" s="37">
        <v>45100</v>
      </c>
    </row>
    <row r="908" spans="1:18" x14ac:dyDescent="0.45">
      <c r="A908" s="37">
        <v>45101</v>
      </c>
      <c r="J908" s="37">
        <v>45101</v>
      </c>
      <c r="R908" s="37">
        <v>45101</v>
      </c>
    </row>
    <row r="909" spans="1:18" x14ac:dyDescent="0.45">
      <c r="A909" s="37">
        <v>45102</v>
      </c>
      <c r="J909" s="37">
        <v>45102</v>
      </c>
      <c r="R909" s="37">
        <v>45102</v>
      </c>
    </row>
    <row r="910" spans="1:18" x14ac:dyDescent="0.45">
      <c r="A910" s="37">
        <v>45103</v>
      </c>
      <c r="J910" s="37">
        <v>45103</v>
      </c>
      <c r="R910" s="37">
        <v>45103</v>
      </c>
    </row>
    <row r="911" spans="1:18" x14ac:dyDescent="0.45">
      <c r="A911" s="37">
        <v>45104</v>
      </c>
      <c r="J911" s="37">
        <v>45104</v>
      </c>
      <c r="R911" s="37">
        <v>45104</v>
      </c>
    </row>
    <row r="912" spans="1:18" x14ac:dyDescent="0.45">
      <c r="A912" s="37">
        <v>45105</v>
      </c>
      <c r="J912" s="37">
        <v>45105</v>
      </c>
      <c r="R912" s="37">
        <v>45105</v>
      </c>
    </row>
    <row r="913" spans="1:18" x14ac:dyDescent="0.45">
      <c r="A913" s="37">
        <v>45106</v>
      </c>
      <c r="J913" s="37">
        <v>45106</v>
      </c>
      <c r="R913" s="37">
        <v>45106</v>
      </c>
    </row>
    <row r="914" spans="1:18" x14ac:dyDescent="0.45">
      <c r="A914" s="37">
        <v>45107</v>
      </c>
      <c r="J914" s="37">
        <v>45107</v>
      </c>
      <c r="R914" s="37">
        <v>45107</v>
      </c>
    </row>
    <row r="915" spans="1:18" x14ac:dyDescent="0.45">
      <c r="A915" s="37">
        <v>45108</v>
      </c>
      <c r="J915" s="37">
        <v>45108</v>
      </c>
      <c r="R915" s="37">
        <v>45108</v>
      </c>
    </row>
    <row r="916" spans="1:18" x14ac:dyDescent="0.45">
      <c r="A916" s="37">
        <v>45109</v>
      </c>
      <c r="J916" s="37">
        <v>45109</v>
      </c>
      <c r="R916" s="37">
        <v>45109</v>
      </c>
    </row>
    <row r="917" spans="1:18" x14ac:dyDescent="0.45">
      <c r="A917" s="37">
        <v>45110</v>
      </c>
      <c r="J917" s="37">
        <v>45110</v>
      </c>
      <c r="R917" s="37">
        <v>45110</v>
      </c>
    </row>
    <row r="918" spans="1:18" x14ac:dyDescent="0.45">
      <c r="A918" s="37">
        <v>45111</v>
      </c>
      <c r="J918" s="37">
        <v>45111</v>
      </c>
      <c r="R918" s="37">
        <v>45111</v>
      </c>
    </row>
    <row r="919" spans="1:18" x14ac:dyDescent="0.45">
      <c r="A919" s="37">
        <v>45112</v>
      </c>
      <c r="J919" s="37">
        <v>45112</v>
      </c>
      <c r="R919" s="37">
        <v>45112</v>
      </c>
    </row>
    <row r="920" spans="1:18" x14ac:dyDescent="0.45">
      <c r="A920" s="37">
        <v>45113</v>
      </c>
      <c r="J920" s="37">
        <v>45113</v>
      </c>
      <c r="R920" s="37">
        <v>45113</v>
      </c>
    </row>
    <row r="921" spans="1:18" x14ac:dyDescent="0.45">
      <c r="A921" s="37">
        <v>45114</v>
      </c>
      <c r="J921" s="37">
        <v>45114</v>
      </c>
      <c r="R921" s="37">
        <v>45114</v>
      </c>
    </row>
    <row r="922" spans="1:18" x14ac:dyDescent="0.45">
      <c r="A922" s="37">
        <v>45115</v>
      </c>
      <c r="J922" s="37">
        <v>45115</v>
      </c>
      <c r="R922" s="37">
        <v>45115</v>
      </c>
    </row>
    <row r="923" spans="1:18" x14ac:dyDescent="0.45">
      <c r="A923" s="37">
        <v>45116</v>
      </c>
      <c r="J923" s="37">
        <v>45116</v>
      </c>
      <c r="R923" s="37">
        <v>45116</v>
      </c>
    </row>
    <row r="924" spans="1:18" x14ac:dyDescent="0.45">
      <c r="A924" s="37">
        <v>45117</v>
      </c>
      <c r="J924" s="37">
        <v>45117</v>
      </c>
      <c r="R924" s="37">
        <v>45117</v>
      </c>
    </row>
    <row r="925" spans="1:18" x14ac:dyDescent="0.45">
      <c r="A925" s="37">
        <v>45118</v>
      </c>
      <c r="J925" s="37">
        <v>45118</v>
      </c>
      <c r="R925" s="37">
        <v>45118</v>
      </c>
    </row>
    <row r="926" spans="1:18" x14ac:dyDescent="0.45">
      <c r="A926" s="37">
        <v>45119</v>
      </c>
      <c r="J926" s="37">
        <v>45119</v>
      </c>
      <c r="R926" s="37">
        <v>45119</v>
      </c>
    </row>
    <row r="927" spans="1:18" x14ac:dyDescent="0.45">
      <c r="A927" s="37">
        <v>45120</v>
      </c>
      <c r="J927" s="37">
        <v>45120</v>
      </c>
      <c r="R927" s="37">
        <v>45120</v>
      </c>
    </row>
    <row r="928" spans="1:18" x14ac:dyDescent="0.45">
      <c r="A928" s="37">
        <v>45121</v>
      </c>
      <c r="J928" s="37">
        <v>45121</v>
      </c>
      <c r="R928" s="37">
        <v>45121</v>
      </c>
    </row>
    <row r="929" spans="1:18" x14ac:dyDescent="0.45">
      <c r="A929" s="37">
        <v>45122</v>
      </c>
      <c r="J929" s="37">
        <v>45122</v>
      </c>
      <c r="R929" s="37">
        <v>45122</v>
      </c>
    </row>
    <row r="930" spans="1:18" x14ac:dyDescent="0.45">
      <c r="A930" s="37">
        <v>45123</v>
      </c>
      <c r="J930" s="37">
        <v>45123</v>
      </c>
      <c r="R930" s="37">
        <v>45123</v>
      </c>
    </row>
    <row r="931" spans="1:18" x14ac:dyDescent="0.45">
      <c r="A931" s="37">
        <v>45124</v>
      </c>
      <c r="J931" s="37">
        <v>45124</v>
      </c>
      <c r="R931" s="37">
        <v>45124</v>
      </c>
    </row>
    <row r="932" spans="1:18" x14ac:dyDescent="0.45">
      <c r="A932" s="37">
        <v>45125</v>
      </c>
      <c r="J932" s="37">
        <v>45125</v>
      </c>
      <c r="R932" s="37">
        <v>45125</v>
      </c>
    </row>
    <row r="933" spans="1:18" x14ac:dyDescent="0.45">
      <c r="A933" s="37">
        <v>45126</v>
      </c>
      <c r="J933" s="37">
        <v>45126</v>
      </c>
      <c r="R933" s="37">
        <v>45126</v>
      </c>
    </row>
    <row r="934" spans="1:18" x14ac:dyDescent="0.45">
      <c r="A934" s="37">
        <v>45127</v>
      </c>
      <c r="J934" s="37">
        <v>45127</v>
      </c>
      <c r="R934" s="37">
        <v>45127</v>
      </c>
    </row>
    <row r="935" spans="1:18" x14ac:dyDescent="0.45">
      <c r="A935" s="37">
        <v>45128</v>
      </c>
      <c r="J935" s="37">
        <v>45128</v>
      </c>
      <c r="R935" s="37">
        <v>45128</v>
      </c>
    </row>
    <row r="936" spans="1:18" x14ac:dyDescent="0.45">
      <c r="A936" s="37">
        <v>45129</v>
      </c>
      <c r="J936" s="37">
        <v>45129</v>
      </c>
      <c r="R936" s="37">
        <v>45129</v>
      </c>
    </row>
    <row r="937" spans="1:18" x14ac:dyDescent="0.45">
      <c r="A937" s="37">
        <v>45130</v>
      </c>
      <c r="J937" s="37">
        <v>45130</v>
      </c>
      <c r="R937" s="37">
        <v>45130</v>
      </c>
    </row>
    <row r="938" spans="1:18" x14ac:dyDescent="0.45">
      <c r="A938" s="37">
        <v>45131</v>
      </c>
      <c r="J938" s="37">
        <v>45131</v>
      </c>
      <c r="R938" s="37">
        <v>45131</v>
      </c>
    </row>
    <row r="939" spans="1:18" x14ac:dyDescent="0.45">
      <c r="A939" s="37">
        <v>45132</v>
      </c>
      <c r="J939" s="37">
        <v>45132</v>
      </c>
      <c r="R939" s="37">
        <v>45132</v>
      </c>
    </row>
    <row r="940" spans="1:18" x14ac:dyDescent="0.45">
      <c r="A940" s="37">
        <v>45133</v>
      </c>
      <c r="J940" s="37">
        <v>45133</v>
      </c>
      <c r="R940" s="37">
        <v>45133</v>
      </c>
    </row>
    <row r="941" spans="1:18" x14ac:dyDescent="0.45">
      <c r="A941" s="37">
        <v>45134</v>
      </c>
      <c r="J941" s="37">
        <v>45134</v>
      </c>
      <c r="R941" s="37">
        <v>45134</v>
      </c>
    </row>
    <row r="942" spans="1:18" x14ac:dyDescent="0.45">
      <c r="A942" s="37">
        <v>45135</v>
      </c>
      <c r="J942" s="37">
        <v>45135</v>
      </c>
      <c r="R942" s="37">
        <v>45135</v>
      </c>
    </row>
    <row r="943" spans="1:18" x14ac:dyDescent="0.45">
      <c r="A943" s="37">
        <v>45136</v>
      </c>
      <c r="J943" s="37">
        <v>45136</v>
      </c>
      <c r="R943" s="37">
        <v>45136</v>
      </c>
    </row>
    <row r="944" spans="1:18" x14ac:dyDescent="0.45">
      <c r="A944" s="37">
        <v>45137</v>
      </c>
      <c r="J944" s="37">
        <v>45137</v>
      </c>
      <c r="R944" s="37">
        <v>45137</v>
      </c>
    </row>
    <row r="945" spans="1:18" x14ac:dyDescent="0.45">
      <c r="A945" s="37">
        <v>45138</v>
      </c>
      <c r="J945" s="37">
        <v>45138</v>
      </c>
      <c r="R945" s="37">
        <v>45138</v>
      </c>
    </row>
    <row r="946" spans="1:18" x14ac:dyDescent="0.45">
      <c r="A946" s="37">
        <v>45139</v>
      </c>
      <c r="J946" s="37">
        <v>45139</v>
      </c>
      <c r="R946" s="37">
        <v>45139</v>
      </c>
    </row>
    <row r="947" spans="1:18" x14ac:dyDescent="0.45">
      <c r="A947" s="37">
        <v>45140</v>
      </c>
      <c r="J947" s="37">
        <v>45140</v>
      </c>
      <c r="R947" s="37">
        <v>45140</v>
      </c>
    </row>
    <row r="948" spans="1:18" x14ac:dyDescent="0.45">
      <c r="A948" s="37">
        <v>45141</v>
      </c>
      <c r="J948" s="37">
        <v>45141</v>
      </c>
      <c r="R948" s="37">
        <v>45141</v>
      </c>
    </row>
    <row r="949" spans="1:18" x14ac:dyDescent="0.45">
      <c r="A949" s="37">
        <v>45142</v>
      </c>
      <c r="J949" s="37">
        <v>45142</v>
      </c>
      <c r="R949" s="37">
        <v>45142</v>
      </c>
    </row>
    <row r="950" spans="1:18" x14ac:dyDescent="0.45">
      <c r="A950" s="37">
        <v>45143</v>
      </c>
      <c r="J950" s="37">
        <v>45143</v>
      </c>
      <c r="R950" s="37">
        <v>45143</v>
      </c>
    </row>
    <row r="951" spans="1:18" x14ac:dyDescent="0.45">
      <c r="A951" s="37">
        <v>45144</v>
      </c>
      <c r="J951" s="37">
        <v>45144</v>
      </c>
      <c r="R951" s="37">
        <v>45144</v>
      </c>
    </row>
    <row r="952" spans="1:18" x14ac:dyDescent="0.45">
      <c r="A952" s="37">
        <v>45145</v>
      </c>
      <c r="J952" s="37">
        <v>45145</v>
      </c>
      <c r="R952" s="37">
        <v>45145</v>
      </c>
    </row>
    <row r="953" spans="1:18" x14ac:dyDescent="0.45">
      <c r="A953" s="37">
        <v>45146</v>
      </c>
      <c r="J953" s="37">
        <v>45146</v>
      </c>
      <c r="R953" s="37">
        <v>45146</v>
      </c>
    </row>
    <row r="954" spans="1:18" x14ac:dyDescent="0.45">
      <c r="A954" s="37">
        <v>45147</v>
      </c>
      <c r="J954" s="37">
        <v>45147</v>
      </c>
      <c r="R954" s="37">
        <v>45147</v>
      </c>
    </row>
    <row r="955" spans="1:18" x14ac:dyDescent="0.45">
      <c r="A955" s="37">
        <v>45148</v>
      </c>
      <c r="J955" s="37">
        <v>45148</v>
      </c>
      <c r="R955" s="37">
        <v>45148</v>
      </c>
    </row>
    <row r="956" spans="1:18" x14ac:dyDescent="0.45">
      <c r="A956" s="37">
        <v>45149</v>
      </c>
      <c r="J956" s="37">
        <v>45149</v>
      </c>
      <c r="R956" s="37">
        <v>45149</v>
      </c>
    </row>
    <row r="957" spans="1:18" x14ac:dyDescent="0.45">
      <c r="A957" s="37">
        <v>45150</v>
      </c>
      <c r="J957" s="37">
        <v>45150</v>
      </c>
      <c r="R957" s="37">
        <v>45150</v>
      </c>
    </row>
    <row r="958" spans="1:18" x14ac:dyDescent="0.45">
      <c r="A958" s="37">
        <v>45151</v>
      </c>
      <c r="J958" s="37">
        <v>45151</v>
      </c>
      <c r="R958" s="37">
        <v>45151</v>
      </c>
    </row>
    <row r="959" spans="1:18" x14ac:dyDescent="0.45">
      <c r="A959" s="37">
        <v>45152</v>
      </c>
      <c r="J959" s="37">
        <v>45152</v>
      </c>
      <c r="R959" s="37">
        <v>45152</v>
      </c>
    </row>
    <row r="960" spans="1:18" x14ac:dyDescent="0.45">
      <c r="A960" s="37">
        <v>45153</v>
      </c>
      <c r="J960" s="37">
        <v>45153</v>
      </c>
      <c r="R960" s="37">
        <v>45153</v>
      </c>
    </row>
    <row r="961" spans="1:18" x14ac:dyDescent="0.45">
      <c r="A961" s="37">
        <v>45154</v>
      </c>
      <c r="J961" s="37">
        <v>45154</v>
      </c>
      <c r="R961" s="37">
        <v>45154</v>
      </c>
    </row>
    <row r="962" spans="1:18" x14ac:dyDescent="0.45">
      <c r="A962" s="37">
        <v>45155</v>
      </c>
      <c r="J962" s="37">
        <v>45155</v>
      </c>
      <c r="R962" s="37">
        <v>45155</v>
      </c>
    </row>
    <row r="963" spans="1:18" x14ac:dyDescent="0.45">
      <c r="A963" s="37">
        <v>45156</v>
      </c>
      <c r="J963" s="37">
        <v>45156</v>
      </c>
      <c r="R963" s="37">
        <v>45156</v>
      </c>
    </row>
    <row r="964" spans="1:18" x14ac:dyDescent="0.45">
      <c r="A964" s="37">
        <v>45157</v>
      </c>
      <c r="J964" s="37">
        <v>45157</v>
      </c>
      <c r="R964" s="37">
        <v>45157</v>
      </c>
    </row>
    <row r="965" spans="1:18" x14ac:dyDescent="0.45">
      <c r="A965" s="37">
        <v>45158</v>
      </c>
      <c r="J965" s="37">
        <v>45158</v>
      </c>
      <c r="R965" s="37">
        <v>45158</v>
      </c>
    </row>
    <row r="966" spans="1:18" x14ac:dyDescent="0.45">
      <c r="A966" s="37">
        <v>45159</v>
      </c>
      <c r="J966" s="37">
        <v>45159</v>
      </c>
      <c r="R966" s="37">
        <v>45159</v>
      </c>
    </row>
    <row r="967" spans="1:18" x14ac:dyDescent="0.45">
      <c r="A967" s="37">
        <v>45160</v>
      </c>
      <c r="J967" s="37">
        <v>45160</v>
      </c>
      <c r="R967" s="37">
        <v>45160</v>
      </c>
    </row>
    <row r="968" spans="1:18" x14ac:dyDescent="0.45">
      <c r="A968" s="37">
        <v>45161</v>
      </c>
      <c r="J968" s="37">
        <v>45161</v>
      </c>
      <c r="R968" s="37">
        <v>45161</v>
      </c>
    </row>
    <row r="969" spans="1:18" x14ac:dyDescent="0.45">
      <c r="A969" s="37">
        <v>45162</v>
      </c>
      <c r="J969" s="37">
        <v>45162</v>
      </c>
      <c r="R969" s="37">
        <v>45162</v>
      </c>
    </row>
    <row r="970" spans="1:18" x14ac:dyDescent="0.45">
      <c r="A970" s="37">
        <v>45163</v>
      </c>
      <c r="J970" s="37">
        <v>45163</v>
      </c>
      <c r="R970" s="37">
        <v>45163</v>
      </c>
    </row>
    <row r="971" spans="1:18" x14ac:dyDescent="0.45">
      <c r="A971" s="37">
        <v>45164</v>
      </c>
      <c r="J971" s="37">
        <v>45164</v>
      </c>
      <c r="R971" s="37">
        <v>45164</v>
      </c>
    </row>
    <row r="972" spans="1:18" x14ac:dyDescent="0.45">
      <c r="A972" s="37">
        <v>45165</v>
      </c>
      <c r="J972" s="37">
        <v>45165</v>
      </c>
      <c r="R972" s="37">
        <v>45165</v>
      </c>
    </row>
    <row r="973" spans="1:18" x14ac:dyDescent="0.45">
      <c r="A973" s="37">
        <v>45166</v>
      </c>
      <c r="J973" s="37">
        <v>45166</v>
      </c>
      <c r="R973" s="37">
        <v>45166</v>
      </c>
    </row>
    <row r="974" spans="1:18" x14ac:dyDescent="0.45">
      <c r="A974" s="37">
        <v>45167</v>
      </c>
      <c r="J974" s="37">
        <v>45167</v>
      </c>
      <c r="R974" s="37">
        <v>45167</v>
      </c>
    </row>
    <row r="975" spans="1:18" x14ac:dyDescent="0.45">
      <c r="A975" s="37">
        <v>45168</v>
      </c>
      <c r="J975" s="37">
        <v>45168</v>
      </c>
      <c r="R975" s="37">
        <v>45168</v>
      </c>
    </row>
    <row r="976" spans="1:18" x14ac:dyDescent="0.45">
      <c r="A976" s="37">
        <v>45169</v>
      </c>
      <c r="J976" s="37">
        <v>45169</v>
      </c>
      <c r="R976" s="37">
        <v>45169</v>
      </c>
    </row>
    <row r="977" spans="1:18" x14ac:dyDescent="0.45">
      <c r="A977" s="37">
        <v>45170</v>
      </c>
      <c r="J977" s="37">
        <v>45170</v>
      </c>
      <c r="R977" s="37">
        <v>45170</v>
      </c>
    </row>
    <row r="978" spans="1:18" x14ac:dyDescent="0.45">
      <c r="A978" s="37">
        <v>45171</v>
      </c>
      <c r="J978" s="37">
        <v>45171</v>
      </c>
      <c r="R978" s="37">
        <v>45171</v>
      </c>
    </row>
    <row r="979" spans="1:18" x14ac:dyDescent="0.45">
      <c r="A979" s="37">
        <v>45172</v>
      </c>
      <c r="J979" s="37">
        <v>45172</v>
      </c>
      <c r="R979" s="37">
        <v>45172</v>
      </c>
    </row>
    <row r="980" spans="1:18" x14ac:dyDescent="0.45">
      <c r="A980" s="37">
        <v>45173</v>
      </c>
      <c r="J980" s="37">
        <v>45173</v>
      </c>
      <c r="R980" s="37">
        <v>45173</v>
      </c>
    </row>
    <row r="981" spans="1:18" x14ac:dyDescent="0.45">
      <c r="A981" s="37">
        <v>45174</v>
      </c>
      <c r="J981" s="37">
        <v>45174</v>
      </c>
      <c r="R981" s="37">
        <v>45174</v>
      </c>
    </row>
    <row r="982" spans="1:18" x14ac:dyDescent="0.45">
      <c r="A982" s="37">
        <v>45175</v>
      </c>
      <c r="J982" s="37">
        <v>45175</v>
      </c>
      <c r="R982" s="37">
        <v>45175</v>
      </c>
    </row>
    <row r="983" spans="1:18" x14ac:dyDescent="0.45">
      <c r="A983" s="37">
        <v>45176</v>
      </c>
      <c r="J983" s="37">
        <v>45176</v>
      </c>
      <c r="R983" s="37">
        <v>45176</v>
      </c>
    </row>
    <row r="984" spans="1:18" x14ac:dyDescent="0.45">
      <c r="A984" s="37">
        <v>45177</v>
      </c>
      <c r="J984" s="37">
        <v>45177</v>
      </c>
      <c r="R984" s="37">
        <v>45177</v>
      </c>
    </row>
    <row r="985" spans="1:18" x14ac:dyDescent="0.45">
      <c r="A985" s="37">
        <v>45178</v>
      </c>
      <c r="J985" s="37">
        <v>45178</v>
      </c>
      <c r="R985" s="37">
        <v>45178</v>
      </c>
    </row>
    <row r="986" spans="1:18" x14ac:dyDescent="0.45">
      <c r="A986" s="37">
        <v>45179</v>
      </c>
      <c r="J986" s="37">
        <v>45179</v>
      </c>
      <c r="R986" s="37">
        <v>45179</v>
      </c>
    </row>
    <row r="987" spans="1:18" x14ac:dyDescent="0.45">
      <c r="A987" s="37">
        <v>45180</v>
      </c>
      <c r="J987" s="37">
        <v>45180</v>
      </c>
      <c r="R987" s="37">
        <v>45180</v>
      </c>
    </row>
    <row r="988" spans="1:18" x14ac:dyDescent="0.45">
      <c r="A988" s="37">
        <v>45181</v>
      </c>
      <c r="J988" s="37">
        <v>45181</v>
      </c>
      <c r="R988" s="37">
        <v>45181</v>
      </c>
    </row>
    <row r="989" spans="1:18" x14ac:dyDescent="0.45">
      <c r="A989" s="37">
        <v>45182</v>
      </c>
      <c r="J989" s="37">
        <v>45182</v>
      </c>
      <c r="R989" s="37">
        <v>45182</v>
      </c>
    </row>
    <row r="990" spans="1:18" x14ac:dyDescent="0.45">
      <c r="A990" s="37">
        <v>45183</v>
      </c>
      <c r="J990" s="37">
        <v>45183</v>
      </c>
      <c r="R990" s="37">
        <v>45183</v>
      </c>
    </row>
    <row r="991" spans="1:18" x14ac:dyDescent="0.45">
      <c r="A991" s="37">
        <v>45184</v>
      </c>
      <c r="J991" s="37">
        <v>45184</v>
      </c>
      <c r="R991" s="37">
        <v>45184</v>
      </c>
    </row>
    <row r="992" spans="1:18" x14ac:dyDescent="0.45">
      <c r="A992" s="37">
        <v>45185</v>
      </c>
      <c r="J992" s="37">
        <v>45185</v>
      </c>
      <c r="R992" s="37">
        <v>45185</v>
      </c>
    </row>
    <row r="993" spans="1:18" x14ac:dyDescent="0.45">
      <c r="A993" s="37">
        <v>45186</v>
      </c>
      <c r="J993" s="37">
        <v>45186</v>
      </c>
      <c r="R993" s="37">
        <v>45186</v>
      </c>
    </row>
    <row r="994" spans="1:18" x14ac:dyDescent="0.45">
      <c r="A994" s="37">
        <v>45187</v>
      </c>
      <c r="J994" s="37">
        <v>45187</v>
      </c>
      <c r="R994" s="37">
        <v>45187</v>
      </c>
    </row>
    <row r="995" spans="1:18" x14ac:dyDescent="0.45">
      <c r="A995" s="37">
        <v>45188</v>
      </c>
      <c r="J995" s="37">
        <v>45188</v>
      </c>
      <c r="R995" s="37">
        <v>45188</v>
      </c>
    </row>
    <row r="996" spans="1:18" x14ac:dyDescent="0.45">
      <c r="A996" s="37">
        <v>45189</v>
      </c>
      <c r="J996" s="37">
        <v>45189</v>
      </c>
      <c r="R996" s="37">
        <v>45189</v>
      </c>
    </row>
    <row r="997" spans="1:18" x14ac:dyDescent="0.45">
      <c r="A997" s="37">
        <v>45190</v>
      </c>
      <c r="J997" s="37">
        <v>45190</v>
      </c>
      <c r="R997" s="37">
        <v>45190</v>
      </c>
    </row>
    <row r="998" spans="1:18" x14ac:dyDescent="0.45">
      <c r="A998" s="37">
        <v>45191</v>
      </c>
      <c r="J998" s="37">
        <v>45191</v>
      </c>
      <c r="R998" s="37">
        <v>45191</v>
      </c>
    </row>
    <row r="999" spans="1:18" x14ac:dyDescent="0.45">
      <c r="A999" s="37">
        <v>45192</v>
      </c>
      <c r="J999" s="37">
        <v>45192</v>
      </c>
      <c r="R999" s="37">
        <v>45192</v>
      </c>
    </row>
    <row r="1000" spans="1:18" x14ac:dyDescent="0.45">
      <c r="A1000" s="37">
        <v>45193</v>
      </c>
      <c r="J1000" s="37">
        <v>45193</v>
      </c>
      <c r="R1000" s="37">
        <v>45193</v>
      </c>
    </row>
    <row r="1001" spans="1:18" x14ac:dyDescent="0.45">
      <c r="A1001" s="37">
        <v>45194</v>
      </c>
      <c r="J1001" s="37">
        <v>45194</v>
      </c>
      <c r="R1001" s="37">
        <v>45194</v>
      </c>
    </row>
    <row r="1002" spans="1:18" x14ac:dyDescent="0.45">
      <c r="A1002" s="37">
        <v>45195</v>
      </c>
      <c r="J1002" s="37">
        <v>45195</v>
      </c>
      <c r="R1002" s="37">
        <v>45195</v>
      </c>
    </row>
    <row r="1003" spans="1:18" x14ac:dyDescent="0.45">
      <c r="A1003" s="37">
        <v>45196</v>
      </c>
      <c r="J1003" s="37">
        <v>45196</v>
      </c>
      <c r="R1003" s="37">
        <v>45196</v>
      </c>
    </row>
    <row r="1004" spans="1:18" x14ac:dyDescent="0.45">
      <c r="A1004" s="37">
        <v>45197</v>
      </c>
      <c r="J1004" s="37">
        <v>45197</v>
      </c>
      <c r="R1004" s="37">
        <v>45197</v>
      </c>
    </row>
    <row r="1005" spans="1:18" x14ac:dyDescent="0.45">
      <c r="A1005" s="37">
        <v>45198</v>
      </c>
      <c r="J1005" s="37">
        <v>45198</v>
      </c>
      <c r="R1005" s="37">
        <v>45198</v>
      </c>
    </row>
    <row r="1006" spans="1:18" x14ac:dyDescent="0.45">
      <c r="A1006" s="37">
        <v>45199</v>
      </c>
      <c r="J1006" s="37">
        <v>45199</v>
      </c>
      <c r="R1006" s="37">
        <v>45199</v>
      </c>
    </row>
    <row r="1007" spans="1:18" x14ac:dyDescent="0.45">
      <c r="A1007" s="37">
        <v>45200</v>
      </c>
      <c r="J1007" s="37">
        <v>45200</v>
      </c>
      <c r="R1007" s="37">
        <v>45200</v>
      </c>
    </row>
    <row r="1008" spans="1:18" x14ac:dyDescent="0.45">
      <c r="A1008" s="37">
        <v>45201</v>
      </c>
      <c r="J1008" s="37">
        <v>45201</v>
      </c>
      <c r="R1008" s="37">
        <v>45201</v>
      </c>
    </row>
    <row r="1009" spans="1:18" x14ac:dyDescent="0.45">
      <c r="A1009" s="37">
        <v>45202</v>
      </c>
      <c r="J1009" s="37">
        <v>45202</v>
      </c>
      <c r="R1009" s="37">
        <v>45202</v>
      </c>
    </row>
    <row r="1010" spans="1:18" x14ac:dyDescent="0.45">
      <c r="A1010" s="37">
        <v>45203</v>
      </c>
      <c r="J1010" s="37">
        <v>45203</v>
      </c>
      <c r="R1010" s="37">
        <v>45203</v>
      </c>
    </row>
    <row r="1011" spans="1:18" x14ac:dyDescent="0.45">
      <c r="A1011" s="37">
        <v>45204</v>
      </c>
      <c r="J1011" s="37">
        <v>45204</v>
      </c>
      <c r="R1011" s="37">
        <v>45204</v>
      </c>
    </row>
    <row r="1012" spans="1:18" x14ac:dyDescent="0.45">
      <c r="A1012" s="37">
        <v>45205</v>
      </c>
      <c r="J1012" s="37">
        <v>45205</v>
      </c>
      <c r="R1012" s="37">
        <v>45205</v>
      </c>
    </row>
    <row r="1013" spans="1:18" x14ac:dyDescent="0.45">
      <c r="A1013" s="37">
        <v>45206</v>
      </c>
      <c r="J1013" s="37">
        <v>45206</v>
      </c>
      <c r="R1013" s="37">
        <v>45206</v>
      </c>
    </row>
    <row r="1014" spans="1:18" x14ac:dyDescent="0.45">
      <c r="A1014" s="37">
        <v>45207</v>
      </c>
      <c r="J1014" s="37">
        <v>45207</v>
      </c>
      <c r="R1014" s="37">
        <v>45207</v>
      </c>
    </row>
    <row r="1015" spans="1:18" x14ac:dyDescent="0.45">
      <c r="A1015" s="37">
        <v>45208</v>
      </c>
      <c r="J1015" s="37">
        <v>45208</v>
      </c>
      <c r="R1015" s="37">
        <v>45208</v>
      </c>
    </row>
    <row r="1016" spans="1:18" x14ac:dyDescent="0.45">
      <c r="A1016" s="37">
        <v>45209</v>
      </c>
      <c r="J1016" s="37">
        <v>45209</v>
      </c>
      <c r="R1016" s="37">
        <v>45209</v>
      </c>
    </row>
    <row r="1017" spans="1:18" x14ac:dyDescent="0.45">
      <c r="A1017" s="37">
        <v>45210</v>
      </c>
      <c r="J1017" s="37">
        <v>45210</v>
      </c>
      <c r="R1017" s="37">
        <v>45210</v>
      </c>
    </row>
    <row r="1018" spans="1:18" x14ac:dyDescent="0.45">
      <c r="A1018" s="37">
        <v>45211</v>
      </c>
      <c r="J1018" s="37">
        <v>45211</v>
      </c>
      <c r="R1018" s="37">
        <v>45211</v>
      </c>
    </row>
    <row r="1019" spans="1:18" x14ac:dyDescent="0.45">
      <c r="A1019" s="37">
        <v>45212</v>
      </c>
      <c r="J1019" s="37">
        <v>45212</v>
      </c>
      <c r="R1019" s="37">
        <v>45212</v>
      </c>
    </row>
    <row r="1020" spans="1:18" x14ac:dyDescent="0.45">
      <c r="A1020" s="37">
        <v>45213</v>
      </c>
      <c r="J1020" s="37">
        <v>45213</v>
      </c>
      <c r="R1020" s="37">
        <v>45213</v>
      </c>
    </row>
    <row r="1021" spans="1:18" x14ac:dyDescent="0.45">
      <c r="A1021" s="37">
        <v>45214</v>
      </c>
      <c r="J1021" s="37">
        <v>45214</v>
      </c>
      <c r="R1021" s="37">
        <v>45214</v>
      </c>
    </row>
    <row r="1022" spans="1:18" x14ac:dyDescent="0.45">
      <c r="A1022" s="37">
        <v>45215</v>
      </c>
      <c r="J1022" s="37">
        <v>45215</v>
      </c>
      <c r="R1022" s="37">
        <v>45215</v>
      </c>
    </row>
    <row r="1023" spans="1:18" x14ac:dyDescent="0.45">
      <c r="A1023" s="37">
        <v>45216</v>
      </c>
      <c r="J1023" s="37">
        <v>45216</v>
      </c>
      <c r="R1023" s="37">
        <v>45216</v>
      </c>
    </row>
    <row r="1024" spans="1:18" x14ac:dyDescent="0.45">
      <c r="A1024" s="37">
        <v>45217</v>
      </c>
      <c r="J1024" s="37">
        <v>45217</v>
      </c>
      <c r="R1024" s="37">
        <v>45217</v>
      </c>
    </row>
    <row r="1025" spans="1:18" x14ac:dyDescent="0.45">
      <c r="A1025" s="37">
        <v>45218</v>
      </c>
      <c r="J1025" s="37">
        <v>45218</v>
      </c>
      <c r="R1025" s="37">
        <v>45218</v>
      </c>
    </row>
    <row r="1026" spans="1:18" x14ac:dyDescent="0.45">
      <c r="A1026" s="37">
        <v>45219</v>
      </c>
      <c r="J1026" s="37">
        <v>45219</v>
      </c>
      <c r="R1026" s="37">
        <v>45219</v>
      </c>
    </row>
    <row r="1027" spans="1:18" x14ac:dyDescent="0.45">
      <c r="A1027" s="37">
        <v>45220</v>
      </c>
      <c r="J1027" s="37">
        <v>45220</v>
      </c>
      <c r="R1027" s="37">
        <v>45220</v>
      </c>
    </row>
    <row r="1028" spans="1:18" x14ac:dyDescent="0.45">
      <c r="A1028" s="37">
        <v>45221</v>
      </c>
      <c r="J1028" s="37">
        <v>45221</v>
      </c>
      <c r="R1028" s="37">
        <v>45221</v>
      </c>
    </row>
    <row r="1029" spans="1:18" x14ac:dyDescent="0.45">
      <c r="A1029" s="37">
        <v>45222</v>
      </c>
      <c r="J1029" s="37">
        <v>45222</v>
      </c>
      <c r="R1029" s="37">
        <v>45222</v>
      </c>
    </row>
    <row r="1030" spans="1:18" x14ac:dyDescent="0.45">
      <c r="A1030" s="37">
        <v>45223</v>
      </c>
      <c r="J1030" s="37">
        <v>45223</v>
      </c>
      <c r="R1030" s="37">
        <v>45223</v>
      </c>
    </row>
    <row r="1031" spans="1:18" x14ac:dyDescent="0.45">
      <c r="A1031" s="37">
        <v>45224</v>
      </c>
      <c r="J1031" s="37">
        <v>45224</v>
      </c>
      <c r="R1031" s="37">
        <v>45224</v>
      </c>
    </row>
    <row r="1032" spans="1:18" x14ac:dyDescent="0.45">
      <c r="A1032" s="37">
        <v>45225</v>
      </c>
      <c r="J1032" s="37">
        <v>45225</v>
      </c>
      <c r="R1032" s="37">
        <v>45225</v>
      </c>
    </row>
    <row r="1033" spans="1:18" x14ac:dyDescent="0.45">
      <c r="A1033" s="37">
        <v>45226</v>
      </c>
      <c r="J1033" s="37">
        <v>45226</v>
      </c>
      <c r="R1033" s="37">
        <v>45226</v>
      </c>
    </row>
    <row r="1034" spans="1:18" x14ac:dyDescent="0.45">
      <c r="A1034" s="37">
        <v>45227</v>
      </c>
      <c r="J1034" s="37">
        <v>45227</v>
      </c>
      <c r="R1034" s="37">
        <v>45227</v>
      </c>
    </row>
    <row r="1035" spans="1:18" x14ac:dyDescent="0.45">
      <c r="A1035" s="37">
        <v>45228</v>
      </c>
      <c r="J1035" s="37">
        <v>45228</v>
      </c>
      <c r="R1035" s="37">
        <v>45228</v>
      </c>
    </row>
    <row r="1036" spans="1:18" x14ac:dyDescent="0.45">
      <c r="A1036" s="37">
        <v>45229</v>
      </c>
      <c r="J1036" s="37">
        <v>45229</v>
      </c>
      <c r="R1036" s="37">
        <v>45229</v>
      </c>
    </row>
    <row r="1037" spans="1:18" x14ac:dyDescent="0.45">
      <c r="A1037" s="37">
        <v>45230</v>
      </c>
      <c r="J1037" s="37">
        <v>45230</v>
      </c>
      <c r="R1037" s="37">
        <v>45230</v>
      </c>
    </row>
    <row r="1038" spans="1:18" x14ac:dyDescent="0.45">
      <c r="A1038" s="37">
        <v>45231</v>
      </c>
      <c r="J1038" s="37">
        <v>45231</v>
      </c>
      <c r="R1038" s="37">
        <v>45231</v>
      </c>
    </row>
    <row r="1039" spans="1:18" x14ac:dyDescent="0.45">
      <c r="A1039" s="37">
        <v>45232</v>
      </c>
      <c r="J1039" s="37">
        <v>45232</v>
      </c>
      <c r="R1039" s="37">
        <v>45232</v>
      </c>
    </row>
    <row r="1040" spans="1:18" x14ac:dyDescent="0.45">
      <c r="A1040" s="37">
        <v>45233</v>
      </c>
      <c r="J1040" s="37">
        <v>45233</v>
      </c>
      <c r="R1040" s="37">
        <v>45233</v>
      </c>
    </row>
    <row r="1041" spans="1:18" x14ac:dyDescent="0.45">
      <c r="A1041" s="37">
        <v>45234</v>
      </c>
      <c r="J1041" s="37">
        <v>45234</v>
      </c>
      <c r="R1041" s="37">
        <v>45234</v>
      </c>
    </row>
    <row r="1042" spans="1:18" x14ac:dyDescent="0.45">
      <c r="A1042" s="37">
        <v>45235</v>
      </c>
      <c r="J1042" s="37">
        <v>45235</v>
      </c>
      <c r="R1042" s="37">
        <v>45235</v>
      </c>
    </row>
    <row r="1043" spans="1:18" x14ac:dyDescent="0.45">
      <c r="A1043" s="37">
        <v>45236</v>
      </c>
      <c r="J1043" s="37">
        <v>45236</v>
      </c>
      <c r="R1043" s="37">
        <v>45236</v>
      </c>
    </row>
    <row r="1044" spans="1:18" x14ac:dyDescent="0.45">
      <c r="A1044" s="37">
        <v>45237</v>
      </c>
      <c r="J1044" s="37">
        <v>45237</v>
      </c>
      <c r="R1044" s="37">
        <v>45237</v>
      </c>
    </row>
    <row r="1045" spans="1:18" x14ac:dyDescent="0.45">
      <c r="A1045" s="37">
        <v>45238</v>
      </c>
      <c r="J1045" s="37">
        <v>45238</v>
      </c>
      <c r="R1045" s="37">
        <v>45238</v>
      </c>
    </row>
    <row r="1046" spans="1:18" x14ac:dyDescent="0.45">
      <c r="A1046" s="37">
        <v>45239</v>
      </c>
      <c r="J1046" s="37">
        <v>45239</v>
      </c>
      <c r="R1046" s="37">
        <v>45239</v>
      </c>
    </row>
    <row r="1047" spans="1:18" x14ac:dyDescent="0.45">
      <c r="A1047" s="37">
        <v>45240</v>
      </c>
      <c r="J1047" s="37">
        <v>45240</v>
      </c>
      <c r="R1047" s="37">
        <v>45240</v>
      </c>
    </row>
    <row r="1048" spans="1:18" x14ac:dyDescent="0.45">
      <c r="A1048" s="37">
        <v>45241</v>
      </c>
      <c r="J1048" s="37">
        <v>45241</v>
      </c>
      <c r="R1048" s="37">
        <v>45241</v>
      </c>
    </row>
    <row r="1049" spans="1:18" x14ac:dyDescent="0.45">
      <c r="A1049" s="37">
        <v>45242</v>
      </c>
      <c r="J1049" s="37">
        <v>45242</v>
      </c>
      <c r="R1049" s="37">
        <v>45242</v>
      </c>
    </row>
    <row r="1050" spans="1:18" x14ac:dyDescent="0.45">
      <c r="A1050" s="37">
        <v>45243</v>
      </c>
      <c r="J1050" s="37">
        <v>45243</v>
      </c>
      <c r="R1050" s="37">
        <v>45243</v>
      </c>
    </row>
    <row r="1051" spans="1:18" x14ac:dyDescent="0.45">
      <c r="A1051" s="37">
        <v>45244</v>
      </c>
      <c r="J1051" s="37">
        <v>45244</v>
      </c>
      <c r="R1051" s="37">
        <v>45244</v>
      </c>
    </row>
    <row r="1052" spans="1:18" x14ac:dyDescent="0.45">
      <c r="A1052" s="37">
        <v>45245</v>
      </c>
      <c r="J1052" s="37">
        <v>45245</v>
      </c>
      <c r="R1052" s="37">
        <v>45245</v>
      </c>
    </row>
    <row r="1053" spans="1:18" x14ac:dyDescent="0.45">
      <c r="A1053" s="37">
        <v>45246</v>
      </c>
      <c r="J1053" s="37">
        <v>45246</v>
      </c>
      <c r="R1053" s="37">
        <v>45246</v>
      </c>
    </row>
    <row r="1054" spans="1:18" x14ac:dyDescent="0.45">
      <c r="A1054" s="37">
        <v>45247</v>
      </c>
      <c r="J1054" s="37">
        <v>45247</v>
      </c>
      <c r="R1054" s="37">
        <v>45247</v>
      </c>
    </row>
    <row r="1055" spans="1:18" x14ac:dyDescent="0.45">
      <c r="A1055" s="37">
        <v>45248</v>
      </c>
      <c r="J1055" s="37">
        <v>45248</v>
      </c>
      <c r="R1055" s="37">
        <v>45248</v>
      </c>
    </row>
    <row r="1056" spans="1:18" x14ac:dyDescent="0.45">
      <c r="A1056" s="37">
        <v>45249</v>
      </c>
      <c r="J1056" s="37">
        <v>45249</v>
      </c>
      <c r="R1056" s="37">
        <v>45249</v>
      </c>
    </row>
    <row r="1057" spans="1:18" x14ac:dyDescent="0.45">
      <c r="A1057" s="37">
        <v>45250</v>
      </c>
      <c r="J1057" s="37">
        <v>45250</v>
      </c>
      <c r="R1057" s="37">
        <v>45250</v>
      </c>
    </row>
    <row r="1058" spans="1:18" x14ac:dyDescent="0.45">
      <c r="A1058" s="37">
        <v>45251</v>
      </c>
      <c r="J1058" s="37">
        <v>45251</v>
      </c>
      <c r="R1058" s="37">
        <v>45251</v>
      </c>
    </row>
    <row r="1059" spans="1:18" x14ac:dyDescent="0.45">
      <c r="A1059" s="37">
        <v>45252</v>
      </c>
      <c r="J1059" s="37">
        <v>45252</v>
      </c>
      <c r="R1059" s="37">
        <v>45252</v>
      </c>
    </row>
    <row r="1060" spans="1:18" x14ac:dyDescent="0.45">
      <c r="A1060" s="37">
        <v>45253</v>
      </c>
      <c r="J1060" s="37">
        <v>45253</v>
      </c>
      <c r="R1060" s="37">
        <v>45253</v>
      </c>
    </row>
    <row r="1061" spans="1:18" x14ac:dyDescent="0.45">
      <c r="A1061" s="37">
        <v>45254</v>
      </c>
      <c r="J1061" s="37">
        <v>45254</v>
      </c>
      <c r="R1061" s="37">
        <v>45254</v>
      </c>
    </row>
    <row r="1062" spans="1:18" x14ac:dyDescent="0.45">
      <c r="A1062" s="37">
        <v>45255</v>
      </c>
      <c r="J1062" s="37">
        <v>45255</v>
      </c>
      <c r="R1062" s="37">
        <v>45255</v>
      </c>
    </row>
    <row r="1063" spans="1:18" x14ac:dyDescent="0.45">
      <c r="A1063" s="37">
        <v>45256</v>
      </c>
      <c r="J1063" s="37">
        <v>45256</v>
      </c>
      <c r="R1063" s="37">
        <v>45256</v>
      </c>
    </row>
    <row r="1064" spans="1:18" x14ac:dyDescent="0.45">
      <c r="A1064" s="37">
        <v>45257</v>
      </c>
      <c r="J1064" s="37">
        <v>45257</v>
      </c>
      <c r="R1064" s="37">
        <v>45257</v>
      </c>
    </row>
    <row r="1065" spans="1:18" x14ac:dyDescent="0.45">
      <c r="A1065" s="37">
        <v>45258</v>
      </c>
      <c r="J1065" s="37">
        <v>45258</v>
      </c>
      <c r="R1065" s="37">
        <v>45258</v>
      </c>
    </row>
    <row r="1066" spans="1:18" x14ac:dyDescent="0.45">
      <c r="A1066" s="37">
        <v>45259</v>
      </c>
      <c r="J1066" s="37">
        <v>45259</v>
      </c>
      <c r="R1066" s="37">
        <v>45259</v>
      </c>
    </row>
    <row r="1067" spans="1:18" x14ac:dyDescent="0.45">
      <c r="A1067" s="37">
        <v>45260</v>
      </c>
      <c r="J1067" s="37">
        <v>45260</v>
      </c>
      <c r="R1067" s="37">
        <v>45260</v>
      </c>
    </row>
    <row r="1068" spans="1:18" x14ac:dyDescent="0.45">
      <c r="A1068" s="37">
        <v>45261</v>
      </c>
      <c r="J1068" s="37">
        <v>45261</v>
      </c>
      <c r="R1068" s="37">
        <v>45261</v>
      </c>
    </row>
    <row r="1069" spans="1:18" x14ac:dyDescent="0.45">
      <c r="A1069" s="37">
        <v>45262</v>
      </c>
      <c r="J1069" s="37">
        <v>45262</v>
      </c>
      <c r="R1069" s="37">
        <v>45262</v>
      </c>
    </row>
    <row r="1070" spans="1:18" x14ac:dyDescent="0.45">
      <c r="A1070" s="37">
        <v>45263</v>
      </c>
      <c r="J1070" s="37">
        <v>45263</v>
      </c>
      <c r="R1070" s="37">
        <v>45263</v>
      </c>
    </row>
    <row r="1071" spans="1:18" x14ac:dyDescent="0.45">
      <c r="A1071" s="37">
        <v>45264</v>
      </c>
      <c r="J1071" s="37">
        <v>45264</v>
      </c>
      <c r="R1071" s="37">
        <v>45264</v>
      </c>
    </row>
    <row r="1072" spans="1:18" x14ac:dyDescent="0.45">
      <c r="A1072" s="37">
        <v>45265</v>
      </c>
      <c r="J1072" s="37">
        <v>45265</v>
      </c>
      <c r="R1072" s="37">
        <v>45265</v>
      </c>
    </row>
    <row r="1073" spans="1:18" x14ac:dyDescent="0.45">
      <c r="A1073" s="37">
        <v>45266</v>
      </c>
      <c r="J1073" s="37">
        <v>45266</v>
      </c>
      <c r="R1073" s="37">
        <v>45266</v>
      </c>
    </row>
    <row r="1074" spans="1:18" x14ac:dyDescent="0.45">
      <c r="A1074" s="37">
        <v>45267</v>
      </c>
      <c r="J1074" s="37">
        <v>45267</v>
      </c>
      <c r="R1074" s="37">
        <v>45267</v>
      </c>
    </row>
    <row r="1075" spans="1:18" x14ac:dyDescent="0.45">
      <c r="A1075" s="37">
        <v>45268</v>
      </c>
      <c r="J1075" s="37">
        <v>45268</v>
      </c>
      <c r="R1075" s="37">
        <v>45268</v>
      </c>
    </row>
    <row r="1076" spans="1:18" x14ac:dyDescent="0.45">
      <c r="A1076" s="37">
        <v>45269</v>
      </c>
      <c r="J1076" s="37">
        <v>45269</v>
      </c>
      <c r="R1076" s="37">
        <v>45269</v>
      </c>
    </row>
    <row r="1077" spans="1:18" x14ac:dyDescent="0.45">
      <c r="A1077" s="37">
        <v>45270</v>
      </c>
      <c r="J1077" s="37">
        <v>45270</v>
      </c>
      <c r="R1077" s="37">
        <v>45270</v>
      </c>
    </row>
    <row r="1078" spans="1:18" x14ac:dyDescent="0.45">
      <c r="A1078" s="37">
        <v>45271</v>
      </c>
      <c r="J1078" s="37">
        <v>45271</v>
      </c>
      <c r="R1078" s="37">
        <v>45271</v>
      </c>
    </row>
    <row r="1079" spans="1:18" x14ac:dyDescent="0.45">
      <c r="A1079" s="37">
        <v>45272</v>
      </c>
      <c r="J1079" s="37">
        <v>45272</v>
      </c>
      <c r="R1079" s="37">
        <v>45272</v>
      </c>
    </row>
    <row r="1080" spans="1:18" x14ac:dyDescent="0.45">
      <c r="A1080" s="37">
        <v>45273</v>
      </c>
      <c r="J1080" s="37">
        <v>45273</v>
      </c>
      <c r="R1080" s="37">
        <v>45273</v>
      </c>
    </row>
    <row r="1081" spans="1:18" x14ac:dyDescent="0.45">
      <c r="A1081" s="37">
        <v>45274</v>
      </c>
      <c r="J1081" s="37">
        <v>45274</v>
      </c>
      <c r="R1081" s="37">
        <v>45274</v>
      </c>
    </row>
    <row r="1082" spans="1:18" x14ac:dyDescent="0.45">
      <c r="A1082" s="37">
        <v>45275</v>
      </c>
      <c r="J1082" s="37">
        <v>45275</v>
      </c>
      <c r="R1082" s="37">
        <v>45275</v>
      </c>
    </row>
    <row r="1083" spans="1:18" x14ac:dyDescent="0.45">
      <c r="A1083" s="37">
        <v>45276</v>
      </c>
      <c r="J1083" s="37">
        <v>45276</v>
      </c>
      <c r="R1083" s="37">
        <v>45276</v>
      </c>
    </row>
    <row r="1084" spans="1:18" x14ac:dyDescent="0.45">
      <c r="A1084" s="37">
        <v>45277</v>
      </c>
      <c r="J1084" s="37">
        <v>45277</v>
      </c>
      <c r="R1084" s="37">
        <v>45277</v>
      </c>
    </row>
    <row r="1085" spans="1:18" x14ac:dyDescent="0.45">
      <c r="A1085" s="37">
        <v>45278</v>
      </c>
      <c r="J1085" s="37">
        <v>45278</v>
      </c>
      <c r="R1085" s="37">
        <v>45278</v>
      </c>
    </row>
    <row r="1086" spans="1:18" x14ac:dyDescent="0.45">
      <c r="A1086" s="37">
        <v>45279</v>
      </c>
      <c r="J1086" s="37">
        <v>45279</v>
      </c>
      <c r="R1086" s="37">
        <v>45279</v>
      </c>
    </row>
    <row r="1087" spans="1:18" x14ac:dyDescent="0.45">
      <c r="A1087" s="37">
        <v>45280</v>
      </c>
      <c r="J1087" s="37">
        <v>45280</v>
      </c>
      <c r="R1087" s="37">
        <v>45280</v>
      </c>
    </row>
    <row r="1088" spans="1:18" x14ac:dyDescent="0.45">
      <c r="A1088" s="37">
        <v>45281</v>
      </c>
      <c r="J1088" s="37">
        <v>45281</v>
      </c>
      <c r="R1088" s="37">
        <v>45281</v>
      </c>
    </row>
    <row r="1089" spans="1:18" x14ac:dyDescent="0.45">
      <c r="A1089" s="37">
        <v>45282</v>
      </c>
      <c r="J1089" s="37">
        <v>45282</v>
      </c>
      <c r="R1089" s="37">
        <v>45282</v>
      </c>
    </row>
    <row r="1090" spans="1:18" x14ac:dyDescent="0.45">
      <c r="A1090" s="37">
        <v>45283</v>
      </c>
      <c r="J1090" s="37">
        <v>45283</v>
      </c>
      <c r="R1090" s="37">
        <v>45283</v>
      </c>
    </row>
    <row r="1091" spans="1:18" x14ac:dyDescent="0.45">
      <c r="A1091" s="37">
        <v>45284</v>
      </c>
      <c r="J1091" s="37">
        <v>45284</v>
      </c>
      <c r="R1091" s="37">
        <v>45284</v>
      </c>
    </row>
    <row r="1092" spans="1:18" x14ac:dyDescent="0.45">
      <c r="A1092" s="37">
        <v>45285</v>
      </c>
      <c r="J1092" s="37">
        <v>45285</v>
      </c>
      <c r="R1092" s="37">
        <v>45285</v>
      </c>
    </row>
    <row r="1093" spans="1:18" x14ac:dyDescent="0.45">
      <c r="A1093" s="37">
        <v>45286</v>
      </c>
      <c r="J1093" s="37">
        <v>45286</v>
      </c>
      <c r="R1093" s="37">
        <v>45286</v>
      </c>
    </row>
    <row r="1094" spans="1:18" x14ac:dyDescent="0.45">
      <c r="A1094" s="37">
        <v>45287</v>
      </c>
      <c r="J1094" s="37">
        <v>45287</v>
      </c>
      <c r="R1094" s="37">
        <v>45287</v>
      </c>
    </row>
    <row r="1095" spans="1:18" x14ac:dyDescent="0.45">
      <c r="A1095" s="37">
        <v>45288</v>
      </c>
      <c r="J1095" s="37">
        <v>45288</v>
      </c>
      <c r="R1095" s="37">
        <v>45288</v>
      </c>
    </row>
    <row r="1096" spans="1:18" x14ac:dyDescent="0.45">
      <c r="A1096" s="37">
        <v>45289</v>
      </c>
      <c r="J1096" s="37">
        <v>45289</v>
      </c>
      <c r="R1096" s="37">
        <v>45289</v>
      </c>
    </row>
    <row r="1097" spans="1:18" x14ac:dyDescent="0.45">
      <c r="A1097" s="37">
        <v>45290</v>
      </c>
      <c r="J1097" s="37">
        <v>45290</v>
      </c>
      <c r="R1097" s="37">
        <v>45290</v>
      </c>
    </row>
    <row r="1098" spans="1:18" x14ac:dyDescent="0.45">
      <c r="A1098" s="37">
        <v>45291</v>
      </c>
      <c r="J1098" s="37">
        <v>45291</v>
      </c>
      <c r="R1098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8"/>
  <sheetViews>
    <sheetView workbookViewId="0">
      <selection activeCell="M28" sqref="M28"/>
    </sheetView>
  </sheetViews>
  <sheetFormatPr defaultColWidth="9.06640625" defaultRowHeight="14.25" x14ac:dyDescent="0.45"/>
  <cols>
    <col min="1" max="1" width="6.796875" style="1" bestFit="1" customWidth="1"/>
    <col min="2" max="2" width="9.265625" style="1" bestFit="1" customWidth="1"/>
    <col min="3" max="3" width="5.73046875" style="1" bestFit="1" customWidth="1"/>
    <col min="4" max="4" width="11.265625" style="1" bestFit="1" customWidth="1"/>
    <col min="5" max="5" width="7.73046875" style="1" bestFit="1" customWidth="1"/>
    <col min="6" max="6" width="11.59765625" style="1" bestFit="1" customWidth="1"/>
    <col min="7" max="7" width="9.06640625" style="1"/>
    <col min="8" max="8" width="12.33203125" style="1" bestFit="1" customWidth="1"/>
    <col min="9" max="16384" width="9.06640625" style="1"/>
  </cols>
  <sheetData>
    <row r="1" spans="1:8" ht="14.65" thickBot="1" x14ac:dyDescent="0.5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45">
      <c r="A2" s="78" t="s">
        <v>59</v>
      </c>
      <c r="B2" s="78">
        <v>18.28</v>
      </c>
      <c r="C2" s="78">
        <v>13.75</v>
      </c>
      <c r="D2" s="78">
        <v>192</v>
      </c>
      <c r="E2" s="78">
        <f>D2*B2</f>
        <v>3509.76</v>
      </c>
      <c r="F2" s="78">
        <f>D2*C2</f>
        <v>2640</v>
      </c>
      <c r="H2" s="33">
        <v>44978</v>
      </c>
    </row>
    <row r="3" spans="1:8" x14ac:dyDescent="0.45">
      <c r="A3" s="78" t="s">
        <v>61</v>
      </c>
      <c r="B3" s="78">
        <v>7.2809999999999997</v>
      </c>
      <c r="C3" s="78">
        <v>4.03</v>
      </c>
      <c r="D3" s="78">
        <v>70</v>
      </c>
      <c r="E3" s="78">
        <f>D3*B3</f>
        <v>509.66999999999996</v>
      </c>
      <c r="F3" s="78">
        <f>D3*C3</f>
        <v>282.10000000000002</v>
      </c>
    </row>
    <row r="4" spans="1:8" x14ac:dyDescent="0.45">
      <c r="A4" s="78" t="s">
        <v>60</v>
      </c>
      <c r="B4" s="78">
        <v>15.657</v>
      </c>
      <c r="C4" s="78">
        <v>8.1300000000000008</v>
      </c>
      <c r="D4" s="78">
        <v>41</v>
      </c>
      <c r="E4" s="78">
        <f>D4*B4</f>
        <v>641.93700000000001</v>
      </c>
      <c r="F4" s="78">
        <f>D4*C4</f>
        <v>333.33000000000004</v>
      </c>
      <c r="H4" s="95" t="s">
        <v>82</v>
      </c>
    </row>
    <row r="5" spans="1:8" x14ac:dyDescent="0.45">
      <c r="A5" s="32" t="s">
        <v>62</v>
      </c>
      <c r="B5" s="32">
        <v>83.382999999999996</v>
      </c>
      <c r="C5" s="32">
        <v>98.14</v>
      </c>
      <c r="D5" s="32">
        <v>11</v>
      </c>
      <c r="E5" s="32">
        <f>D5*B5</f>
        <v>917.21299999999997</v>
      </c>
      <c r="F5" s="32">
        <f>D5*C5</f>
        <v>1079.54</v>
      </c>
      <c r="H5" s="94" t="s">
        <v>83</v>
      </c>
    </row>
    <row r="6" spans="1:8" x14ac:dyDescent="0.45">
      <c r="A6" s="78"/>
      <c r="B6" s="78"/>
      <c r="C6" s="78"/>
      <c r="D6" s="78" t="s">
        <v>80</v>
      </c>
      <c r="E6" s="78">
        <f>SUM(E2:E5)</f>
        <v>5578.58</v>
      </c>
      <c r="F6" s="78">
        <f>SUM(F2:F5)</f>
        <v>4334.9699999999993</v>
      </c>
    </row>
    <row r="7" spans="1:8" x14ac:dyDescent="0.45">
      <c r="A7" s="78"/>
      <c r="B7" s="78"/>
      <c r="C7" s="78"/>
      <c r="D7" s="78" t="s">
        <v>73</v>
      </c>
      <c r="E7" s="78"/>
      <c r="F7" s="78">
        <f>F6-E6</f>
        <v>-1243.6100000000006</v>
      </c>
    </row>
    <row r="8" spans="1:8" x14ac:dyDescent="0.45">
      <c r="A8" s="32"/>
      <c r="B8" s="32"/>
      <c r="C8" s="32"/>
      <c r="D8" s="32" t="s">
        <v>49</v>
      </c>
      <c r="E8" s="32"/>
      <c r="F8" s="79">
        <f>(F6-E6)/E6</f>
        <v>-0.22292590587568889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4.9296875" customWidth="1"/>
    <col min="2" max="3" width="10.19921875" bestFit="1" customWidth="1"/>
    <col min="4" max="4" width="9.59765625" bestFit="1" customWidth="1"/>
  </cols>
  <sheetData>
    <row r="1" spans="1:4" x14ac:dyDescent="0.45">
      <c r="A1" t="s">
        <v>74</v>
      </c>
      <c r="B1" t="s">
        <v>75</v>
      </c>
      <c r="C1" t="s">
        <v>76</v>
      </c>
      <c r="D1" t="s">
        <v>77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Monthly Expenditure</vt:lpstr>
      <vt:lpstr>Fund Performance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2023-04-29T12:03:20Z</dcterms:modified>
</cp:coreProperties>
</file>