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554875FE-FD4C-475D-93E5-C6FAEB77BB7C}" xr6:coauthVersionLast="47" xr6:coauthVersionMax="47" xr10:uidLastSave="{00000000-0000-0000-0000-000000000000}"/>
  <bookViews>
    <workbookView xWindow="-120" yWindow="-120" windowWidth="29040" windowHeight="15720" firstSheet="2" activeTab="5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Monthly Expenditure" sheetId="4" r:id="rId5"/>
    <sheet name="Fund Performance" sheetId="9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81" i="9" l="1"/>
  <c r="W881" i="9"/>
  <c r="U881" i="9"/>
  <c r="T881" i="9"/>
  <c r="V881" i="9" s="1"/>
  <c r="P881" i="9"/>
  <c r="O881" i="9"/>
  <c r="L881" i="9"/>
  <c r="N881" i="9" s="1"/>
  <c r="H881" i="9"/>
  <c r="G881" i="9"/>
  <c r="F881" i="9"/>
  <c r="E881" i="9"/>
  <c r="S881" i="9"/>
  <c r="X880" i="9"/>
  <c r="W880" i="9"/>
  <c r="U880" i="9"/>
  <c r="T880" i="9"/>
  <c r="V880" i="9" s="1"/>
  <c r="P880" i="9"/>
  <c r="O880" i="9"/>
  <c r="N880" i="9"/>
  <c r="M880" i="9"/>
  <c r="H880" i="9"/>
  <c r="G880" i="9"/>
  <c r="F880" i="9"/>
  <c r="E880" i="9"/>
  <c r="S880" i="9"/>
  <c r="X879" i="9"/>
  <c r="W879" i="9"/>
  <c r="U879" i="9"/>
  <c r="T879" i="9"/>
  <c r="V879" i="9" s="1"/>
  <c r="X878" i="9"/>
  <c r="W878" i="9"/>
  <c r="U878" i="9"/>
  <c r="T878" i="9"/>
  <c r="V878" i="9" s="1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X877" i="9"/>
  <c r="W877" i="9"/>
  <c r="U877" i="9"/>
  <c r="T877" i="9"/>
  <c r="V877" i="9" s="1"/>
  <c r="P877" i="9"/>
  <c r="O877" i="9"/>
  <c r="N877" i="9"/>
  <c r="M877" i="9"/>
  <c r="H877" i="9"/>
  <c r="G877" i="9"/>
  <c r="F877" i="9"/>
  <c r="E877" i="9"/>
  <c r="S877" i="9"/>
  <c r="X876" i="9"/>
  <c r="W876" i="9"/>
  <c r="T876" i="9"/>
  <c r="V876" i="9" s="1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U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U874" i="9"/>
  <c r="T874" i="9"/>
  <c r="T875" i="9" s="1"/>
  <c r="V875" i="9" s="1"/>
  <c r="S874" i="9"/>
  <c r="X875" i="9" s="1"/>
  <c r="T873" i="9"/>
  <c r="S873" i="9"/>
  <c r="X873" i="9" s="1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U872" i="9" s="1"/>
  <c r="S872" i="9"/>
  <c r="X872" i="9" s="1"/>
  <c r="T871" i="9"/>
  <c r="P871" i="9"/>
  <c r="O871" i="9"/>
  <c r="N871" i="9"/>
  <c r="M871" i="9"/>
  <c r="S871" i="9"/>
  <c r="H871" i="9"/>
  <c r="G871" i="9"/>
  <c r="F871" i="9"/>
  <c r="E871" i="9"/>
  <c r="U871" i="9" s="1"/>
  <c r="U870" i="9"/>
  <c r="T870" i="9"/>
  <c r="S870" i="9"/>
  <c r="X871" i="9" s="1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U868" i="9" s="1"/>
  <c r="T868" i="9"/>
  <c r="T869" i="9" s="1"/>
  <c r="S868" i="9"/>
  <c r="X868" i="9" s="1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W866" i="9" s="1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W860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X861" i="9" s="1"/>
  <c r="H864" i="9"/>
  <c r="G864" i="9"/>
  <c r="F864" i="9"/>
  <c r="E864" i="9"/>
  <c r="U864" i="9" s="1"/>
  <c r="H863" i="9"/>
  <c r="G863" i="9"/>
  <c r="F863" i="9"/>
  <c r="E863" i="9"/>
  <c r="U863" i="9" s="1"/>
  <c r="H862" i="9"/>
  <c r="G862" i="9"/>
  <c r="F862" i="9"/>
  <c r="E862" i="9"/>
  <c r="U862" i="9" s="1"/>
  <c r="H861" i="9"/>
  <c r="G861" i="9"/>
  <c r="F861" i="9"/>
  <c r="E861" i="9"/>
  <c r="U861" i="9" s="1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X860" i="9" s="1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U857" i="9" s="1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M881" i="9" l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Q113" i="7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Q112" i="7"/>
  <c r="Q111" i="7"/>
  <c r="Q110" i="7"/>
  <c r="Q109" i="7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V851" i="9" l="1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8" i="7"/>
  <c r="Q107" i="7"/>
  <c r="Q106" i="7"/>
  <c r="Q105" i="7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W8" i="7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1" i="9" l="1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</commentList>
</comments>
</file>

<file path=xl/sharedStrings.xml><?xml version="1.0" encoding="utf-8"?>
<sst xmlns="http://schemas.openxmlformats.org/spreadsheetml/2006/main" count="146" uniqueCount="93">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</sst>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678.9600000000064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11809.470000000001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5" x14ac:dyDescent="0.25"/>
  <cols>
    <col min="1" max="1" width="35" style="2" bestFit="1" customWidth="1"/>
    <col min="2" max="2" width="16.85546875" style="3" bestFit="1" customWidth="1"/>
    <col min="3" max="3" width="22" style="3" bestFit="1" customWidth="1"/>
    <col min="4" max="4" width="32.85546875" style="3" bestFit="1" customWidth="1"/>
    <col min="5" max="5" width="15.28515625" style="3" bestFit="1" customWidth="1"/>
    <col min="6" max="16384" width="9" style="3"/>
  </cols>
  <sheetData>
    <row r="1" spans="1:3" x14ac:dyDescent="0.25">
      <c r="A1" s="12" t="s">
        <v>20</v>
      </c>
      <c r="B1" s="16">
        <v>32</v>
      </c>
    </row>
    <row r="2" spans="1:3" x14ac:dyDescent="0.25">
      <c r="A2" s="17" t="s">
        <v>11</v>
      </c>
      <c r="B2" s="18">
        <v>45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13</v>
      </c>
      <c r="C5" s="10"/>
    </row>
    <row r="6" spans="1:3" x14ac:dyDescent="0.25">
      <c r="A6" s="17" t="s">
        <v>0</v>
      </c>
      <c r="B6" s="29">
        <v>2.5000000000000001E-2</v>
      </c>
      <c r="C6" s="10"/>
    </row>
    <row r="7" spans="1:3" x14ac:dyDescent="0.25">
      <c r="A7" s="17" t="s">
        <v>2</v>
      </c>
      <c r="B7" s="20">
        <v>70500</v>
      </c>
      <c r="C7" s="10"/>
    </row>
    <row r="8" spans="1:3" x14ac:dyDescent="0.25">
      <c r="A8" s="17" t="s">
        <v>21</v>
      </c>
      <c r="B8" s="20">
        <f>B7*(1+B6)^B5</f>
        <v>97185.028662098077</v>
      </c>
      <c r="C8" s="34"/>
    </row>
    <row r="9" spans="1:3" x14ac:dyDescent="0.25">
      <c r="A9" s="17" t="s">
        <v>5</v>
      </c>
      <c r="B9" s="20">
        <v>64900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1.2999999999999999E-2</v>
      </c>
      <c r="C11" s="10"/>
    </row>
    <row r="12" spans="1:3" x14ac:dyDescent="0.25">
      <c r="A12" s="17" t="s">
        <v>4</v>
      </c>
      <c r="B12" s="21">
        <v>0.02</v>
      </c>
      <c r="C12" s="10"/>
    </row>
    <row r="13" spans="1:3" x14ac:dyDescent="0.25">
      <c r="A13" s="17" t="s">
        <v>10</v>
      </c>
      <c r="B13" s="21">
        <v>7.0000000000000001E-3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5905.9000000000005</v>
      </c>
      <c r="C15" s="10" t="s">
        <v>17</v>
      </c>
    </row>
    <row r="16" spans="1:3" x14ac:dyDescent="0.25">
      <c r="A16" s="17" t="s">
        <v>14</v>
      </c>
      <c r="B16" s="22">
        <f>B15/12</f>
        <v>492.15833333333336</v>
      </c>
      <c r="C16" s="10"/>
    </row>
    <row r="17" spans="1:5" x14ac:dyDescent="0.2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2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MAX(B13*B9*B5*(65-B2), 0)</f>
        <v>118118.00000000001</v>
      </c>
    </row>
    <row r="21" spans="1:5" x14ac:dyDescent="0.25">
      <c r="A21" s="17" t="s">
        <v>15</v>
      </c>
      <c r="B21" s="20">
        <f>B17*(B3-B2)</f>
        <v>871299.33534654754</v>
      </c>
    </row>
    <row r="22" spans="1:5" x14ac:dyDescent="0.25">
      <c r="A22" s="17" t="s">
        <v>16</v>
      </c>
      <c r="B22" s="26">
        <f>B21+B20</f>
        <v>989417.33534654754</v>
      </c>
    </row>
    <row r="23" spans="1:5" x14ac:dyDescent="0.25">
      <c r="A23" s="14" t="s">
        <v>18</v>
      </c>
      <c r="B23" s="27">
        <f>B22/(B3-B2)</f>
        <v>21987.051896589946</v>
      </c>
    </row>
    <row r="27" spans="1:5" x14ac:dyDescent="0.2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5" x14ac:dyDescent="0.25"/>
  <cols>
    <col min="1" max="1" width="35" style="2" bestFit="1" customWidth="1"/>
    <col min="2" max="2" width="16.85546875" style="3" bestFit="1" customWidth="1"/>
    <col min="3" max="3" width="22" style="3" bestFit="1" customWidth="1"/>
    <col min="4" max="4" width="32.85546875" style="3" bestFit="1" customWidth="1"/>
    <col min="5" max="5" width="15.28515625" style="3" bestFit="1" customWidth="1"/>
    <col min="6" max="16384" width="9" style="3"/>
  </cols>
  <sheetData>
    <row r="1" spans="1:3" x14ac:dyDescent="0.25">
      <c r="A1" s="12" t="s">
        <v>20</v>
      </c>
      <c r="B1" s="16">
        <v>31</v>
      </c>
    </row>
    <row r="2" spans="1:3" x14ac:dyDescent="0.25">
      <c r="A2" s="17" t="s">
        <v>11</v>
      </c>
      <c r="B2" s="18">
        <v>65</v>
      </c>
      <c r="C2" s="10" t="s">
        <v>35</v>
      </c>
    </row>
    <row r="3" spans="1:3" x14ac:dyDescent="0.25">
      <c r="A3" s="17" t="s">
        <v>19</v>
      </c>
      <c r="B3" s="19">
        <v>90</v>
      </c>
      <c r="C3" s="10"/>
    </row>
    <row r="4" spans="1:3" x14ac:dyDescent="0.25">
      <c r="A4" s="17"/>
      <c r="B4" s="19"/>
      <c r="C4" s="10"/>
    </row>
    <row r="5" spans="1:3" x14ac:dyDescent="0.25">
      <c r="A5" s="17" t="s">
        <v>1</v>
      </c>
      <c r="B5" s="19">
        <f>B2-B1</f>
        <v>34</v>
      </c>
      <c r="C5" s="10"/>
    </row>
    <row r="6" spans="1:3" x14ac:dyDescent="0.25">
      <c r="A6" s="17" t="s">
        <v>0</v>
      </c>
      <c r="B6" s="29">
        <v>2.5000000000000001E-2</v>
      </c>
      <c r="C6" s="10"/>
    </row>
    <row r="7" spans="1:3" x14ac:dyDescent="0.25">
      <c r="A7" s="17" t="s">
        <v>2</v>
      </c>
      <c r="B7" s="20">
        <v>66400</v>
      </c>
      <c r="C7" s="10"/>
    </row>
    <row r="8" spans="1:3" x14ac:dyDescent="0.25">
      <c r="A8" s="17" t="s">
        <v>21</v>
      </c>
      <c r="B8" s="20">
        <f>B7*(1+B6)^B5</f>
        <v>153737.38961443744</v>
      </c>
      <c r="C8" s="34"/>
    </row>
    <row r="9" spans="1:3" x14ac:dyDescent="0.25">
      <c r="A9" s="17" t="s">
        <v>5</v>
      </c>
      <c r="B9" s="20">
        <v>0</v>
      </c>
      <c r="C9" s="10"/>
    </row>
    <row r="10" spans="1:3" x14ac:dyDescent="0.25">
      <c r="A10" s="17"/>
      <c r="B10" s="20"/>
      <c r="C10" s="10"/>
    </row>
    <row r="11" spans="1:3" x14ac:dyDescent="0.25">
      <c r="A11" s="17" t="s">
        <v>3</v>
      </c>
      <c r="B11" s="21">
        <v>0</v>
      </c>
      <c r="C11" s="10"/>
    </row>
    <row r="12" spans="1:3" x14ac:dyDescent="0.25">
      <c r="A12" s="17" t="s">
        <v>4</v>
      </c>
      <c r="B12" s="21">
        <v>1.9E-2</v>
      </c>
      <c r="C12" s="10"/>
    </row>
    <row r="13" spans="1:3" x14ac:dyDescent="0.25">
      <c r="A13" s="17" t="s">
        <v>10</v>
      </c>
      <c r="B13" s="21">
        <v>0</v>
      </c>
      <c r="C13" s="10"/>
    </row>
    <row r="14" spans="1:3" x14ac:dyDescent="0.25">
      <c r="A14" s="17"/>
      <c r="B14" s="19"/>
      <c r="C14" s="10"/>
    </row>
    <row r="15" spans="1:3" x14ac:dyDescent="0.25">
      <c r="A15" s="17" t="s">
        <v>13</v>
      </c>
      <c r="B15" s="22">
        <f>B13*B9*B5</f>
        <v>0</v>
      </c>
      <c r="C15" s="10"/>
    </row>
    <row r="16" spans="1:3" x14ac:dyDescent="0.25">
      <c r="A16" s="17" t="s">
        <v>14</v>
      </c>
      <c r="B16" s="22">
        <f>B15/12</f>
        <v>0</v>
      </c>
      <c r="C16" s="10"/>
    </row>
    <row r="17" spans="1:5" x14ac:dyDescent="0.2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2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25">
      <c r="A19" s="17"/>
      <c r="B19" s="24"/>
    </row>
    <row r="20" spans="1:5" x14ac:dyDescent="0.25">
      <c r="A20" s="17" t="s">
        <v>12</v>
      </c>
      <c r="B20" s="25">
        <f>B13*B9*B5*(65-B2)</f>
        <v>0</v>
      </c>
    </row>
    <row r="21" spans="1:5" x14ac:dyDescent="0.25">
      <c r="A21" s="17" t="s">
        <v>15</v>
      </c>
      <c r="B21" s="20">
        <f>B17*(B3-B2)</f>
        <v>2482858.842273165</v>
      </c>
    </row>
    <row r="22" spans="1:5" x14ac:dyDescent="0.25">
      <c r="A22" s="17" t="s">
        <v>16</v>
      </c>
      <c r="B22" s="26">
        <f>B21+B20</f>
        <v>2482858.842273165</v>
      </c>
    </row>
    <row r="23" spans="1:5" x14ac:dyDescent="0.25">
      <c r="A23" s="14" t="s">
        <v>18</v>
      </c>
      <c r="B23" s="27">
        <f>B22/(B3-B2)</f>
        <v>99314.353690926597</v>
      </c>
    </row>
    <row r="27" spans="1:5" x14ac:dyDescent="0.2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5" x14ac:dyDescent="0.25"/>
  <cols>
    <col min="1" max="1" width="11" style="1" bestFit="1" customWidth="1"/>
    <col min="2" max="2" width="12.85546875" style="54" bestFit="1" customWidth="1"/>
    <col min="3" max="3" width="11.28515625" style="1" bestFit="1" customWidth="1"/>
    <col min="4" max="4" width="9" style="1"/>
    <col min="5" max="5" width="11.85546875" style="1" bestFit="1" customWidth="1"/>
    <col min="6" max="16384" width="9" style="1"/>
  </cols>
  <sheetData>
    <row r="1" spans="1:3" ht="15.75" thickBot="1" x14ac:dyDescent="0.3">
      <c r="A1" s="35" t="s">
        <v>37</v>
      </c>
      <c r="B1" s="55" t="s">
        <v>53</v>
      </c>
    </row>
    <row r="2" spans="1:3" x14ac:dyDescent="0.25">
      <c r="A2" s="37">
        <v>43903</v>
      </c>
      <c r="B2" s="53">
        <v>47799.49</v>
      </c>
    </row>
    <row r="3" spans="1:3" x14ac:dyDescent="0.25">
      <c r="A3" s="30">
        <v>43914</v>
      </c>
      <c r="B3" s="54">
        <v>44674.01</v>
      </c>
      <c r="C3" s="56">
        <f>B3-B2</f>
        <v>-3125.4799999999959</v>
      </c>
    </row>
    <row r="4" spans="1:3" x14ac:dyDescent="0.2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25">
      <c r="A5" s="30">
        <v>43931</v>
      </c>
      <c r="B5" s="54">
        <v>52367.81</v>
      </c>
      <c r="C5" s="56">
        <f t="shared" si="0"/>
        <v>4483.0199999999968</v>
      </c>
    </row>
    <row r="6" spans="1:3" x14ac:dyDescent="0.25">
      <c r="A6" s="30">
        <v>43937</v>
      </c>
      <c r="B6" s="54">
        <v>55119.35</v>
      </c>
      <c r="C6" s="56">
        <f t="shared" si="0"/>
        <v>2751.5400000000009</v>
      </c>
    </row>
    <row r="7" spans="1:3" x14ac:dyDescent="0.25">
      <c r="A7" s="30">
        <v>43947</v>
      </c>
      <c r="B7" s="54">
        <v>56595.13</v>
      </c>
      <c r="C7" s="56">
        <f t="shared" si="0"/>
        <v>1475.7799999999988</v>
      </c>
    </row>
    <row r="8" spans="1:3" x14ac:dyDescent="0.25">
      <c r="A8" s="30">
        <v>43951</v>
      </c>
      <c r="B8" s="54">
        <v>56978.16</v>
      </c>
      <c r="C8" s="56">
        <f t="shared" si="0"/>
        <v>383.03000000000611</v>
      </c>
    </row>
    <row r="9" spans="1:3" x14ac:dyDescent="0.2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2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2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2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2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2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2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2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25">
      <c r="A17" s="30">
        <v>44065</v>
      </c>
      <c r="B17" s="54">
        <v>71850.94</v>
      </c>
      <c r="C17" s="56">
        <f t="shared" si="0"/>
        <v>763</v>
      </c>
    </row>
    <row r="18" spans="1:3" x14ac:dyDescent="0.25">
      <c r="A18" s="30">
        <v>44076</v>
      </c>
      <c r="B18" s="54">
        <v>76861</v>
      </c>
      <c r="C18" s="56">
        <f t="shared" si="0"/>
        <v>5010.0599999999977</v>
      </c>
    </row>
    <row r="19" spans="1:3" x14ac:dyDescent="0.2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2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2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2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2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2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2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25">
      <c r="A26" s="30">
        <v>44217</v>
      </c>
      <c r="B26" s="54">
        <v>92289.2</v>
      </c>
      <c r="C26" s="56">
        <f t="shared" si="1"/>
        <v>5239.3199999999924</v>
      </c>
    </row>
    <row r="27" spans="1:3" x14ac:dyDescent="0.2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25">
      <c r="A28" s="30">
        <v>44258</v>
      </c>
      <c r="B28" s="54">
        <v>93667.53</v>
      </c>
      <c r="C28" s="56">
        <f t="shared" si="1"/>
        <v>-868.75</v>
      </c>
    </row>
    <row r="29" spans="1:3" x14ac:dyDescent="0.2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2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2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2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2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25">
      <c r="A34" s="30">
        <v>44384</v>
      </c>
      <c r="B34" s="54">
        <v>115206</v>
      </c>
      <c r="C34" s="56">
        <f t="shared" si="2"/>
        <v>4989.8800000000047</v>
      </c>
    </row>
    <row r="35" spans="1:3" x14ac:dyDescent="0.2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2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2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25">
      <c r="A38" s="30">
        <v>44461</v>
      </c>
      <c r="B38" s="54">
        <v>122071</v>
      </c>
      <c r="C38" s="56">
        <f t="shared" si="2"/>
        <v>-914.39999999999418</v>
      </c>
    </row>
    <row r="39" spans="1:3" x14ac:dyDescent="0.2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2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2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2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2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25">
      <c r="A44" s="30">
        <v>44702</v>
      </c>
      <c r="B44" s="54">
        <v>130247.53</v>
      </c>
      <c r="C44" s="56">
        <f t="shared" si="3"/>
        <v>-2632.5</v>
      </c>
    </row>
    <row r="45" spans="1:3" x14ac:dyDescent="0.2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2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2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2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2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2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2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2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25">
      <c r="A53" s="30">
        <v>45045</v>
      </c>
      <c r="B53" s="54">
        <v>166766.16</v>
      </c>
      <c r="C53" s="56">
        <f t="shared" si="3"/>
        <v>826.25</v>
      </c>
    </row>
    <row r="54" spans="1:6" x14ac:dyDescent="0.2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25">
      <c r="C55" s="56"/>
    </row>
    <row r="58" spans="1:6" x14ac:dyDescent="0.2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85" activePane="bottomLeft" state="frozen"/>
      <selection pane="bottomLeft" activeCell="M110" sqref="M110"/>
    </sheetView>
  </sheetViews>
  <sheetFormatPr defaultColWidth="9" defaultRowHeight="15" x14ac:dyDescent="0.25"/>
  <cols>
    <col min="1" max="1" width="13" style="1" customWidth="1"/>
    <col min="2" max="2" width="9" style="1" bestFit="1" customWidth="1"/>
    <col min="3" max="3" width="12.140625" style="1" bestFit="1" customWidth="1"/>
    <col min="4" max="4" width="10.5703125" style="1" bestFit="1" customWidth="1"/>
    <col min="5" max="5" width="6" style="1" bestFit="1" customWidth="1"/>
    <col min="6" max="6" width="10.28515625" style="1" customWidth="1"/>
    <col min="7" max="7" width="10.7109375" style="1" bestFit="1" customWidth="1"/>
    <col min="8" max="8" width="16" style="1" bestFit="1" customWidth="1"/>
    <col min="9" max="9" width="14.140625" style="1" bestFit="1" customWidth="1"/>
    <col min="10" max="10" width="11.5703125" style="1" bestFit="1" customWidth="1"/>
    <col min="11" max="11" width="23.5703125" style="1" bestFit="1" customWidth="1"/>
    <col min="12" max="12" width="9.2851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703125" style="1" bestFit="1" customWidth="1"/>
    <col min="18" max="18" width="9" style="1"/>
    <col min="19" max="19" width="5.42578125" style="1" bestFit="1" customWidth="1"/>
    <col min="20" max="20" width="6" style="1" bestFit="1" customWidth="1"/>
    <col min="21" max="21" width="16" style="1" bestFit="1" customWidth="1"/>
    <col min="22" max="22" width="14.140625" style="1" bestFit="1" customWidth="1"/>
    <col min="23" max="23" width="11.5703125" style="1" bestFit="1" customWidth="1"/>
    <col min="24" max="24" width="23.5703125" style="1" bestFit="1" customWidth="1"/>
    <col min="25" max="25" width="9.28515625" style="1" bestFit="1" customWidth="1"/>
    <col min="26" max="16384" width="9" style="1"/>
  </cols>
  <sheetData>
    <row r="1" spans="1:25" ht="23.25" x14ac:dyDescent="0.35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2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2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2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2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2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2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8300</v>
      </c>
      <c r="X7" s="31">
        <f>SUM($W$4:W7)</f>
        <v>29200</v>
      </c>
      <c r="Y7" s="31">
        <f>U7-X7</f>
        <v>704</v>
      </c>
    </row>
    <row r="8" spans="1:25" x14ac:dyDescent="0.2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2000</v>
      </c>
      <c r="K8" s="31">
        <f>SUM($J$4:J8)</f>
        <v>51966.96</v>
      </c>
      <c r="L8" s="31">
        <f>H8-K8</f>
        <v>5033.0400000000009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>
        <f>SUMIF(O:O,"&lt;3/1/2024",P:P)-SUMIF(O:O,"&lt;3/1/2023",P:P)</f>
        <v>1350</v>
      </c>
      <c r="X8" s="31"/>
      <c r="Y8" s="31"/>
    </row>
    <row r="9" spans="1:25" x14ac:dyDescent="0.2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2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2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2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2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2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2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2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2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2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2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2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2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2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2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2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2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2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2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2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2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2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2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2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2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2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2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2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2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2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2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2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2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2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2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2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2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2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2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2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2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2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2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2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2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2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2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2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2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2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2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2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2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2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2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2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2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2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2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2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2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2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2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2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2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2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2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2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2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2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2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2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2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2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2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2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2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2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2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2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2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2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2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2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2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2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2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2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17" x14ac:dyDescent="0.2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17" x14ac:dyDescent="0.2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17" x14ac:dyDescent="0.2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17" x14ac:dyDescent="0.2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17" x14ac:dyDescent="0.2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17" x14ac:dyDescent="0.2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</row>
    <row r="103" spans="1:17" x14ac:dyDescent="0.2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</row>
    <row r="104" spans="1:17" x14ac:dyDescent="0.2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17" x14ac:dyDescent="0.2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17" x14ac:dyDescent="0.2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17" x14ac:dyDescent="0.2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17" x14ac:dyDescent="0.2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O108" s="33">
        <v>45007</v>
      </c>
      <c r="P108" s="31">
        <v>150</v>
      </c>
      <c r="Q108" s="31">
        <f>SUM($P$4:P108)-100</f>
        <v>29700</v>
      </c>
    </row>
    <row r="109" spans="1:17" x14ac:dyDescent="0.2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17" x14ac:dyDescent="0.2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17" x14ac:dyDescent="0.2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17" x14ac:dyDescent="0.2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2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2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/>
      <c r="Q114" s="31"/>
    </row>
    <row r="115" spans="1:17" x14ac:dyDescent="0.2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/>
      <c r="Q115" s="31"/>
    </row>
    <row r="116" spans="1:17" x14ac:dyDescent="0.2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/>
      <c r="Q116" s="31"/>
    </row>
    <row r="117" spans="1:17" x14ac:dyDescent="0.2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/>
      <c r="Q117" s="31"/>
    </row>
    <row r="118" spans="1:17" x14ac:dyDescent="0.2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/>
      <c r="Q118" s="31"/>
    </row>
    <row r="119" spans="1:17" x14ac:dyDescent="0.2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/>
      <c r="Q119" s="31"/>
    </row>
    <row r="120" spans="1:17" x14ac:dyDescent="0.2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/>
      <c r="Q120" s="31"/>
    </row>
    <row r="121" spans="1:17" x14ac:dyDescent="0.2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2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2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2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2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2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2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2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2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2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2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2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2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2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2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2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2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2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2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2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2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2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2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2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2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25">
      <c r="A146" s="33">
        <v>45047</v>
      </c>
      <c r="B146" s="31"/>
      <c r="C146" s="31"/>
      <c r="D146" s="31"/>
      <c r="O146" s="33">
        <v>45273</v>
      </c>
      <c r="P146" s="31"/>
      <c r="Q146" s="31"/>
    </row>
    <row r="147" spans="1:17" x14ac:dyDescent="0.25">
      <c r="A147" s="33">
        <v>45061</v>
      </c>
      <c r="B147" s="31"/>
      <c r="C147" s="31"/>
      <c r="D147" s="31"/>
      <c r="O147" s="33">
        <v>45280</v>
      </c>
      <c r="P147" s="31"/>
      <c r="Q147" s="31"/>
    </row>
    <row r="148" spans="1:17" x14ac:dyDescent="0.25">
      <c r="A148" s="33">
        <v>45078</v>
      </c>
      <c r="B148" s="31"/>
      <c r="C148" s="31"/>
      <c r="D148" s="31"/>
      <c r="O148" s="33">
        <v>45287</v>
      </c>
      <c r="P148" s="31"/>
      <c r="Q148" s="31"/>
    </row>
    <row r="149" spans="1:17" x14ac:dyDescent="0.25">
      <c r="A149" s="33">
        <v>45092</v>
      </c>
      <c r="B149" s="31"/>
      <c r="C149" s="31"/>
      <c r="D149" s="31"/>
    </row>
    <row r="150" spans="1:17" x14ac:dyDescent="0.25">
      <c r="A150" s="33">
        <v>45108</v>
      </c>
      <c r="B150" s="31"/>
      <c r="C150" s="31"/>
      <c r="D150" s="31"/>
    </row>
    <row r="151" spans="1:17" x14ac:dyDescent="0.25">
      <c r="A151" s="33">
        <v>45122</v>
      </c>
      <c r="B151" s="31"/>
      <c r="C151" s="31"/>
      <c r="D151" s="31"/>
    </row>
    <row r="152" spans="1:17" x14ac:dyDescent="0.25">
      <c r="A152" s="33">
        <v>45139</v>
      </c>
      <c r="B152" s="31"/>
      <c r="C152" s="31"/>
      <c r="D152" s="31"/>
    </row>
    <row r="153" spans="1:17" x14ac:dyDescent="0.25">
      <c r="A153" s="33">
        <v>45153</v>
      </c>
      <c r="B153" s="31"/>
      <c r="C153" s="31"/>
      <c r="D153" s="31"/>
    </row>
    <row r="154" spans="1:17" x14ac:dyDescent="0.25">
      <c r="A154" s="33">
        <v>45170</v>
      </c>
      <c r="B154" s="31"/>
      <c r="C154" s="31"/>
      <c r="D154" s="31"/>
    </row>
    <row r="155" spans="1:17" x14ac:dyDescent="0.25">
      <c r="A155" s="33">
        <v>45184</v>
      </c>
      <c r="B155" s="31"/>
      <c r="C155" s="31"/>
      <c r="D155" s="31"/>
    </row>
    <row r="156" spans="1:17" x14ac:dyDescent="0.25">
      <c r="A156" s="33">
        <v>45200</v>
      </c>
      <c r="B156" s="31"/>
      <c r="C156" s="31"/>
      <c r="D156" s="31"/>
    </row>
    <row r="157" spans="1:17" x14ac:dyDescent="0.25">
      <c r="A157" s="33">
        <v>45214</v>
      </c>
      <c r="B157" s="31"/>
      <c r="C157" s="31"/>
      <c r="D157" s="31"/>
    </row>
    <row r="158" spans="1:17" x14ac:dyDescent="0.25">
      <c r="A158" s="33">
        <v>45231</v>
      </c>
      <c r="B158" s="31"/>
      <c r="C158" s="31"/>
      <c r="D158" s="31"/>
    </row>
    <row r="159" spans="1:17" x14ac:dyDescent="0.25">
      <c r="A159" s="33">
        <v>45245</v>
      </c>
      <c r="B159" s="31"/>
      <c r="C159" s="31"/>
      <c r="D159" s="31"/>
    </row>
    <row r="160" spans="1:17" x14ac:dyDescent="0.25">
      <c r="A160" s="33">
        <v>45261</v>
      </c>
      <c r="B160" s="31"/>
      <c r="C160" s="31"/>
      <c r="D160" s="31"/>
    </row>
    <row r="161" spans="1:4" x14ac:dyDescent="0.2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5"/>
  <sheetViews>
    <sheetView zoomScaleNormal="100" workbookViewId="0">
      <selection activeCell="C28" sqref="C28"/>
    </sheetView>
  </sheetViews>
  <sheetFormatPr defaultColWidth="9" defaultRowHeight="15" x14ac:dyDescent="0.25"/>
  <cols>
    <col min="1" max="1" width="7" style="8" bestFit="1" customWidth="1"/>
    <col min="2" max="2" width="9" style="3"/>
    <col min="3" max="3" width="19.5703125" style="3" bestFit="1" customWidth="1"/>
    <col min="4" max="4" width="11.85546875" style="3" bestFit="1" customWidth="1"/>
    <col min="5" max="6" width="9.85546875" style="3" bestFit="1" customWidth="1"/>
    <col min="7" max="16384" width="9" style="3"/>
  </cols>
  <sheetData>
    <row r="1" spans="1:6" ht="15.75" thickBot="1" x14ac:dyDescent="0.3">
      <c r="A1" s="7" t="s">
        <v>27</v>
      </c>
      <c r="C1" s="6" t="s">
        <v>23</v>
      </c>
      <c r="D1" s="4">
        <v>820</v>
      </c>
    </row>
    <row r="2" spans="1:6" x14ac:dyDescent="0.25">
      <c r="A2" s="8">
        <v>42.66</v>
      </c>
      <c r="C2" s="6" t="s">
        <v>24</v>
      </c>
      <c r="D2" s="4">
        <v>0</v>
      </c>
    </row>
    <row r="3" spans="1:6" x14ac:dyDescent="0.25">
      <c r="A3" s="8">
        <v>12</v>
      </c>
      <c r="C3" s="6" t="s">
        <v>25</v>
      </c>
      <c r="D3" s="4">
        <v>0</v>
      </c>
    </row>
    <row r="4" spans="1:6" x14ac:dyDescent="0.25">
      <c r="A4" s="8">
        <v>137.88999999999999</v>
      </c>
      <c r="C4" s="6" t="s">
        <v>26</v>
      </c>
      <c r="D4" s="4">
        <v>56.91</v>
      </c>
    </row>
    <row r="5" spans="1:6" x14ac:dyDescent="0.25">
      <c r="A5" s="8">
        <v>401.16</v>
      </c>
      <c r="C5" s="6" t="s">
        <v>28</v>
      </c>
      <c r="D5" s="4">
        <f>SUM(A:A)-D4</f>
        <v>2849.5900000000006</v>
      </c>
      <c r="E5" s="6" t="s">
        <v>30</v>
      </c>
      <c r="F5" s="28">
        <f ca="1">D5/D8</f>
        <v>356.19875000000008</v>
      </c>
    </row>
    <row r="6" spans="1:6" x14ac:dyDescent="0.25">
      <c r="A6" s="8">
        <v>87.02</v>
      </c>
      <c r="C6" s="6" t="s">
        <v>29</v>
      </c>
      <c r="D6" s="4">
        <f>SUM(D1:D5)-D2</f>
        <v>3726.5000000000005</v>
      </c>
      <c r="E6" s="6" t="s">
        <v>30</v>
      </c>
      <c r="F6" s="4">
        <f ca="1">D6/D8</f>
        <v>465.81250000000006</v>
      </c>
    </row>
    <row r="7" spans="1:6" x14ac:dyDescent="0.25">
      <c r="A7" s="8">
        <v>22.47</v>
      </c>
    </row>
    <row r="8" spans="1:6" x14ac:dyDescent="0.25">
      <c r="A8" s="8">
        <v>55.63</v>
      </c>
      <c r="C8" s="6" t="s">
        <v>31</v>
      </c>
      <c r="D8" s="5">
        <f ca="1">DAY(TODAY())</f>
        <v>8</v>
      </c>
      <c r="F8" s="52"/>
    </row>
    <row r="9" spans="1:6" x14ac:dyDescent="0.25">
      <c r="A9" s="8">
        <v>26.42</v>
      </c>
      <c r="F9" s="52"/>
    </row>
    <row r="10" spans="1:6" x14ac:dyDescent="0.25">
      <c r="A10" s="8">
        <v>114.02</v>
      </c>
      <c r="C10" s="6" t="s">
        <v>32</v>
      </c>
      <c r="D10" s="72">
        <f>1921.72*26/12</f>
        <v>4163.7266666666665</v>
      </c>
      <c r="F10" s="52"/>
    </row>
    <row r="11" spans="1:6" x14ac:dyDescent="0.25">
      <c r="A11" s="8">
        <v>35.020000000000003</v>
      </c>
      <c r="C11" s="6" t="s">
        <v>33</v>
      </c>
      <c r="D11" s="73">
        <f>D10-D6</f>
        <v>437.22666666666601</v>
      </c>
    </row>
    <row r="12" spans="1:6" x14ac:dyDescent="0.25">
      <c r="A12" s="8">
        <v>12.02</v>
      </c>
      <c r="C12" s="6" t="s">
        <v>34</v>
      </c>
      <c r="D12" s="73">
        <f>D11*12</f>
        <v>5246.7199999999921</v>
      </c>
    </row>
    <row r="13" spans="1:6" x14ac:dyDescent="0.25">
      <c r="A13" s="8">
        <v>45.02</v>
      </c>
      <c r="F13" s="52"/>
    </row>
    <row r="14" spans="1:6" x14ac:dyDescent="0.25">
      <c r="A14" s="8">
        <v>15.72</v>
      </c>
      <c r="D14" s="9"/>
    </row>
    <row r="15" spans="1:6" x14ac:dyDescent="0.25">
      <c r="A15" s="8">
        <v>18.47</v>
      </c>
    </row>
    <row r="16" spans="1:6" x14ac:dyDescent="0.25">
      <c r="A16" s="8">
        <v>10.48</v>
      </c>
      <c r="D16" s="37"/>
      <c r="E16" s="52"/>
    </row>
    <row r="17" spans="1:6" x14ac:dyDescent="0.25">
      <c r="A17" s="8">
        <v>1340.91</v>
      </c>
    </row>
    <row r="18" spans="1:6" x14ac:dyDescent="0.25">
      <c r="A18" s="8">
        <v>110.05</v>
      </c>
    </row>
    <row r="19" spans="1:6" x14ac:dyDescent="0.25">
      <c r="A19" s="8">
        <v>32.51</v>
      </c>
      <c r="F19" s="65"/>
    </row>
    <row r="20" spans="1:6" x14ac:dyDescent="0.25">
      <c r="A20" s="8">
        <v>6.25</v>
      </c>
      <c r="F20" s="65"/>
    </row>
    <row r="21" spans="1:6" x14ac:dyDescent="0.25">
      <c r="A21" s="8">
        <v>47.98</v>
      </c>
      <c r="F21" s="65"/>
    </row>
    <row r="22" spans="1:6" x14ac:dyDescent="0.25">
      <c r="A22" s="8">
        <v>109.52</v>
      </c>
      <c r="F22" s="65"/>
    </row>
    <row r="23" spans="1:6" x14ac:dyDescent="0.25">
      <c r="A23" s="8">
        <v>21.21</v>
      </c>
      <c r="F23" s="65"/>
    </row>
    <row r="24" spans="1:6" x14ac:dyDescent="0.25">
      <c r="A24" s="8">
        <v>20</v>
      </c>
    </row>
    <row r="25" spans="1:6" x14ac:dyDescent="0.25">
      <c r="A25" s="8">
        <v>182.07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8"/>
  <sheetViews>
    <sheetView tabSelected="1" zoomScale="70" zoomScaleNormal="70" workbookViewId="0">
      <pane ySplit="3" topLeftCell="A848" activePane="bottomLeft" state="frozen"/>
      <selection pane="bottomLeft" activeCell="K883" sqref="K883"/>
    </sheetView>
  </sheetViews>
  <sheetFormatPr defaultColWidth="9" defaultRowHeight="15" x14ac:dyDescent="0.25"/>
  <cols>
    <col min="1" max="1" width="11.5703125" style="3" bestFit="1" customWidth="1"/>
    <col min="2" max="2" width="16.85546875" style="3" bestFit="1" customWidth="1"/>
    <col min="3" max="3" width="24" style="3" bestFit="1" customWidth="1"/>
    <col min="4" max="4" width="22.28515625" style="3" bestFit="1" customWidth="1"/>
    <col min="5" max="5" width="7.85546875" style="3" bestFit="1" customWidth="1"/>
    <col min="6" max="6" width="10.85546875" style="38" bestFit="1" customWidth="1"/>
    <col min="7" max="7" width="11" style="3" bestFit="1" customWidth="1"/>
    <col min="8" max="8" width="15.28515625" style="38" bestFit="1" customWidth="1"/>
    <col min="9" max="9" width="9" style="3"/>
    <col min="10" max="10" width="11.5703125" style="3" bestFit="1" customWidth="1"/>
    <col min="11" max="11" width="16.85546875" style="3" bestFit="1" customWidth="1"/>
    <col min="12" max="12" width="16.28515625" style="3" bestFit="1" customWidth="1"/>
    <col min="13" max="13" width="9.28515625" style="3" bestFit="1" customWidth="1"/>
    <col min="14" max="14" width="12.28515625" style="38" customWidth="1"/>
    <col min="15" max="15" width="11" style="3" bestFit="1" customWidth="1"/>
    <col min="16" max="16" width="15.28515625" style="38" bestFit="1" customWidth="1"/>
    <col min="17" max="17" width="9" style="3"/>
    <col min="18" max="18" width="11.5703125" style="3" bestFit="1" customWidth="1"/>
    <col min="19" max="19" width="16.85546875" style="3" bestFit="1" customWidth="1"/>
    <col min="20" max="20" width="22.28515625" style="3" bestFit="1" customWidth="1"/>
    <col min="21" max="21" width="12" style="3" bestFit="1" customWidth="1"/>
    <col min="22" max="22" width="11.5703125" style="38" bestFit="1" customWidth="1"/>
    <col min="23" max="23" width="11.85546875" style="3" bestFit="1" customWidth="1"/>
    <col min="24" max="24" width="16.5703125" style="38" bestFit="1" customWidth="1"/>
    <col min="25" max="25" width="11.28515625" style="3" customWidth="1"/>
    <col min="26" max="26" width="19.5703125" style="3" customWidth="1"/>
    <col min="27" max="27" width="9.5703125" style="3" bestFit="1" customWidth="1"/>
    <col min="28" max="28" width="13.85546875" style="3" bestFit="1" customWidth="1"/>
    <col min="29" max="29" width="16" style="3" bestFit="1" customWidth="1"/>
    <col min="30" max="16384" width="9" style="3"/>
  </cols>
  <sheetData>
    <row r="1" spans="1:29" ht="18.75" x14ac:dyDescent="0.2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.5" thickBot="1" x14ac:dyDescent="0.3">
      <c r="B2" s="100" t="s">
        <v>89</v>
      </c>
      <c r="C2" s="100"/>
      <c r="D2" s="100"/>
      <c r="E2" s="100"/>
      <c r="F2" s="100"/>
      <c r="G2" s="100"/>
      <c r="H2" s="45"/>
      <c r="K2" s="100" t="s">
        <v>90</v>
      </c>
      <c r="L2" s="100"/>
      <c r="M2" s="100"/>
      <c r="N2" s="100"/>
      <c r="O2" s="100"/>
      <c r="P2" s="100"/>
      <c r="S2" s="100" t="s">
        <v>91</v>
      </c>
      <c r="T2" s="100"/>
      <c r="U2" s="100"/>
      <c r="V2" s="100"/>
      <c r="W2" s="100"/>
      <c r="X2" s="100"/>
    </row>
    <row r="3" spans="1:29" s="2" customFormat="1" ht="15.75" thickBot="1" x14ac:dyDescent="0.3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2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SUMIFS($W$4:$W$10273,$R$4:$R$10273,"&gt;="&amp;AA4,$R$4:$R$10273,"&lt;="&amp;EOMONTH(AA4,0))+$U$4</f>
        <v>1318.7999999999993</v>
      </c>
      <c r="AC4" s="52">
        <f>SUM($AB$4:AB4)</f>
        <v>1318.7999999999993</v>
      </c>
    </row>
    <row r="5" spans="1:29" x14ac:dyDescent="0.2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SUMIFS($W$4:$W$10523,$R$4:$R$10523,"&gt;="&amp;AA5,$R$4:$R$10523,"&lt;="&amp;EOMONTH(AA5,0))</f>
        <v>-1815.3799999999974</v>
      </c>
      <c r="AC5" s="52">
        <f>SUM($AB$4:AB5)</f>
        <v>-496.57999999999811</v>
      </c>
    </row>
    <row r="6" spans="1:29" x14ac:dyDescent="0.2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2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2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2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2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2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2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2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2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2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2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2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2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2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2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2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2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2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2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2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2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2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2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2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2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2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2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2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2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2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2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2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2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2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2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2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2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2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2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2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678.9600000000064</v>
      </c>
      <c r="AC45" s="52">
        <f>SUM($AB$4:AB45)</f>
        <v>11809.470000000001</v>
      </c>
    </row>
    <row r="46" spans="1:29" x14ac:dyDescent="0.2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2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2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2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2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2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2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2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2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2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2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2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2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2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2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2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2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2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2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2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2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2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2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2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2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2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2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2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2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2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2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2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2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2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2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2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2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2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2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2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2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2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2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2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2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2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2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2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2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2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2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2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2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2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2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2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2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2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2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2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2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2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2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2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2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2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2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2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2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2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2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2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2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2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2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2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2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2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2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2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2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2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2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2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2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2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2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2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2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2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2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2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2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2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2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2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2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2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2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2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2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2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2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2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2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2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2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2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2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2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2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2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2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2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2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2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2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2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2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2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2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2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2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2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2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2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2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2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2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2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2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2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2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2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2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2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2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2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2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2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2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2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2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2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2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2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2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2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2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2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2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2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2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2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2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2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2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2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2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2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2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2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2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2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2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2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2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2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2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2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2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2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2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2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2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2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2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2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2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2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2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2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2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2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2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2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2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2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2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2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2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2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2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2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2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2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2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2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2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2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2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2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2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2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2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2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2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2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2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2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2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2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2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2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2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2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2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2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2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2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2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2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2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2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2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2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2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2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2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2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2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2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2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2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2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2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2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2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2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2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2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2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2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2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2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2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2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2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2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2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2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2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2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2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2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2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2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2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2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2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2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2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2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2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2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2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2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2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2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2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2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2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2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2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2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2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2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2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2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2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2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2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2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2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2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2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2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2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2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2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2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2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2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2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2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2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2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2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2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2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2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2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2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2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2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2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2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2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2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2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2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2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2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2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2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2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2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2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2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2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2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2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2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2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2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2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2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2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2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2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2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2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2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2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2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2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2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2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2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2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2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2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2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2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2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2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2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2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2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2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2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2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2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2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2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2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2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2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2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2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2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2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2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2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2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2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2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2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2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2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2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2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2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2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2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2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2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2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2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2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2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2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2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2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2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2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2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2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2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2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2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2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2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2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2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2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2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2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2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2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2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2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2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2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2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2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2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2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2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2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2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2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2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2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2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2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2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2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2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2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2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2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2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2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2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2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2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2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2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2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2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2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2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2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2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2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2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2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2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2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2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2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2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2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2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2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2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2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2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2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2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2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2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2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2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2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2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2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2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2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2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2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2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2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2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2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2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2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2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2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2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2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2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2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2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2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2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2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2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2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2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2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2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2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2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2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2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2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2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2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2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2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2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2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2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2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2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2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2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2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2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2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2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2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2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2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2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2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2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2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2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2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2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2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2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2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2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2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2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2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2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2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2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2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2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2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2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2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2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2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2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2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2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2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2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2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2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2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2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2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2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2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2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2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2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2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2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2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2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2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2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2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2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2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2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2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2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2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2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2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2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2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2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2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2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2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2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2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2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2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2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2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2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2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2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2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2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2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2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2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2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2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2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2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2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2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2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2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2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2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2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2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2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2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2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2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2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2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2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2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2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2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2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2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2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2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2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2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2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2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2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2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2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2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2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2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2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2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2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2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2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2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2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2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2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2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2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2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2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2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2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2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2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2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2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2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2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2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2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2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2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2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2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2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2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2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2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2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2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2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2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2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2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2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2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2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2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2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2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2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2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2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2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2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2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2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2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2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2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2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2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2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2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2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2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2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2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2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2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2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2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2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2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2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2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2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2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2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2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2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2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2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2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2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2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2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2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2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2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2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2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2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2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2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2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2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2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2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2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2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2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2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2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2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2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2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2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2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2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2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2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2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2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2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2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2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2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2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2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2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2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2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2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2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2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2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2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2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2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2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2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2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2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2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2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2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2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2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2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2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2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2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2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2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2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2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2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2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2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2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2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2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2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2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2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2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2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2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2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2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2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2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2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2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2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2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2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2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2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2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2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2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2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2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2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2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2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2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2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2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2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2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2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2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2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2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2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2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2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2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2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2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2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2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2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2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2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2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2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2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2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2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2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2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2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30600</v>
      </c>
      <c r="M860" s="43">
        <f t="shared" ref="M860" si="2198">K860-L860</f>
        <v>1802.5</v>
      </c>
      <c r="N860" s="38">
        <f t="shared" ref="N860" si="2199">K860/L860-1</f>
        <v>5.8905228758169947E-2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83050.739999999991</v>
      </c>
      <c r="U860" s="3">
        <f t="shared" si="2190"/>
        <v>13492.279999999999</v>
      </c>
      <c r="V860" s="48">
        <f>(S860-250)/(T860-250)-1</f>
        <v>0.16294878524032508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2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30600</v>
      </c>
      <c r="M861" s="43">
        <f t="shared" ref="M861" si="2207">K861-L861</f>
        <v>1802.5</v>
      </c>
      <c r="N861" s="38">
        <f t="shared" ref="N861" si="2208">K861/L861-1</f>
        <v>5.8905228758169947E-2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83050.739999999991</v>
      </c>
      <c r="U861" s="3">
        <f t="shared" ref="U861:U864" si="2211">E861+M861</f>
        <v>13492.279999999999</v>
      </c>
      <c r="V861" s="38">
        <f t="shared" ref="V861:V864" si="2212">S861/T861-1</f>
        <v>0.16245827550723813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2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30600</v>
      </c>
      <c r="M862" s="43">
        <f t="shared" ref="M862:M864" si="2215">K862-L862</f>
        <v>1802.5</v>
      </c>
      <c r="N862" s="38">
        <f t="shared" ref="N862:N864" si="2216">K862/L862-1</f>
        <v>5.8905228758169947E-2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83050.739999999991</v>
      </c>
      <c r="U862" s="3">
        <f t="shared" si="2211"/>
        <v>13492.279999999999</v>
      </c>
      <c r="V862" s="38">
        <f t="shared" si="2212"/>
        <v>0.16245827550723813</v>
      </c>
      <c r="W862" s="3">
        <f t="shared" si="2213"/>
        <v>0</v>
      </c>
      <c r="X862" s="38">
        <f t="shared" si="2214"/>
        <v>0</v>
      </c>
    </row>
    <row r="863" spans="1:24" x14ac:dyDescent="0.2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30600</v>
      </c>
      <c r="M863" s="43">
        <f t="shared" si="2215"/>
        <v>1802.5</v>
      </c>
      <c r="N863" s="38">
        <f t="shared" si="2216"/>
        <v>5.8905228758169947E-2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83050.739999999991</v>
      </c>
      <c r="U863" s="3">
        <f t="shared" si="2211"/>
        <v>13492.279999999999</v>
      </c>
      <c r="V863" s="38">
        <f t="shared" si="2212"/>
        <v>0.16245827550723813</v>
      </c>
      <c r="W863" s="3">
        <f t="shared" si="2213"/>
        <v>0</v>
      </c>
      <c r="X863" s="38">
        <f t="shared" si="2214"/>
        <v>0</v>
      </c>
    </row>
    <row r="864" spans="1:24" x14ac:dyDescent="0.2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30600</v>
      </c>
      <c r="M864" s="43">
        <f t="shared" si="2215"/>
        <v>1802.5</v>
      </c>
      <c r="N864" s="38">
        <f t="shared" si="2216"/>
        <v>5.8905228758169947E-2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83050.739999999991</v>
      </c>
      <c r="U864" s="3">
        <f t="shared" si="2211"/>
        <v>13492.279999999999</v>
      </c>
      <c r="V864" s="38">
        <f t="shared" si="2212"/>
        <v>0.16245827550723813</v>
      </c>
      <c r="W864" s="3">
        <f t="shared" si="2213"/>
        <v>0</v>
      </c>
      <c r="X864" s="38">
        <f t="shared" si="2214"/>
        <v>0</v>
      </c>
    </row>
    <row r="865" spans="1:24" x14ac:dyDescent="0.2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30600</v>
      </c>
      <c r="M865" s="43">
        <f t="shared" ref="M865:M866" si="2223">K865-L865</f>
        <v>1523.8899999999994</v>
      </c>
      <c r="N865" s="38">
        <f t="shared" ref="N865" si="2224">K865/L865-1</f>
        <v>4.9800326797385663E-2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83050.739999999991</v>
      </c>
      <c r="U865" s="3">
        <f t="shared" ref="U865:U866" si="2228">E865+M865</f>
        <v>12662.150000000001</v>
      </c>
      <c r="V865" s="38">
        <f t="shared" ref="V865" si="2229">S865/T865-1</f>
        <v>0.15246281971719955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2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30750</v>
      </c>
      <c r="M866" s="43">
        <f t="shared" si="2223"/>
        <v>1550.6800000000003</v>
      </c>
      <c r="N866" s="38">
        <f>(K866-400)/L866-1</f>
        <v>3.7420487804878055E-2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83200.739999999991</v>
      </c>
      <c r="U866" s="3">
        <f t="shared" si="2228"/>
        <v>12741.970000000001</v>
      </c>
      <c r="V866" s="51">
        <f>(S866-150)/(T866-150)-1</f>
        <v>0.15342391891992779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2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30750</v>
      </c>
      <c r="M867" s="43">
        <f t="shared" ref="M867" si="2240">K867-L867</f>
        <v>1601.2200000000012</v>
      </c>
      <c r="N867" s="38">
        <f t="shared" ref="N867" si="2241">K867/L867-1</f>
        <v>5.2072195121951159E-2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83200.739999999991</v>
      </c>
      <c r="U867" s="3">
        <f t="shared" ref="U867" si="2245">E867+M867</f>
        <v>12892.090000000004</v>
      </c>
      <c r="V867" s="38">
        <f t="shared" ref="V867" si="2246">S867/T867-1</f>
        <v>0.15495162663216711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2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30750</v>
      </c>
      <c r="M868" s="43">
        <f t="shared" ref="M868:M869" si="2253">K868-L868</f>
        <v>1601.2200000000012</v>
      </c>
      <c r="N868" s="38">
        <f t="shared" ref="N868" si="2254">K868/L868-1</f>
        <v>5.2072195121951159E-2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83200.739999999991</v>
      </c>
      <c r="U868" s="3">
        <f t="shared" ref="U868:U869" si="2259">E868+M868</f>
        <v>12892.090000000004</v>
      </c>
      <c r="V868" s="38">
        <f t="shared" ref="V868" si="2260">S868/T868-1</f>
        <v>0.15495162663216711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2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30900</v>
      </c>
      <c r="M869" s="43">
        <f t="shared" si="2253"/>
        <v>1096.4099999999999</v>
      </c>
      <c r="N869" s="38">
        <f>(K869-400)/L869-1</f>
        <v>2.2537540453074323E-2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83350.739999999991</v>
      </c>
      <c r="U869" s="3">
        <f t="shared" si="2259"/>
        <v>11392.66</v>
      </c>
      <c r="V869" s="51">
        <f>(S869-150)/(T869-150)-1</f>
        <v>0.13692979173021791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2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30900</v>
      </c>
      <c r="M870" s="43">
        <f t="shared" ref="M870" si="2271">K870-L870</f>
        <v>1096.4099999999999</v>
      </c>
      <c r="N870" s="38">
        <f t="shared" ref="N870" si="2272">K870/L870-1</f>
        <v>3.5482524271844618E-2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83350.739999999991</v>
      </c>
      <c r="U870" s="3">
        <f t="shared" ref="U870" si="2276">E870+M870</f>
        <v>11392.66</v>
      </c>
      <c r="V870" s="38">
        <f t="shared" ref="V870" si="2277">S870/T870-1</f>
        <v>0.13668336957776273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2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30900</v>
      </c>
      <c r="M871" s="43">
        <f t="shared" ref="M871" si="2284">K871-L871</f>
        <v>1017.6899999999987</v>
      </c>
      <c r="N871" s="38">
        <f t="shared" ref="N871" si="2285">K871/L871-1</f>
        <v>3.2934951456310646E-2</v>
      </c>
      <c r="O871" s="43">
        <f t="shared" ref="O871" si="2286">K871-K870</f>
        <v>-78.720000000001164</v>
      </c>
      <c r="P871" s="38">
        <f t="shared" ref="P871" si="2287">K871/K870-1</f>
        <v>-2.4602760122152123E-3</v>
      </c>
      <c r="R871" s="37">
        <v>45070</v>
      </c>
      <c r="S871" s="3">
        <f t="shared" si="2257"/>
        <v>94510.31</v>
      </c>
      <c r="T871" s="43">
        <f t="shared" ref="T871" si="2288">D871+L871</f>
        <v>83350.739999999991</v>
      </c>
      <c r="U871" s="3">
        <f t="shared" ref="U871" si="2289">E871+M871</f>
        <v>11159.570000000003</v>
      </c>
      <c r="V871" s="38">
        <f t="shared" ref="V871" si="2290">S871/T871-1</f>
        <v>0.13388687370981955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2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30900</v>
      </c>
      <c r="M872" s="43">
        <f t="shared" ref="M872" si="2297">K872-L872</f>
        <v>1174.369999999999</v>
      </c>
      <c r="N872" s="38">
        <f t="shared" ref="N872" si="2298">K872/L872-1</f>
        <v>3.8005501618122883E-2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83350.739999999991</v>
      </c>
      <c r="U872" s="3">
        <f t="shared" ref="U872" si="2302">E872+M872</f>
        <v>11461.579999999998</v>
      </c>
      <c r="V872" s="38">
        <f t="shared" ref="V872" si="2303">S872/T872-1</f>
        <v>0.13751023686172426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2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30900</v>
      </c>
      <c r="M873" s="91">
        <f t="shared" ref="M873" si="2310">K873-L873</f>
        <v>1174.369999999999</v>
      </c>
      <c r="N873" s="88">
        <f t="shared" ref="N873" si="2311">K873/L873-1</f>
        <v>3.8005501618122883E-2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81" si="2314">B873+K873</f>
        <v>94812.319999999992</v>
      </c>
      <c r="T873" s="91">
        <f t="shared" ref="T873:T874" si="2315">D873+L873</f>
        <v>83350.739999999991</v>
      </c>
      <c r="U873" s="87">
        <f t="shared" ref="U873:U875" si="2316">E873+M873</f>
        <v>11461.579999999998</v>
      </c>
      <c r="V873" s="88">
        <f t="shared" ref="V873:V874" si="2317">S873/T873-1</f>
        <v>0.13751023686172426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2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30900</v>
      </c>
      <c r="M874" s="43">
        <f t="shared" ref="M874:M875" si="2324">K874-L874</f>
        <v>1174.369999999999</v>
      </c>
      <c r="N874" s="38">
        <f t="shared" ref="N874" si="2325">K874/L874-1</f>
        <v>3.8005501618122883E-2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83350.739999999991</v>
      </c>
      <c r="U874" s="3">
        <f t="shared" si="2316"/>
        <v>11461.579999999998</v>
      </c>
      <c r="V874" s="38">
        <f t="shared" si="2317"/>
        <v>0.13751023686172426</v>
      </c>
      <c r="W874" s="3">
        <f t="shared" si="2318"/>
        <v>0</v>
      </c>
      <c r="X874" s="38">
        <f t="shared" si="2319"/>
        <v>0</v>
      </c>
    </row>
    <row r="875" spans="1:24" x14ac:dyDescent="0.2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31050</v>
      </c>
      <c r="M875" s="43">
        <f t="shared" si="2324"/>
        <v>994.09999999999854</v>
      </c>
      <c r="N875" s="38">
        <f>(K875-400)/L875-1</f>
        <v>1.913365539452494E-2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83500.739999999991</v>
      </c>
      <c r="U875" s="3">
        <f t="shared" si="2316"/>
        <v>10875.68</v>
      </c>
      <c r="V875" s="51">
        <f>(S875-150)/(T875-150)-1</f>
        <v>0.13048090514853272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2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31050</v>
      </c>
      <c r="M876" s="43">
        <f t="shared" ref="M876" si="2332">K876-L876</f>
        <v>1100.4199999999983</v>
      </c>
      <c r="N876" s="38">
        <f t="shared" ref="N876" si="2333">K876/L876-1</f>
        <v>3.54402576489532E-2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83750.739999999991</v>
      </c>
      <c r="U876" s="3">
        <f t="shared" ref="U876" si="2337">E876+M876</f>
        <v>11030.510000000002</v>
      </c>
      <c r="V876" s="38">
        <f t="shared" ref="V876" si="2338">S876/T876-1</f>
        <v>0.131706418355229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25">
      <c r="A877" s="37">
        <v>45078</v>
      </c>
      <c r="B877" s="41">
        <v>63553.87</v>
      </c>
      <c r="C877" s="3">
        <v>53575.15</v>
      </c>
      <c r="D877" s="3">
        <v>52450.74</v>
      </c>
      <c r="E877" s="3">
        <f t="shared" ref="E877" si="2341">B877-D877</f>
        <v>11103.130000000005</v>
      </c>
      <c r="F877" s="38">
        <f t="shared" ref="F877" si="2342">B877/D877-1</f>
        <v>0.21168681318890847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31050</v>
      </c>
      <c r="M877" s="43">
        <f t="shared" ref="M877" si="2345">K877-L877</f>
        <v>1336.3499999999985</v>
      </c>
      <c r="N877" s="38">
        <f t="shared" ref="N877" si="2346">K877/L877-1</f>
        <v>4.3038647342995118E-2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83500.739999999991</v>
      </c>
      <c r="U877" s="3">
        <f t="shared" ref="U877" si="2350">E877+M877</f>
        <v>12439.480000000003</v>
      </c>
      <c r="V877" s="38">
        <f t="shared" ref="V877" si="2351">S877/T877-1</f>
        <v>0.14897448813028502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25">
      <c r="A878" s="37">
        <v>45079</v>
      </c>
      <c r="B878" s="41">
        <v>63460.76</v>
      </c>
      <c r="C878" s="3">
        <v>53575.15</v>
      </c>
      <c r="D878" s="3">
        <v>52450.74</v>
      </c>
      <c r="E878" s="3">
        <f t="shared" ref="E878" si="2354">B878-D878</f>
        <v>11010.020000000004</v>
      </c>
      <c r="F878" s="38">
        <f t="shared" ref="F878" si="2355">B878/D878-1</f>
        <v>0.20991162374448868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31050</v>
      </c>
      <c r="M878" s="43">
        <f t="shared" ref="M878" si="2358">K878-L878</f>
        <v>1238.0900000000001</v>
      </c>
      <c r="N878" s="38">
        <f t="shared" ref="N878" si="2359">K878/L878-1</f>
        <v>3.9874074074074173E-2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83500.739999999991</v>
      </c>
      <c r="U878" s="3">
        <f t="shared" ref="U878:U879" si="2363">E878+M878</f>
        <v>12248.110000000004</v>
      </c>
      <c r="V878" s="38">
        <f t="shared" ref="V878:V879" si="2364">S878/T878-1</f>
        <v>0.14668265215374165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25">
      <c r="A879" s="37">
        <v>45082</v>
      </c>
      <c r="B879" s="41">
        <v>63460.76</v>
      </c>
      <c r="C879" s="3">
        <v>53575.15</v>
      </c>
      <c r="D879" s="3">
        <v>52450.74</v>
      </c>
      <c r="E879" s="3">
        <f t="shared" ref="E879" si="2367">B879-D879</f>
        <v>11010.020000000004</v>
      </c>
      <c r="F879" s="38">
        <f t="shared" ref="F879" si="2368">B879/D879-1</f>
        <v>0.20991162374448868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31050</v>
      </c>
      <c r="M879" s="43">
        <f t="shared" ref="M879" si="2371">K879-L879</f>
        <v>1238.0900000000001</v>
      </c>
      <c r="N879" s="38">
        <f t="shared" ref="N879" si="2372">K879/L879-1</f>
        <v>3.9874074074074173E-2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83500.739999999991</v>
      </c>
      <c r="U879" s="3">
        <f t="shared" si="2363"/>
        <v>12248.110000000004</v>
      </c>
      <c r="V879" s="38">
        <f t="shared" si="2364"/>
        <v>0.14668265215374165</v>
      </c>
      <c r="W879" s="3">
        <f t="shared" si="2365"/>
        <v>0</v>
      </c>
      <c r="X879" s="38">
        <f t="shared" si="2366"/>
        <v>0</v>
      </c>
    </row>
    <row r="880" spans="1:24" x14ac:dyDescent="0.25">
      <c r="A880" s="37">
        <v>45083</v>
      </c>
      <c r="B880" s="41">
        <v>63589.01</v>
      </c>
      <c r="C880" s="3">
        <v>53575.15</v>
      </c>
      <c r="D880" s="3">
        <v>52450.74</v>
      </c>
      <c r="E880" s="3">
        <f t="shared" ref="E880" si="2375">B880-D880</f>
        <v>11138.270000000004</v>
      </c>
      <c r="F880" s="38">
        <f t="shared" ref="F880" si="2376">B880/D880-1</f>
        <v>0.21235677513796758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31050</v>
      </c>
      <c r="M880" s="43">
        <f t="shared" ref="M880:M881" si="2379">K880-L880</f>
        <v>1316.7299999999996</v>
      </c>
      <c r="N880" s="38">
        <f t="shared" ref="N880" si="2380">K880/L880-1</f>
        <v>4.240676328502424E-2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83500.739999999991</v>
      </c>
      <c r="U880" s="3">
        <f t="shared" ref="U880:U881" si="2384">E880+M880</f>
        <v>12455.000000000004</v>
      </c>
      <c r="V880" s="38">
        <f t="shared" ref="V880" si="2385">S880/T880-1</f>
        <v>0.14916035474655698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25">
      <c r="A881" s="37">
        <v>45084</v>
      </c>
      <c r="B881" s="41">
        <v>63306.3</v>
      </c>
      <c r="C881" s="3">
        <v>53575.15</v>
      </c>
      <c r="D881" s="3">
        <v>52450.74</v>
      </c>
      <c r="E881" s="3">
        <f t="shared" ref="E881" si="2388">B881-D881</f>
        <v>10855.560000000005</v>
      </c>
      <c r="F881" s="38">
        <f t="shared" ref="F881" si="2389">B881/D881-1</f>
        <v>0.20696676538786685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31200</v>
      </c>
      <c r="M881" s="43">
        <f t="shared" si="2379"/>
        <v>1103.9099999999999</v>
      </c>
      <c r="N881" s="38">
        <f>(K881-400)/L881-1</f>
        <v>2.2561217948718015E-2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83650.739999999991</v>
      </c>
      <c r="U881" s="3">
        <f t="shared" si="2384"/>
        <v>11959.470000000005</v>
      </c>
      <c r="V881" s="51">
        <f>(S881-150)/(T881-150)-1</f>
        <v>0.14322591632122084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25">
      <c r="A882" s="37">
        <v>45085</v>
      </c>
      <c r="J882" s="37">
        <v>45085</v>
      </c>
      <c r="R882" s="37">
        <v>45085</v>
      </c>
    </row>
    <row r="883" spans="1:24" x14ac:dyDescent="0.25">
      <c r="A883" s="37">
        <v>45086</v>
      </c>
      <c r="J883" s="37">
        <v>45086</v>
      </c>
      <c r="R883" s="37">
        <v>45086</v>
      </c>
    </row>
    <row r="884" spans="1:24" x14ac:dyDescent="0.25">
      <c r="A884" s="37">
        <v>45087</v>
      </c>
      <c r="J884" s="37">
        <v>45087</v>
      </c>
      <c r="R884" s="37">
        <v>45087</v>
      </c>
    </row>
    <row r="885" spans="1:24" x14ac:dyDescent="0.25">
      <c r="A885" s="37">
        <v>45088</v>
      </c>
      <c r="J885" s="37">
        <v>45088</v>
      </c>
      <c r="R885" s="37">
        <v>45088</v>
      </c>
    </row>
    <row r="886" spans="1:24" x14ac:dyDescent="0.25">
      <c r="A886" s="37">
        <v>45089</v>
      </c>
      <c r="J886" s="37">
        <v>45089</v>
      </c>
      <c r="R886" s="37">
        <v>45089</v>
      </c>
    </row>
    <row r="887" spans="1:24" x14ac:dyDescent="0.25">
      <c r="A887" s="37">
        <v>45090</v>
      </c>
      <c r="J887" s="37">
        <v>45090</v>
      </c>
      <c r="R887" s="37">
        <v>45090</v>
      </c>
    </row>
    <row r="888" spans="1:24" x14ac:dyDescent="0.25">
      <c r="A888" s="37">
        <v>45091</v>
      </c>
      <c r="J888" s="37">
        <v>45091</v>
      </c>
      <c r="R888" s="37">
        <v>45091</v>
      </c>
      <c r="T888" s="3" t="s">
        <v>92</v>
      </c>
    </row>
    <row r="889" spans="1:24" x14ac:dyDescent="0.25">
      <c r="A889" s="37">
        <v>45092</v>
      </c>
      <c r="J889" s="37">
        <v>45092</v>
      </c>
      <c r="R889" s="37">
        <v>45092</v>
      </c>
    </row>
    <row r="890" spans="1:24" x14ac:dyDescent="0.25">
      <c r="A890" s="37">
        <v>45093</v>
      </c>
      <c r="J890" s="37">
        <v>45093</v>
      </c>
      <c r="R890" s="37">
        <v>45093</v>
      </c>
    </row>
    <row r="891" spans="1:24" x14ac:dyDescent="0.25">
      <c r="A891" s="37">
        <v>45094</v>
      </c>
      <c r="J891" s="37">
        <v>45094</v>
      </c>
      <c r="R891" s="37">
        <v>45094</v>
      </c>
    </row>
    <row r="892" spans="1:24" x14ac:dyDescent="0.25">
      <c r="A892" s="37">
        <v>45095</v>
      </c>
      <c r="J892" s="37">
        <v>45095</v>
      </c>
      <c r="R892" s="37">
        <v>45095</v>
      </c>
    </row>
    <row r="893" spans="1:24" x14ac:dyDescent="0.25">
      <c r="A893" s="37">
        <v>45096</v>
      </c>
      <c r="J893" s="37">
        <v>45096</v>
      </c>
      <c r="R893" s="37">
        <v>45096</v>
      </c>
    </row>
    <row r="894" spans="1:24" x14ac:dyDescent="0.25">
      <c r="A894" s="37">
        <v>45097</v>
      </c>
      <c r="J894" s="37">
        <v>45097</v>
      </c>
      <c r="R894" s="37">
        <v>45097</v>
      </c>
    </row>
    <row r="895" spans="1:24" x14ac:dyDescent="0.25">
      <c r="A895" s="37">
        <v>45098</v>
      </c>
      <c r="J895" s="37">
        <v>45098</v>
      </c>
      <c r="R895" s="37">
        <v>45098</v>
      </c>
    </row>
    <row r="896" spans="1:24" x14ac:dyDescent="0.25">
      <c r="A896" s="37">
        <v>45099</v>
      </c>
      <c r="J896" s="37">
        <v>45099</v>
      </c>
      <c r="R896" s="37">
        <v>45099</v>
      </c>
    </row>
    <row r="897" spans="1:18" x14ac:dyDescent="0.25">
      <c r="A897" s="37">
        <v>45100</v>
      </c>
      <c r="J897" s="37">
        <v>45100</v>
      </c>
      <c r="R897" s="37">
        <v>45100</v>
      </c>
    </row>
    <row r="898" spans="1:18" x14ac:dyDescent="0.25">
      <c r="A898" s="37">
        <v>45101</v>
      </c>
      <c r="J898" s="37">
        <v>45101</v>
      </c>
      <c r="R898" s="37">
        <v>45101</v>
      </c>
    </row>
    <row r="899" spans="1:18" x14ac:dyDescent="0.25">
      <c r="A899" s="37">
        <v>45102</v>
      </c>
      <c r="J899" s="37">
        <v>45102</v>
      </c>
      <c r="R899" s="37">
        <v>45102</v>
      </c>
    </row>
    <row r="900" spans="1:18" x14ac:dyDescent="0.25">
      <c r="A900" s="37">
        <v>45103</v>
      </c>
      <c r="J900" s="37">
        <v>45103</v>
      </c>
      <c r="R900" s="37">
        <v>45103</v>
      </c>
    </row>
    <row r="901" spans="1:18" x14ac:dyDescent="0.25">
      <c r="A901" s="37">
        <v>45104</v>
      </c>
      <c r="J901" s="37">
        <v>45104</v>
      </c>
      <c r="R901" s="37">
        <v>45104</v>
      </c>
    </row>
    <row r="902" spans="1:18" x14ac:dyDescent="0.25">
      <c r="A902" s="37">
        <v>45105</v>
      </c>
      <c r="J902" s="37">
        <v>45105</v>
      </c>
      <c r="R902" s="37">
        <v>45105</v>
      </c>
    </row>
    <row r="903" spans="1:18" x14ac:dyDescent="0.25">
      <c r="A903" s="37">
        <v>45106</v>
      </c>
      <c r="J903" s="37">
        <v>45106</v>
      </c>
      <c r="R903" s="37">
        <v>45106</v>
      </c>
    </row>
    <row r="904" spans="1:18" x14ac:dyDescent="0.25">
      <c r="A904" s="37">
        <v>45107</v>
      </c>
      <c r="J904" s="37">
        <v>45107</v>
      </c>
      <c r="R904" s="37">
        <v>45107</v>
      </c>
    </row>
    <row r="905" spans="1:18" x14ac:dyDescent="0.25">
      <c r="A905" s="37">
        <v>45108</v>
      </c>
      <c r="J905" s="37">
        <v>45108</v>
      </c>
      <c r="R905" s="37">
        <v>45108</v>
      </c>
    </row>
    <row r="906" spans="1:18" x14ac:dyDescent="0.25">
      <c r="A906" s="37">
        <v>45109</v>
      </c>
      <c r="J906" s="37">
        <v>45109</v>
      </c>
      <c r="R906" s="37">
        <v>45109</v>
      </c>
    </row>
    <row r="907" spans="1:18" x14ac:dyDescent="0.25">
      <c r="A907" s="37">
        <v>45110</v>
      </c>
      <c r="J907" s="37">
        <v>45110</v>
      </c>
      <c r="R907" s="37">
        <v>45110</v>
      </c>
    </row>
    <row r="908" spans="1:18" x14ac:dyDescent="0.25">
      <c r="A908" s="37">
        <v>45111</v>
      </c>
      <c r="J908" s="37">
        <v>45111</v>
      </c>
      <c r="R908" s="37">
        <v>45111</v>
      </c>
    </row>
    <row r="909" spans="1:18" x14ac:dyDescent="0.25">
      <c r="A909" s="37">
        <v>45112</v>
      </c>
      <c r="J909" s="37">
        <v>45112</v>
      </c>
      <c r="R909" s="37">
        <v>45112</v>
      </c>
    </row>
    <row r="910" spans="1:18" x14ac:dyDescent="0.25">
      <c r="A910" s="37">
        <v>45113</v>
      </c>
      <c r="J910" s="37">
        <v>45113</v>
      </c>
      <c r="R910" s="37">
        <v>45113</v>
      </c>
    </row>
    <row r="911" spans="1:18" x14ac:dyDescent="0.25">
      <c r="A911" s="37">
        <v>45114</v>
      </c>
      <c r="J911" s="37">
        <v>45114</v>
      </c>
      <c r="R911" s="37">
        <v>45114</v>
      </c>
    </row>
    <row r="912" spans="1:18" x14ac:dyDescent="0.25">
      <c r="A912" s="37">
        <v>45115</v>
      </c>
      <c r="J912" s="37">
        <v>45115</v>
      </c>
      <c r="R912" s="37">
        <v>45115</v>
      </c>
    </row>
    <row r="913" spans="1:18" x14ac:dyDescent="0.25">
      <c r="A913" s="37">
        <v>45116</v>
      </c>
      <c r="J913" s="37">
        <v>45116</v>
      </c>
      <c r="R913" s="37">
        <v>45116</v>
      </c>
    </row>
    <row r="914" spans="1:18" x14ac:dyDescent="0.25">
      <c r="A914" s="37">
        <v>45117</v>
      </c>
      <c r="J914" s="37">
        <v>45117</v>
      </c>
      <c r="R914" s="37">
        <v>45117</v>
      </c>
    </row>
    <row r="915" spans="1:18" x14ac:dyDescent="0.25">
      <c r="A915" s="37">
        <v>45118</v>
      </c>
      <c r="J915" s="37">
        <v>45118</v>
      </c>
      <c r="R915" s="37">
        <v>45118</v>
      </c>
    </row>
    <row r="916" spans="1:18" x14ac:dyDescent="0.25">
      <c r="A916" s="37">
        <v>45119</v>
      </c>
      <c r="J916" s="37">
        <v>45119</v>
      </c>
      <c r="R916" s="37">
        <v>45119</v>
      </c>
    </row>
    <row r="917" spans="1:18" x14ac:dyDescent="0.25">
      <c r="A917" s="37">
        <v>45120</v>
      </c>
      <c r="J917" s="37">
        <v>45120</v>
      </c>
      <c r="R917" s="37">
        <v>45120</v>
      </c>
    </row>
    <row r="918" spans="1:18" x14ac:dyDescent="0.25">
      <c r="A918" s="37">
        <v>45121</v>
      </c>
      <c r="J918" s="37">
        <v>45121</v>
      </c>
      <c r="R918" s="37">
        <v>45121</v>
      </c>
    </row>
    <row r="919" spans="1:18" x14ac:dyDescent="0.25">
      <c r="A919" s="37">
        <v>45122</v>
      </c>
      <c r="J919" s="37">
        <v>45122</v>
      </c>
      <c r="R919" s="37">
        <v>45122</v>
      </c>
    </row>
    <row r="920" spans="1:18" x14ac:dyDescent="0.25">
      <c r="A920" s="37">
        <v>45123</v>
      </c>
      <c r="J920" s="37">
        <v>45123</v>
      </c>
      <c r="R920" s="37">
        <v>45123</v>
      </c>
    </row>
    <row r="921" spans="1:18" x14ac:dyDescent="0.25">
      <c r="A921" s="37">
        <v>45124</v>
      </c>
      <c r="J921" s="37">
        <v>45124</v>
      </c>
      <c r="R921" s="37">
        <v>45124</v>
      </c>
    </row>
    <row r="922" spans="1:18" x14ac:dyDescent="0.25">
      <c r="A922" s="37">
        <v>45125</v>
      </c>
      <c r="J922" s="37">
        <v>45125</v>
      </c>
      <c r="R922" s="37">
        <v>45125</v>
      </c>
    </row>
    <row r="923" spans="1:18" x14ac:dyDescent="0.25">
      <c r="A923" s="37">
        <v>45126</v>
      </c>
      <c r="J923" s="37">
        <v>45126</v>
      </c>
      <c r="R923" s="37">
        <v>45126</v>
      </c>
    </row>
    <row r="924" spans="1:18" x14ac:dyDescent="0.25">
      <c r="A924" s="37">
        <v>45127</v>
      </c>
      <c r="J924" s="37">
        <v>45127</v>
      </c>
      <c r="R924" s="37">
        <v>45127</v>
      </c>
    </row>
    <row r="925" spans="1:18" x14ac:dyDescent="0.25">
      <c r="A925" s="37">
        <v>45128</v>
      </c>
      <c r="J925" s="37">
        <v>45128</v>
      </c>
      <c r="R925" s="37">
        <v>45128</v>
      </c>
    </row>
    <row r="926" spans="1:18" x14ac:dyDescent="0.25">
      <c r="A926" s="37">
        <v>45129</v>
      </c>
      <c r="J926" s="37">
        <v>45129</v>
      </c>
      <c r="R926" s="37">
        <v>45129</v>
      </c>
    </row>
    <row r="927" spans="1:18" x14ac:dyDescent="0.25">
      <c r="A927" s="37">
        <v>45130</v>
      </c>
      <c r="J927" s="37">
        <v>45130</v>
      </c>
      <c r="R927" s="37">
        <v>45130</v>
      </c>
    </row>
    <row r="928" spans="1:18" x14ac:dyDescent="0.25">
      <c r="A928" s="37">
        <v>45131</v>
      </c>
      <c r="J928" s="37">
        <v>45131</v>
      </c>
      <c r="R928" s="37">
        <v>45131</v>
      </c>
    </row>
    <row r="929" spans="1:18" x14ac:dyDescent="0.25">
      <c r="A929" s="37">
        <v>45132</v>
      </c>
      <c r="J929" s="37">
        <v>45132</v>
      </c>
      <c r="R929" s="37">
        <v>45132</v>
      </c>
    </row>
    <row r="930" spans="1:18" x14ac:dyDescent="0.25">
      <c r="A930" s="37">
        <v>45133</v>
      </c>
      <c r="J930" s="37">
        <v>45133</v>
      </c>
      <c r="R930" s="37">
        <v>45133</v>
      </c>
    </row>
    <row r="931" spans="1:18" x14ac:dyDescent="0.25">
      <c r="A931" s="37">
        <v>45134</v>
      </c>
      <c r="J931" s="37">
        <v>45134</v>
      </c>
      <c r="R931" s="37">
        <v>45134</v>
      </c>
    </row>
    <row r="932" spans="1:18" x14ac:dyDescent="0.25">
      <c r="A932" s="37">
        <v>45135</v>
      </c>
      <c r="J932" s="37">
        <v>45135</v>
      </c>
      <c r="R932" s="37">
        <v>45135</v>
      </c>
    </row>
    <row r="933" spans="1:18" x14ac:dyDescent="0.25">
      <c r="A933" s="37">
        <v>45136</v>
      </c>
      <c r="J933" s="37">
        <v>45136</v>
      </c>
      <c r="R933" s="37">
        <v>45136</v>
      </c>
    </row>
    <row r="934" spans="1:18" x14ac:dyDescent="0.25">
      <c r="A934" s="37">
        <v>45137</v>
      </c>
      <c r="J934" s="37">
        <v>45137</v>
      </c>
      <c r="R934" s="37">
        <v>45137</v>
      </c>
    </row>
    <row r="935" spans="1:18" x14ac:dyDescent="0.25">
      <c r="A935" s="37">
        <v>45138</v>
      </c>
      <c r="J935" s="37">
        <v>45138</v>
      </c>
      <c r="R935" s="37">
        <v>45138</v>
      </c>
    </row>
    <row r="936" spans="1:18" x14ac:dyDescent="0.25">
      <c r="A936" s="37">
        <v>45139</v>
      </c>
      <c r="J936" s="37">
        <v>45139</v>
      </c>
      <c r="R936" s="37">
        <v>45139</v>
      </c>
    </row>
    <row r="937" spans="1:18" x14ac:dyDescent="0.25">
      <c r="A937" s="37">
        <v>45140</v>
      </c>
      <c r="J937" s="37">
        <v>45140</v>
      </c>
      <c r="R937" s="37">
        <v>45140</v>
      </c>
    </row>
    <row r="938" spans="1:18" x14ac:dyDescent="0.25">
      <c r="A938" s="37">
        <v>45141</v>
      </c>
      <c r="J938" s="37">
        <v>45141</v>
      </c>
      <c r="R938" s="37">
        <v>45141</v>
      </c>
    </row>
    <row r="939" spans="1:18" x14ac:dyDescent="0.25">
      <c r="A939" s="37">
        <v>45142</v>
      </c>
      <c r="J939" s="37">
        <v>45142</v>
      </c>
      <c r="R939" s="37">
        <v>45142</v>
      </c>
    </row>
    <row r="940" spans="1:18" x14ac:dyDescent="0.25">
      <c r="A940" s="37">
        <v>45143</v>
      </c>
      <c r="J940" s="37">
        <v>45143</v>
      </c>
      <c r="R940" s="37">
        <v>45143</v>
      </c>
    </row>
    <row r="941" spans="1:18" x14ac:dyDescent="0.25">
      <c r="A941" s="37">
        <v>45144</v>
      </c>
      <c r="J941" s="37">
        <v>45144</v>
      </c>
      <c r="R941" s="37">
        <v>45144</v>
      </c>
    </row>
    <row r="942" spans="1:18" x14ac:dyDescent="0.25">
      <c r="A942" s="37">
        <v>45145</v>
      </c>
      <c r="J942" s="37">
        <v>45145</v>
      </c>
      <c r="R942" s="37">
        <v>45145</v>
      </c>
    </row>
    <row r="943" spans="1:18" x14ac:dyDescent="0.25">
      <c r="A943" s="37">
        <v>45146</v>
      </c>
      <c r="J943" s="37">
        <v>45146</v>
      </c>
      <c r="R943" s="37">
        <v>45146</v>
      </c>
    </row>
    <row r="944" spans="1:18" x14ac:dyDescent="0.25">
      <c r="A944" s="37">
        <v>45147</v>
      </c>
      <c r="J944" s="37">
        <v>45147</v>
      </c>
      <c r="R944" s="37">
        <v>45147</v>
      </c>
    </row>
    <row r="945" spans="1:18" x14ac:dyDescent="0.25">
      <c r="A945" s="37">
        <v>45148</v>
      </c>
      <c r="J945" s="37">
        <v>45148</v>
      </c>
      <c r="R945" s="37">
        <v>45148</v>
      </c>
    </row>
    <row r="946" spans="1:18" x14ac:dyDescent="0.25">
      <c r="A946" s="37">
        <v>45149</v>
      </c>
      <c r="J946" s="37">
        <v>45149</v>
      </c>
      <c r="R946" s="37">
        <v>45149</v>
      </c>
    </row>
    <row r="947" spans="1:18" x14ac:dyDescent="0.25">
      <c r="A947" s="37">
        <v>45150</v>
      </c>
      <c r="J947" s="37">
        <v>45150</v>
      </c>
      <c r="R947" s="37">
        <v>45150</v>
      </c>
    </row>
    <row r="948" spans="1:18" x14ac:dyDescent="0.25">
      <c r="A948" s="37">
        <v>45151</v>
      </c>
      <c r="J948" s="37">
        <v>45151</v>
      </c>
      <c r="R948" s="37">
        <v>45151</v>
      </c>
    </row>
    <row r="949" spans="1:18" x14ac:dyDescent="0.25">
      <c r="A949" s="37">
        <v>45152</v>
      </c>
      <c r="J949" s="37">
        <v>45152</v>
      </c>
      <c r="R949" s="37">
        <v>45152</v>
      </c>
    </row>
    <row r="950" spans="1:18" x14ac:dyDescent="0.25">
      <c r="A950" s="37">
        <v>45153</v>
      </c>
      <c r="J950" s="37">
        <v>45153</v>
      </c>
      <c r="R950" s="37">
        <v>45153</v>
      </c>
    </row>
    <row r="951" spans="1:18" x14ac:dyDescent="0.25">
      <c r="A951" s="37">
        <v>45154</v>
      </c>
      <c r="J951" s="37">
        <v>45154</v>
      </c>
      <c r="R951" s="37">
        <v>45154</v>
      </c>
    </row>
    <row r="952" spans="1:18" x14ac:dyDescent="0.25">
      <c r="A952" s="37">
        <v>45155</v>
      </c>
      <c r="J952" s="37">
        <v>45155</v>
      </c>
      <c r="R952" s="37">
        <v>45155</v>
      </c>
    </row>
    <row r="953" spans="1:18" x14ac:dyDescent="0.25">
      <c r="A953" s="37">
        <v>45156</v>
      </c>
      <c r="J953" s="37">
        <v>45156</v>
      </c>
      <c r="R953" s="37">
        <v>45156</v>
      </c>
    </row>
    <row r="954" spans="1:18" x14ac:dyDescent="0.25">
      <c r="A954" s="37">
        <v>45157</v>
      </c>
      <c r="J954" s="37">
        <v>45157</v>
      </c>
      <c r="R954" s="37">
        <v>45157</v>
      </c>
    </row>
    <row r="955" spans="1:18" x14ac:dyDescent="0.25">
      <c r="A955" s="37">
        <v>45158</v>
      </c>
      <c r="J955" s="37">
        <v>45158</v>
      </c>
      <c r="R955" s="37">
        <v>45158</v>
      </c>
    </row>
    <row r="956" spans="1:18" x14ac:dyDescent="0.25">
      <c r="A956" s="37">
        <v>45159</v>
      </c>
      <c r="J956" s="37">
        <v>45159</v>
      </c>
      <c r="R956" s="37">
        <v>45159</v>
      </c>
    </row>
    <row r="957" spans="1:18" x14ac:dyDescent="0.25">
      <c r="A957" s="37">
        <v>45160</v>
      </c>
      <c r="J957" s="37">
        <v>45160</v>
      </c>
      <c r="R957" s="37">
        <v>45160</v>
      </c>
    </row>
    <row r="958" spans="1:18" x14ac:dyDescent="0.25">
      <c r="A958" s="37">
        <v>45161</v>
      </c>
      <c r="J958" s="37">
        <v>45161</v>
      </c>
      <c r="R958" s="37">
        <v>45161</v>
      </c>
    </row>
    <row r="959" spans="1:18" x14ac:dyDescent="0.25">
      <c r="A959" s="37">
        <v>45162</v>
      </c>
      <c r="J959" s="37">
        <v>45162</v>
      </c>
      <c r="R959" s="37">
        <v>45162</v>
      </c>
    </row>
    <row r="960" spans="1:18" x14ac:dyDescent="0.25">
      <c r="A960" s="37">
        <v>45163</v>
      </c>
      <c r="J960" s="37">
        <v>45163</v>
      </c>
      <c r="R960" s="37">
        <v>45163</v>
      </c>
    </row>
    <row r="961" spans="1:18" x14ac:dyDescent="0.25">
      <c r="A961" s="37">
        <v>45164</v>
      </c>
      <c r="J961" s="37">
        <v>45164</v>
      </c>
      <c r="R961" s="37">
        <v>45164</v>
      </c>
    </row>
    <row r="962" spans="1:18" x14ac:dyDescent="0.25">
      <c r="A962" s="37">
        <v>45165</v>
      </c>
      <c r="J962" s="37">
        <v>45165</v>
      </c>
      <c r="R962" s="37">
        <v>45165</v>
      </c>
    </row>
    <row r="963" spans="1:18" x14ac:dyDescent="0.25">
      <c r="A963" s="37">
        <v>45166</v>
      </c>
      <c r="J963" s="37">
        <v>45166</v>
      </c>
      <c r="R963" s="37">
        <v>45166</v>
      </c>
    </row>
    <row r="964" spans="1:18" x14ac:dyDescent="0.25">
      <c r="A964" s="37">
        <v>45167</v>
      </c>
      <c r="J964" s="37">
        <v>45167</v>
      </c>
      <c r="R964" s="37">
        <v>45167</v>
      </c>
    </row>
    <row r="965" spans="1:18" x14ac:dyDescent="0.25">
      <c r="A965" s="37">
        <v>45168</v>
      </c>
      <c r="J965" s="37">
        <v>45168</v>
      </c>
      <c r="R965" s="37">
        <v>45168</v>
      </c>
    </row>
    <row r="966" spans="1:18" x14ac:dyDescent="0.25">
      <c r="A966" s="37">
        <v>45169</v>
      </c>
      <c r="J966" s="37">
        <v>45169</v>
      </c>
      <c r="R966" s="37">
        <v>45169</v>
      </c>
    </row>
    <row r="967" spans="1:18" x14ac:dyDescent="0.25">
      <c r="A967" s="37">
        <v>45170</v>
      </c>
      <c r="J967" s="37">
        <v>45170</v>
      </c>
      <c r="R967" s="37">
        <v>45170</v>
      </c>
    </row>
    <row r="968" spans="1:18" x14ac:dyDescent="0.25">
      <c r="A968" s="37">
        <v>45171</v>
      </c>
      <c r="J968" s="37">
        <v>45171</v>
      </c>
      <c r="R968" s="37">
        <v>45171</v>
      </c>
    </row>
    <row r="969" spans="1:18" x14ac:dyDescent="0.25">
      <c r="A969" s="37">
        <v>45172</v>
      </c>
      <c r="J969" s="37">
        <v>45172</v>
      </c>
      <c r="R969" s="37">
        <v>45172</v>
      </c>
    </row>
    <row r="970" spans="1:18" x14ac:dyDescent="0.25">
      <c r="A970" s="37">
        <v>45173</v>
      </c>
      <c r="J970" s="37">
        <v>45173</v>
      </c>
      <c r="R970" s="37">
        <v>45173</v>
      </c>
    </row>
    <row r="971" spans="1:18" x14ac:dyDescent="0.25">
      <c r="A971" s="37">
        <v>45174</v>
      </c>
      <c r="J971" s="37">
        <v>45174</v>
      </c>
      <c r="R971" s="37">
        <v>45174</v>
      </c>
    </row>
    <row r="972" spans="1:18" x14ac:dyDescent="0.25">
      <c r="A972" s="37">
        <v>45175</v>
      </c>
      <c r="J972" s="37">
        <v>45175</v>
      </c>
      <c r="R972" s="37">
        <v>45175</v>
      </c>
    </row>
    <row r="973" spans="1:18" x14ac:dyDescent="0.25">
      <c r="A973" s="37">
        <v>45176</v>
      </c>
      <c r="J973" s="37">
        <v>45176</v>
      </c>
      <c r="R973" s="37">
        <v>45176</v>
      </c>
    </row>
    <row r="974" spans="1:18" x14ac:dyDescent="0.25">
      <c r="A974" s="37">
        <v>45177</v>
      </c>
      <c r="J974" s="37">
        <v>45177</v>
      </c>
      <c r="R974" s="37">
        <v>45177</v>
      </c>
    </row>
    <row r="975" spans="1:18" x14ac:dyDescent="0.25">
      <c r="A975" s="37">
        <v>45178</v>
      </c>
      <c r="J975" s="37">
        <v>45178</v>
      </c>
      <c r="R975" s="37">
        <v>45178</v>
      </c>
    </row>
    <row r="976" spans="1:18" x14ac:dyDescent="0.25">
      <c r="A976" s="37">
        <v>45179</v>
      </c>
      <c r="J976" s="37">
        <v>45179</v>
      </c>
      <c r="R976" s="37">
        <v>45179</v>
      </c>
    </row>
    <row r="977" spans="1:18" x14ac:dyDescent="0.25">
      <c r="A977" s="37">
        <v>45180</v>
      </c>
      <c r="J977" s="37">
        <v>45180</v>
      </c>
      <c r="R977" s="37">
        <v>45180</v>
      </c>
    </row>
    <row r="978" spans="1:18" x14ac:dyDescent="0.25">
      <c r="A978" s="37">
        <v>45181</v>
      </c>
      <c r="J978" s="37">
        <v>45181</v>
      </c>
      <c r="R978" s="37">
        <v>45181</v>
      </c>
    </row>
    <row r="979" spans="1:18" x14ac:dyDescent="0.25">
      <c r="A979" s="37">
        <v>45182</v>
      </c>
      <c r="J979" s="37">
        <v>45182</v>
      </c>
      <c r="R979" s="37">
        <v>45182</v>
      </c>
    </row>
    <row r="980" spans="1:18" x14ac:dyDescent="0.25">
      <c r="A980" s="37">
        <v>45183</v>
      </c>
      <c r="J980" s="37">
        <v>45183</v>
      </c>
      <c r="R980" s="37">
        <v>45183</v>
      </c>
    </row>
    <row r="981" spans="1:18" x14ac:dyDescent="0.25">
      <c r="A981" s="37">
        <v>45184</v>
      </c>
      <c r="J981" s="37">
        <v>45184</v>
      </c>
      <c r="R981" s="37">
        <v>45184</v>
      </c>
    </row>
    <row r="982" spans="1:18" x14ac:dyDescent="0.25">
      <c r="A982" s="37">
        <v>45185</v>
      </c>
      <c r="J982" s="37">
        <v>45185</v>
      </c>
      <c r="R982" s="37">
        <v>45185</v>
      </c>
    </row>
    <row r="983" spans="1:18" x14ac:dyDescent="0.25">
      <c r="A983" s="37">
        <v>45186</v>
      </c>
      <c r="J983" s="37">
        <v>45186</v>
      </c>
      <c r="R983" s="37">
        <v>45186</v>
      </c>
    </row>
    <row r="984" spans="1:18" x14ac:dyDescent="0.25">
      <c r="A984" s="37">
        <v>45187</v>
      </c>
      <c r="J984" s="37">
        <v>45187</v>
      </c>
      <c r="R984" s="37">
        <v>45187</v>
      </c>
    </row>
    <row r="985" spans="1:18" x14ac:dyDescent="0.25">
      <c r="A985" s="37">
        <v>45188</v>
      </c>
      <c r="J985" s="37">
        <v>45188</v>
      </c>
      <c r="R985" s="37">
        <v>45188</v>
      </c>
    </row>
    <row r="986" spans="1:18" x14ac:dyDescent="0.25">
      <c r="A986" s="37">
        <v>45189</v>
      </c>
      <c r="J986" s="37">
        <v>45189</v>
      </c>
      <c r="R986" s="37">
        <v>45189</v>
      </c>
    </row>
    <row r="987" spans="1:18" x14ac:dyDescent="0.25">
      <c r="A987" s="37">
        <v>45190</v>
      </c>
      <c r="J987" s="37">
        <v>45190</v>
      </c>
      <c r="R987" s="37">
        <v>45190</v>
      </c>
    </row>
    <row r="988" spans="1:18" x14ac:dyDescent="0.25">
      <c r="A988" s="37">
        <v>45191</v>
      </c>
      <c r="J988" s="37">
        <v>45191</v>
      </c>
      <c r="R988" s="37">
        <v>45191</v>
      </c>
    </row>
    <row r="989" spans="1:18" x14ac:dyDescent="0.25">
      <c r="A989" s="37">
        <v>45192</v>
      </c>
      <c r="J989" s="37">
        <v>45192</v>
      </c>
      <c r="R989" s="37">
        <v>45192</v>
      </c>
    </row>
    <row r="990" spans="1:18" x14ac:dyDescent="0.25">
      <c r="A990" s="37">
        <v>45193</v>
      </c>
      <c r="J990" s="37">
        <v>45193</v>
      </c>
      <c r="R990" s="37">
        <v>45193</v>
      </c>
    </row>
    <row r="991" spans="1:18" x14ac:dyDescent="0.25">
      <c r="A991" s="37">
        <v>45194</v>
      </c>
      <c r="J991" s="37">
        <v>45194</v>
      </c>
      <c r="R991" s="37">
        <v>45194</v>
      </c>
    </row>
    <row r="992" spans="1:18" x14ac:dyDescent="0.25">
      <c r="A992" s="37">
        <v>45195</v>
      </c>
      <c r="J992" s="37">
        <v>45195</v>
      </c>
      <c r="R992" s="37">
        <v>45195</v>
      </c>
    </row>
    <row r="993" spans="1:18" x14ac:dyDescent="0.25">
      <c r="A993" s="37">
        <v>45196</v>
      </c>
      <c r="J993" s="37">
        <v>45196</v>
      </c>
      <c r="R993" s="37">
        <v>45196</v>
      </c>
    </row>
    <row r="994" spans="1:18" x14ac:dyDescent="0.25">
      <c r="A994" s="37">
        <v>45197</v>
      </c>
      <c r="J994" s="37">
        <v>45197</v>
      </c>
      <c r="R994" s="37">
        <v>45197</v>
      </c>
    </row>
    <row r="995" spans="1:18" x14ac:dyDescent="0.25">
      <c r="A995" s="37">
        <v>45198</v>
      </c>
      <c r="J995" s="37">
        <v>45198</v>
      </c>
      <c r="R995" s="37">
        <v>45198</v>
      </c>
    </row>
    <row r="996" spans="1:18" x14ac:dyDescent="0.25">
      <c r="A996" s="37">
        <v>45199</v>
      </c>
      <c r="J996" s="37">
        <v>45199</v>
      </c>
      <c r="R996" s="37">
        <v>45199</v>
      </c>
    </row>
    <row r="997" spans="1:18" x14ac:dyDescent="0.25">
      <c r="A997" s="37">
        <v>45200</v>
      </c>
      <c r="J997" s="37">
        <v>45200</v>
      </c>
      <c r="R997" s="37">
        <v>45200</v>
      </c>
    </row>
    <row r="998" spans="1:18" x14ac:dyDescent="0.25">
      <c r="A998" s="37">
        <v>45201</v>
      </c>
      <c r="J998" s="37">
        <v>45201</v>
      </c>
      <c r="R998" s="37">
        <v>45201</v>
      </c>
    </row>
    <row r="999" spans="1:18" x14ac:dyDescent="0.25">
      <c r="A999" s="37">
        <v>45202</v>
      </c>
      <c r="J999" s="37">
        <v>45202</v>
      </c>
      <c r="R999" s="37">
        <v>45202</v>
      </c>
    </row>
    <row r="1000" spans="1:18" x14ac:dyDescent="0.25">
      <c r="A1000" s="37">
        <v>45203</v>
      </c>
      <c r="J1000" s="37">
        <v>45203</v>
      </c>
      <c r="R1000" s="37">
        <v>45203</v>
      </c>
    </row>
    <row r="1001" spans="1:18" x14ac:dyDescent="0.25">
      <c r="A1001" s="37">
        <v>45204</v>
      </c>
      <c r="J1001" s="37">
        <v>45204</v>
      </c>
      <c r="R1001" s="37">
        <v>45204</v>
      </c>
    </row>
    <row r="1002" spans="1:18" x14ac:dyDescent="0.25">
      <c r="A1002" s="37">
        <v>45205</v>
      </c>
      <c r="J1002" s="37">
        <v>45205</v>
      </c>
      <c r="R1002" s="37">
        <v>45205</v>
      </c>
    </row>
    <row r="1003" spans="1:18" x14ac:dyDescent="0.25">
      <c r="A1003" s="37">
        <v>45206</v>
      </c>
      <c r="J1003" s="37">
        <v>45206</v>
      </c>
      <c r="R1003" s="37">
        <v>45206</v>
      </c>
    </row>
    <row r="1004" spans="1:18" x14ac:dyDescent="0.25">
      <c r="A1004" s="37">
        <v>45207</v>
      </c>
      <c r="J1004" s="37">
        <v>45207</v>
      </c>
      <c r="R1004" s="37">
        <v>45207</v>
      </c>
    </row>
    <row r="1005" spans="1:18" x14ac:dyDescent="0.25">
      <c r="A1005" s="37">
        <v>45208</v>
      </c>
      <c r="J1005" s="37">
        <v>45208</v>
      </c>
      <c r="R1005" s="37">
        <v>45208</v>
      </c>
    </row>
    <row r="1006" spans="1:18" x14ac:dyDescent="0.25">
      <c r="A1006" s="37">
        <v>45209</v>
      </c>
      <c r="J1006" s="37">
        <v>45209</v>
      </c>
      <c r="R1006" s="37">
        <v>45209</v>
      </c>
    </row>
    <row r="1007" spans="1:18" x14ac:dyDescent="0.25">
      <c r="A1007" s="37">
        <v>45210</v>
      </c>
      <c r="J1007" s="37">
        <v>45210</v>
      </c>
      <c r="R1007" s="37">
        <v>45210</v>
      </c>
    </row>
    <row r="1008" spans="1:18" x14ac:dyDescent="0.25">
      <c r="A1008" s="37">
        <v>45211</v>
      </c>
      <c r="J1008" s="37">
        <v>45211</v>
      </c>
      <c r="R1008" s="37">
        <v>45211</v>
      </c>
    </row>
    <row r="1009" spans="1:18" x14ac:dyDescent="0.25">
      <c r="A1009" s="37">
        <v>45212</v>
      </c>
      <c r="J1009" s="37">
        <v>45212</v>
      </c>
      <c r="R1009" s="37">
        <v>45212</v>
      </c>
    </row>
    <row r="1010" spans="1:18" x14ac:dyDescent="0.25">
      <c r="A1010" s="37">
        <v>45213</v>
      </c>
      <c r="J1010" s="37">
        <v>45213</v>
      </c>
      <c r="R1010" s="37">
        <v>45213</v>
      </c>
    </row>
    <row r="1011" spans="1:18" x14ac:dyDescent="0.25">
      <c r="A1011" s="37">
        <v>45214</v>
      </c>
      <c r="J1011" s="37">
        <v>45214</v>
      </c>
      <c r="R1011" s="37">
        <v>45214</v>
      </c>
    </row>
    <row r="1012" spans="1:18" x14ac:dyDescent="0.25">
      <c r="A1012" s="37">
        <v>45215</v>
      </c>
      <c r="J1012" s="37">
        <v>45215</v>
      </c>
      <c r="R1012" s="37">
        <v>45215</v>
      </c>
    </row>
    <row r="1013" spans="1:18" x14ac:dyDescent="0.25">
      <c r="A1013" s="37">
        <v>45216</v>
      </c>
      <c r="J1013" s="37">
        <v>45216</v>
      </c>
      <c r="R1013" s="37">
        <v>45216</v>
      </c>
    </row>
    <row r="1014" spans="1:18" x14ac:dyDescent="0.25">
      <c r="A1014" s="37">
        <v>45217</v>
      </c>
      <c r="J1014" s="37">
        <v>45217</v>
      </c>
      <c r="R1014" s="37">
        <v>45217</v>
      </c>
    </row>
    <row r="1015" spans="1:18" x14ac:dyDescent="0.25">
      <c r="A1015" s="37">
        <v>45218</v>
      </c>
      <c r="J1015" s="37">
        <v>45218</v>
      </c>
      <c r="R1015" s="37">
        <v>45218</v>
      </c>
    </row>
    <row r="1016" spans="1:18" x14ac:dyDescent="0.25">
      <c r="A1016" s="37">
        <v>45219</v>
      </c>
      <c r="J1016" s="37">
        <v>45219</v>
      </c>
      <c r="R1016" s="37">
        <v>45219</v>
      </c>
    </row>
    <row r="1017" spans="1:18" x14ac:dyDescent="0.25">
      <c r="A1017" s="37">
        <v>45220</v>
      </c>
      <c r="J1017" s="37">
        <v>45220</v>
      </c>
      <c r="R1017" s="37">
        <v>45220</v>
      </c>
    </row>
    <row r="1018" spans="1:18" x14ac:dyDescent="0.25">
      <c r="A1018" s="37">
        <v>45221</v>
      </c>
      <c r="J1018" s="37">
        <v>45221</v>
      </c>
      <c r="R1018" s="37">
        <v>45221</v>
      </c>
    </row>
    <row r="1019" spans="1:18" x14ac:dyDescent="0.25">
      <c r="A1019" s="37">
        <v>45222</v>
      </c>
      <c r="J1019" s="37">
        <v>45222</v>
      </c>
      <c r="R1019" s="37">
        <v>45222</v>
      </c>
    </row>
    <row r="1020" spans="1:18" x14ac:dyDescent="0.25">
      <c r="A1020" s="37">
        <v>45223</v>
      </c>
      <c r="J1020" s="37">
        <v>45223</v>
      </c>
      <c r="R1020" s="37">
        <v>45223</v>
      </c>
    </row>
    <row r="1021" spans="1:18" x14ac:dyDescent="0.25">
      <c r="A1021" s="37">
        <v>45224</v>
      </c>
      <c r="J1021" s="37">
        <v>45224</v>
      </c>
      <c r="R1021" s="37">
        <v>45224</v>
      </c>
    </row>
    <row r="1022" spans="1:18" x14ac:dyDescent="0.25">
      <c r="A1022" s="37">
        <v>45225</v>
      </c>
      <c r="J1022" s="37">
        <v>45225</v>
      </c>
      <c r="R1022" s="37">
        <v>45225</v>
      </c>
    </row>
    <row r="1023" spans="1:18" x14ac:dyDescent="0.25">
      <c r="A1023" s="37">
        <v>45226</v>
      </c>
      <c r="J1023" s="37">
        <v>45226</v>
      </c>
      <c r="R1023" s="37">
        <v>45226</v>
      </c>
    </row>
    <row r="1024" spans="1:18" x14ac:dyDescent="0.25">
      <c r="A1024" s="37">
        <v>45227</v>
      </c>
      <c r="J1024" s="37">
        <v>45227</v>
      </c>
      <c r="R1024" s="37">
        <v>45227</v>
      </c>
    </row>
    <row r="1025" spans="1:18" x14ac:dyDescent="0.25">
      <c r="A1025" s="37">
        <v>45228</v>
      </c>
      <c r="J1025" s="37">
        <v>45228</v>
      </c>
      <c r="R1025" s="37">
        <v>45228</v>
      </c>
    </row>
    <row r="1026" spans="1:18" x14ac:dyDescent="0.25">
      <c r="A1026" s="37">
        <v>45229</v>
      </c>
      <c r="J1026" s="37">
        <v>45229</v>
      </c>
      <c r="R1026" s="37">
        <v>45229</v>
      </c>
    </row>
    <row r="1027" spans="1:18" x14ac:dyDescent="0.25">
      <c r="A1027" s="37">
        <v>45230</v>
      </c>
      <c r="J1027" s="37">
        <v>45230</v>
      </c>
      <c r="R1027" s="37">
        <v>45230</v>
      </c>
    </row>
    <row r="1028" spans="1:18" x14ac:dyDescent="0.25">
      <c r="A1028" s="37">
        <v>45231</v>
      </c>
      <c r="J1028" s="37">
        <v>45231</v>
      </c>
      <c r="R1028" s="37">
        <v>45231</v>
      </c>
    </row>
    <row r="1029" spans="1:18" x14ac:dyDescent="0.25">
      <c r="A1029" s="37">
        <v>45232</v>
      </c>
      <c r="J1029" s="37">
        <v>45232</v>
      </c>
      <c r="R1029" s="37">
        <v>45232</v>
      </c>
    </row>
    <row r="1030" spans="1:18" x14ac:dyDescent="0.25">
      <c r="A1030" s="37">
        <v>45233</v>
      </c>
      <c r="J1030" s="37">
        <v>45233</v>
      </c>
      <c r="R1030" s="37">
        <v>45233</v>
      </c>
    </row>
    <row r="1031" spans="1:18" x14ac:dyDescent="0.25">
      <c r="A1031" s="37">
        <v>45234</v>
      </c>
      <c r="J1031" s="37">
        <v>45234</v>
      </c>
      <c r="R1031" s="37">
        <v>45234</v>
      </c>
    </row>
    <row r="1032" spans="1:18" x14ac:dyDescent="0.25">
      <c r="A1032" s="37">
        <v>45235</v>
      </c>
      <c r="J1032" s="37">
        <v>45235</v>
      </c>
      <c r="R1032" s="37">
        <v>45235</v>
      </c>
    </row>
    <row r="1033" spans="1:18" x14ac:dyDescent="0.25">
      <c r="A1033" s="37">
        <v>45236</v>
      </c>
      <c r="J1033" s="37">
        <v>45236</v>
      </c>
      <c r="R1033" s="37">
        <v>45236</v>
      </c>
    </row>
    <row r="1034" spans="1:18" x14ac:dyDescent="0.25">
      <c r="A1034" s="37">
        <v>45237</v>
      </c>
      <c r="J1034" s="37">
        <v>45237</v>
      </c>
      <c r="R1034" s="37">
        <v>45237</v>
      </c>
    </row>
    <row r="1035" spans="1:18" x14ac:dyDescent="0.25">
      <c r="A1035" s="37">
        <v>45238</v>
      </c>
      <c r="J1035" s="37">
        <v>45238</v>
      </c>
      <c r="R1035" s="37">
        <v>45238</v>
      </c>
    </row>
    <row r="1036" spans="1:18" x14ac:dyDescent="0.25">
      <c r="A1036" s="37">
        <v>45239</v>
      </c>
      <c r="J1036" s="37">
        <v>45239</v>
      </c>
      <c r="R1036" s="37">
        <v>45239</v>
      </c>
    </row>
    <row r="1037" spans="1:18" x14ac:dyDescent="0.25">
      <c r="A1037" s="37">
        <v>45240</v>
      </c>
      <c r="J1037" s="37">
        <v>45240</v>
      </c>
      <c r="R1037" s="37">
        <v>45240</v>
      </c>
    </row>
    <row r="1038" spans="1:18" x14ac:dyDescent="0.25">
      <c r="A1038" s="37">
        <v>45241</v>
      </c>
      <c r="J1038" s="37">
        <v>45241</v>
      </c>
      <c r="R1038" s="37">
        <v>45241</v>
      </c>
    </row>
    <row r="1039" spans="1:18" x14ac:dyDescent="0.25">
      <c r="A1039" s="37">
        <v>45242</v>
      </c>
      <c r="J1039" s="37">
        <v>45242</v>
      </c>
      <c r="R1039" s="37">
        <v>45242</v>
      </c>
    </row>
    <row r="1040" spans="1:18" x14ac:dyDescent="0.25">
      <c r="A1040" s="37">
        <v>45243</v>
      </c>
      <c r="J1040" s="37">
        <v>45243</v>
      </c>
      <c r="R1040" s="37">
        <v>45243</v>
      </c>
    </row>
    <row r="1041" spans="1:18" x14ac:dyDescent="0.25">
      <c r="A1041" s="37">
        <v>45244</v>
      </c>
      <c r="J1041" s="37">
        <v>45244</v>
      </c>
      <c r="R1041" s="37">
        <v>45244</v>
      </c>
    </row>
    <row r="1042" spans="1:18" x14ac:dyDescent="0.25">
      <c r="A1042" s="37">
        <v>45245</v>
      </c>
      <c r="J1042" s="37">
        <v>45245</v>
      </c>
      <c r="R1042" s="37">
        <v>45245</v>
      </c>
    </row>
    <row r="1043" spans="1:18" x14ac:dyDescent="0.25">
      <c r="A1043" s="37">
        <v>45246</v>
      </c>
      <c r="J1043" s="37">
        <v>45246</v>
      </c>
      <c r="R1043" s="37">
        <v>45246</v>
      </c>
    </row>
    <row r="1044" spans="1:18" x14ac:dyDescent="0.25">
      <c r="A1044" s="37">
        <v>45247</v>
      </c>
      <c r="J1044" s="37">
        <v>45247</v>
      </c>
      <c r="R1044" s="37">
        <v>45247</v>
      </c>
    </row>
    <row r="1045" spans="1:18" x14ac:dyDescent="0.25">
      <c r="A1045" s="37">
        <v>45248</v>
      </c>
      <c r="J1045" s="37">
        <v>45248</v>
      </c>
      <c r="R1045" s="37">
        <v>45248</v>
      </c>
    </row>
    <row r="1046" spans="1:18" x14ac:dyDescent="0.25">
      <c r="A1046" s="37">
        <v>45249</v>
      </c>
      <c r="J1046" s="37">
        <v>45249</v>
      </c>
      <c r="R1046" s="37">
        <v>45249</v>
      </c>
    </row>
    <row r="1047" spans="1:18" x14ac:dyDescent="0.25">
      <c r="A1047" s="37">
        <v>45250</v>
      </c>
      <c r="J1047" s="37">
        <v>45250</v>
      </c>
      <c r="R1047" s="37">
        <v>45250</v>
      </c>
    </row>
    <row r="1048" spans="1:18" x14ac:dyDescent="0.25">
      <c r="A1048" s="37">
        <v>45251</v>
      </c>
      <c r="J1048" s="37">
        <v>45251</v>
      </c>
      <c r="R1048" s="37">
        <v>45251</v>
      </c>
    </row>
    <row r="1049" spans="1:18" x14ac:dyDescent="0.25">
      <c r="A1049" s="37">
        <v>45252</v>
      </c>
      <c r="J1049" s="37">
        <v>45252</v>
      </c>
      <c r="R1049" s="37">
        <v>45252</v>
      </c>
    </row>
    <row r="1050" spans="1:18" x14ac:dyDescent="0.25">
      <c r="A1050" s="37">
        <v>45253</v>
      </c>
      <c r="J1050" s="37">
        <v>45253</v>
      </c>
      <c r="R1050" s="37">
        <v>45253</v>
      </c>
    </row>
    <row r="1051" spans="1:18" x14ac:dyDescent="0.25">
      <c r="A1051" s="37">
        <v>45254</v>
      </c>
      <c r="J1051" s="37">
        <v>45254</v>
      </c>
      <c r="R1051" s="37">
        <v>45254</v>
      </c>
    </row>
    <row r="1052" spans="1:18" x14ac:dyDescent="0.25">
      <c r="A1052" s="37">
        <v>45255</v>
      </c>
      <c r="J1052" s="37">
        <v>45255</v>
      </c>
      <c r="R1052" s="37">
        <v>45255</v>
      </c>
    </row>
    <row r="1053" spans="1:18" x14ac:dyDescent="0.25">
      <c r="A1053" s="37">
        <v>45256</v>
      </c>
      <c r="J1053" s="37">
        <v>45256</v>
      </c>
      <c r="R1053" s="37">
        <v>45256</v>
      </c>
    </row>
    <row r="1054" spans="1:18" x14ac:dyDescent="0.25">
      <c r="A1054" s="37">
        <v>45257</v>
      </c>
      <c r="J1054" s="37">
        <v>45257</v>
      </c>
      <c r="R1054" s="37">
        <v>45257</v>
      </c>
    </row>
    <row r="1055" spans="1:18" x14ac:dyDescent="0.25">
      <c r="A1055" s="37">
        <v>45258</v>
      </c>
      <c r="J1055" s="37">
        <v>45258</v>
      </c>
      <c r="R1055" s="37">
        <v>45258</v>
      </c>
    </row>
    <row r="1056" spans="1:18" x14ac:dyDescent="0.25">
      <c r="A1056" s="37">
        <v>45259</v>
      </c>
      <c r="J1056" s="37">
        <v>45259</v>
      </c>
      <c r="R1056" s="37">
        <v>45259</v>
      </c>
    </row>
    <row r="1057" spans="1:18" x14ac:dyDescent="0.25">
      <c r="A1057" s="37">
        <v>45260</v>
      </c>
      <c r="J1057" s="37">
        <v>45260</v>
      </c>
      <c r="R1057" s="37">
        <v>45260</v>
      </c>
    </row>
    <row r="1058" spans="1:18" x14ac:dyDescent="0.25">
      <c r="A1058" s="37">
        <v>45261</v>
      </c>
      <c r="J1058" s="37">
        <v>45261</v>
      </c>
      <c r="R1058" s="37">
        <v>45261</v>
      </c>
    </row>
    <row r="1059" spans="1:18" x14ac:dyDescent="0.25">
      <c r="A1059" s="37">
        <v>45262</v>
      </c>
      <c r="J1059" s="37">
        <v>45262</v>
      </c>
      <c r="R1059" s="37">
        <v>45262</v>
      </c>
    </row>
    <row r="1060" spans="1:18" x14ac:dyDescent="0.25">
      <c r="A1060" s="37">
        <v>45263</v>
      </c>
      <c r="J1060" s="37">
        <v>45263</v>
      </c>
      <c r="R1060" s="37">
        <v>45263</v>
      </c>
    </row>
    <row r="1061" spans="1:18" x14ac:dyDescent="0.25">
      <c r="A1061" s="37">
        <v>45264</v>
      </c>
      <c r="J1061" s="37">
        <v>45264</v>
      </c>
      <c r="R1061" s="37">
        <v>45264</v>
      </c>
    </row>
    <row r="1062" spans="1:18" x14ac:dyDescent="0.25">
      <c r="A1062" s="37">
        <v>45265</v>
      </c>
      <c r="J1062" s="37">
        <v>45265</v>
      </c>
      <c r="R1062" s="37">
        <v>45265</v>
      </c>
    </row>
    <row r="1063" spans="1:18" x14ac:dyDescent="0.25">
      <c r="A1063" s="37">
        <v>45266</v>
      </c>
      <c r="J1063" s="37">
        <v>45266</v>
      </c>
      <c r="R1063" s="37">
        <v>45266</v>
      </c>
    </row>
    <row r="1064" spans="1:18" x14ac:dyDescent="0.25">
      <c r="A1064" s="37">
        <v>45267</v>
      </c>
      <c r="J1064" s="37">
        <v>45267</v>
      </c>
      <c r="R1064" s="37">
        <v>45267</v>
      </c>
    </row>
    <row r="1065" spans="1:18" x14ac:dyDescent="0.25">
      <c r="A1065" s="37">
        <v>45268</v>
      </c>
      <c r="J1065" s="37">
        <v>45268</v>
      </c>
      <c r="R1065" s="37">
        <v>45268</v>
      </c>
    </row>
    <row r="1066" spans="1:18" x14ac:dyDescent="0.25">
      <c r="A1066" s="37">
        <v>45269</v>
      </c>
      <c r="J1066" s="37">
        <v>45269</v>
      </c>
      <c r="R1066" s="37">
        <v>45269</v>
      </c>
    </row>
    <row r="1067" spans="1:18" x14ac:dyDescent="0.25">
      <c r="A1067" s="37">
        <v>45270</v>
      </c>
      <c r="J1067" s="37">
        <v>45270</v>
      </c>
      <c r="R1067" s="37">
        <v>45270</v>
      </c>
    </row>
    <row r="1068" spans="1:18" x14ac:dyDescent="0.25">
      <c r="A1068" s="37">
        <v>45271</v>
      </c>
      <c r="J1068" s="37">
        <v>45271</v>
      </c>
      <c r="R1068" s="37">
        <v>45271</v>
      </c>
    </row>
    <row r="1069" spans="1:18" x14ac:dyDescent="0.25">
      <c r="A1069" s="37">
        <v>45272</v>
      </c>
      <c r="J1069" s="37">
        <v>45272</v>
      </c>
      <c r="R1069" s="37">
        <v>45272</v>
      </c>
    </row>
    <row r="1070" spans="1:18" x14ac:dyDescent="0.25">
      <c r="A1070" s="37">
        <v>45273</v>
      </c>
      <c r="J1070" s="37">
        <v>45273</v>
      </c>
      <c r="R1070" s="37">
        <v>45273</v>
      </c>
    </row>
    <row r="1071" spans="1:18" x14ac:dyDescent="0.25">
      <c r="A1071" s="37">
        <v>45274</v>
      </c>
      <c r="J1071" s="37">
        <v>45274</v>
      </c>
      <c r="R1071" s="37">
        <v>45274</v>
      </c>
    </row>
    <row r="1072" spans="1:18" x14ac:dyDescent="0.25">
      <c r="A1072" s="37">
        <v>45275</v>
      </c>
      <c r="J1072" s="37">
        <v>45275</v>
      </c>
      <c r="R1072" s="37">
        <v>45275</v>
      </c>
    </row>
    <row r="1073" spans="1:18" x14ac:dyDescent="0.25">
      <c r="A1073" s="37">
        <v>45276</v>
      </c>
      <c r="J1073" s="37">
        <v>45276</v>
      </c>
      <c r="R1073" s="37">
        <v>45276</v>
      </c>
    </row>
    <row r="1074" spans="1:18" x14ac:dyDescent="0.25">
      <c r="A1074" s="37">
        <v>45277</v>
      </c>
      <c r="J1074" s="37">
        <v>45277</v>
      </c>
      <c r="R1074" s="37">
        <v>45277</v>
      </c>
    </row>
    <row r="1075" spans="1:18" x14ac:dyDescent="0.25">
      <c r="A1075" s="37">
        <v>45278</v>
      </c>
      <c r="J1075" s="37">
        <v>45278</v>
      </c>
      <c r="R1075" s="37">
        <v>45278</v>
      </c>
    </row>
    <row r="1076" spans="1:18" x14ac:dyDescent="0.25">
      <c r="A1076" s="37">
        <v>45279</v>
      </c>
      <c r="J1076" s="37">
        <v>45279</v>
      </c>
      <c r="R1076" s="37">
        <v>45279</v>
      </c>
    </row>
    <row r="1077" spans="1:18" x14ac:dyDescent="0.25">
      <c r="A1077" s="37">
        <v>45280</v>
      </c>
      <c r="J1077" s="37">
        <v>45280</v>
      </c>
      <c r="R1077" s="37">
        <v>45280</v>
      </c>
    </row>
    <row r="1078" spans="1:18" x14ac:dyDescent="0.25">
      <c r="A1078" s="37">
        <v>45281</v>
      </c>
      <c r="J1078" s="37">
        <v>45281</v>
      </c>
      <c r="R1078" s="37">
        <v>45281</v>
      </c>
    </row>
    <row r="1079" spans="1:18" x14ac:dyDescent="0.25">
      <c r="A1079" s="37">
        <v>45282</v>
      </c>
      <c r="J1079" s="37">
        <v>45282</v>
      </c>
      <c r="R1079" s="37">
        <v>45282</v>
      </c>
    </row>
    <row r="1080" spans="1:18" x14ac:dyDescent="0.25">
      <c r="A1080" s="37">
        <v>45283</v>
      </c>
      <c r="J1080" s="37">
        <v>45283</v>
      </c>
      <c r="R1080" s="37">
        <v>45283</v>
      </c>
    </row>
    <row r="1081" spans="1:18" x14ac:dyDescent="0.25">
      <c r="A1081" s="37">
        <v>45284</v>
      </c>
      <c r="J1081" s="37">
        <v>45284</v>
      </c>
      <c r="R1081" s="37">
        <v>45284</v>
      </c>
    </row>
    <row r="1082" spans="1:18" x14ac:dyDescent="0.25">
      <c r="A1082" s="37">
        <v>45285</v>
      </c>
      <c r="J1082" s="37">
        <v>45285</v>
      </c>
      <c r="R1082" s="37">
        <v>45285</v>
      </c>
    </row>
    <row r="1083" spans="1:18" x14ac:dyDescent="0.25">
      <c r="A1083" s="37">
        <v>45286</v>
      </c>
      <c r="J1083" s="37">
        <v>45286</v>
      </c>
      <c r="R1083" s="37">
        <v>45286</v>
      </c>
    </row>
    <row r="1084" spans="1:18" x14ac:dyDescent="0.25">
      <c r="A1084" s="37">
        <v>45287</v>
      </c>
      <c r="J1084" s="37">
        <v>45287</v>
      </c>
      <c r="R1084" s="37">
        <v>45287</v>
      </c>
    </row>
    <row r="1085" spans="1:18" x14ac:dyDescent="0.25">
      <c r="A1085" s="37">
        <v>45288</v>
      </c>
      <c r="J1085" s="37">
        <v>45288</v>
      </c>
      <c r="R1085" s="37">
        <v>45288</v>
      </c>
    </row>
    <row r="1086" spans="1:18" x14ac:dyDescent="0.25">
      <c r="A1086" s="37">
        <v>45289</v>
      </c>
      <c r="J1086" s="37">
        <v>45289</v>
      </c>
      <c r="R1086" s="37">
        <v>45289</v>
      </c>
    </row>
    <row r="1087" spans="1:18" x14ac:dyDescent="0.25">
      <c r="A1087" s="37">
        <v>45290</v>
      </c>
      <c r="J1087" s="37">
        <v>45290</v>
      </c>
      <c r="R1087" s="37">
        <v>45290</v>
      </c>
    </row>
    <row r="1088" spans="1:18" x14ac:dyDescent="0.25">
      <c r="A1088" s="37">
        <v>45291</v>
      </c>
      <c r="J1088" s="37">
        <v>45291</v>
      </c>
      <c r="R1088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J11" sqref="J11"/>
    </sheetView>
  </sheetViews>
  <sheetFormatPr defaultColWidth="9" defaultRowHeight="15" x14ac:dyDescent="0.25"/>
  <cols>
    <col min="1" max="1" width="6.85546875" style="1" bestFit="1" customWidth="1"/>
    <col min="2" max="2" width="10.42578125" style="1" bestFit="1" customWidth="1"/>
    <col min="3" max="3" width="7" style="1" bestFit="1" customWidth="1"/>
    <col min="4" max="4" width="12.140625" style="1" bestFit="1" customWidth="1"/>
    <col min="5" max="5" width="9" style="1" bestFit="1" customWidth="1"/>
    <col min="6" max="6" width="13.140625" style="1" bestFit="1" customWidth="1"/>
    <col min="7" max="8" width="9" style="1"/>
    <col min="9" max="9" width="13.140625" style="1" bestFit="1" customWidth="1"/>
    <col min="10" max="16384" width="9" style="1"/>
  </cols>
  <sheetData>
    <row r="1" spans="1:9" ht="15.75" thickBot="1" x14ac:dyDescent="0.3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2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2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2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2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2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2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2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2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2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2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2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2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5" x14ac:dyDescent="0.25"/>
  <cols>
    <col min="1" max="1" width="15" customWidth="1"/>
    <col min="2" max="3" width="10.140625" bestFit="1" customWidth="1"/>
    <col min="4" max="4" width="9.5703125" bestFit="1" customWidth="1"/>
  </cols>
  <sheetData>
    <row r="1" spans="1:4" x14ac:dyDescent="0.25">
      <c r="A1" t="s">
        <v>72</v>
      </c>
      <c r="B1" t="s">
        <v>73</v>
      </c>
      <c r="C1" t="s">
        <v>74</v>
      </c>
      <c r="D1" t="s">
        <v>75</v>
      </c>
    </row>
    <row r="2" spans="1:4" x14ac:dyDescent="0.25">
      <c r="A2" s="92">
        <v>44791</v>
      </c>
      <c r="B2" s="92">
        <v>44799</v>
      </c>
      <c r="C2">
        <v>221.77</v>
      </c>
      <c r="D2">
        <v>20.11</v>
      </c>
    </row>
    <row r="3" spans="1:4" x14ac:dyDescent="0.25">
      <c r="A3" s="92">
        <v>44805</v>
      </c>
      <c r="B3" s="92">
        <v>44813</v>
      </c>
      <c r="C3">
        <v>221.77</v>
      </c>
      <c r="D3">
        <v>25.86</v>
      </c>
    </row>
    <row r="4" spans="1:4" x14ac:dyDescent="0.25">
      <c r="A4" s="92">
        <v>44819</v>
      </c>
      <c r="B4" s="92">
        <v>44827</v>
      </c>
      <c r="C4">
        <v>221.77</v>
      </c>
      <c r="D4">
        <v>31.61</v>
      </c>
    </row>
    <row r="5" spans="1:4" x14ac:dyDescent="0.25">
      <c r="A5" s="92">
        <v>44833</v>
      </c>
      <c r="B5" s="92">
        <v>44841</v>
      </c>
      <c r="C5">
        <v>221.77</v>
      </c>
      <c r="D5">
        <v>37.36</v>
      </c>
    </row>
    <row r="6" spans="1:4" x14ac:dyDescent="0.25">
      <c r="A6" s="92">
        <v>44847</v>
      </c>
      <c r="B6" s="92">
        <v>44855</v>
      </c>
      <c r="C6">
        <v>221.77</v>
      </c>
      <c r="D6">
        <v>43.11</v>
      </c>
    </row>
    <row r="7" spans="1:4" x14ac:dyDescent="0.25">
      <c r="A7" s="92">
        <v>44861</v>
      </c>
      <c r="B7" s="92">
        <v>44869</v>
      </c>
      <c r="C7">
        <v>221.77</v>
      </c>
      <c r="D7">
        <v>48.86</v>
      </c>
    </row>
    <row r="8" spans="1:4" x14ac:dyDescent="0.25">
      <c r="A8" s="92">
        <v>44875</v>
      </c>
      <c r="B8" s="92">
        <v>44883</v>
      </c>
      <c r="C8">
        <v>221.77</v>
      </c>
      <c r="D8">
        <v>54.61</v>
      </c>
    </row>
    <row r="9" spans="1:4" x14ac:dyDescent="0.25">
      <c r="A9" s="92">
        <v>44889</v>
      </c>
      <c r="B9" s="92">
        <v>44897</v>
      </c>
      <c r="C9">
        <v>221.77</v>
      </c>
      <c r="D9">
        <v>60.36</v>
      </c>
    </row>
    <row r="10" spans="1:4" x14ac:dyDescent="0.25">
      <c r="A10" s="92">
        <v>44903</v>
      </c>
      <c r="B10" s="92">
        <v>44911</v>
      </c>
      <c r="C10">
        <v>221.77</v>
      </c>
      <c r="D10">
        <v>66.11</v>
      </c>
    </row>
    <row r="11" spans="1:4" x14ac:dyDescent="0.25">
      <c r="A11" s="92">
        <v>44917</v>
      </c>
      <c r="B11" s="92">
        <v>44925</v>
      </c>
      <c r="C11">
        <v>221.77</v>
      </c>
      <c r="D11">
        <v>71.86</v>
      </c>
    </row>
    <row r="12" spans="1:4" x14ac:dyDescent="0.25">
      <c r="A12" s="92">
        <v>44931</v>
      </c>
      <c r="B12" s="92">
        <v>44939</v>
      </c>
      <c r="C12">
        <v>221.77</v>
      </c>
      <c r="D12">
        <v>77.61</v>
      </c>
    </row>
    <row r="13" spans="1:4" x14ac:dyDescent="0.25">
      <c r="C13">
        <f>C12/7.5</f>
        <v>29.569333333333336</v>
      </c>
      <c r="D13">
        <f>D12/7.5</f>
        <v>10.348000000000001</v>
      </c>
    </row>
    <row r="14" spans="1:4" x14ac:dyDescent="0.25">
      <c r="C14">
        <v>29</v>
      </c>
      <c r="D14">
        <v>7</v>
      </c>
    </row>
    <row r="21" spans="1:3" x14ac:dyDescent="0.2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Monthly Expenditure</vt:lpstr>
      <vt:lpstr>Fund Performance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2023-06-08T17:20:48Z</dcterms:modified>
</cp:coreProperties>
</file>