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863ED658-A4AC-4566-A645-4581584F1D5A}" xr6:coauthVersionLast="47" xr6:coauthVersionMax="47" xr10:uidLastSave="{00000000-0000-0000-0000-000000000000}"/>
  <bookViews>
    <workbookView xWindow="-98" yWindow="-98" windowWidth="28996" windowHeight="15675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7" i="9" l="1"/>
  <c r="W787" i="9"/>
  <c r="U787" i="9"/>
  <c r="T787" i="9"/>
  <c r="V787" i="9" s="1"/>
  <c r="X786" i="9"/>
  <c r="W786" i="9"/>
  <c r="V786" i="9"/>
  <c r="U786" i="9"/>
  <c r="T786" i="9"/>
  <c r="S787" i="9"/>
  <c r="P787" i="9"/>
  <c r="O787" i="9"/>
  <c r="N787" i="9"/>
  <c r="M787" i="9"/>
  <c r="P786" i="9"/>
  <c r="O786" i="9"/>
  <c r="N786" i="9"/>
  <c r="M786" i="9"/>
  <c r="L786" i="9"/>
  <c r="H787" i="9"/>
  <c r="G787" i="9"/>
  <c r="F787" i="9"/>
  <c r="E787" i="9"/>
  <c r="H786" i="9"/>
  <c r="G786" i="9"/>
  <c r="F786" i="9"/>
  <c r="E786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6" i="12"/>
  <c r="F5" i="12"/>
  <c r="E5" i="12"/>
  <c r="F4" i="12"/>
  <c r="E4" i="12"/>
  <c r="F3" i="12"/>
  <c r="E3" i="12"/>
  <c r="F2" i="12"/>
  <c r="E2" i="12"/>
  <c r="E6" i="12" s="1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B20" i="17" l="1"/>
  <c r="B15" i="17"/>
  <c r="B16" i="17" s="1"/>
  <c r="B18" i="17"/>
  <c r="E18" i="17" s="1"/>
  <c r="B21" i="17"/>
  <c r="B15" i="1"/>
  <c r="B16" i="1" s="1"/>
  <c r="F8" i="12"/>
  <c r="F7" i="12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B22" i="17" l="1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<sst xmlns="http://schemas.openxmlformats.org/spreadsheetml/2006/main" count="137" uniqueCount="83">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</sst>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B2" sqref="B2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1.796875" style="1" bestFit="1" customWidth="1"/>
    <col min="5" max="16384" width="9" style="1"/>
  </cols>
  <sheetData>
    <row r="1" spans="1:4" ht="14.65" thickBot="1" x14ac:dyDescent="0.5">
      <c r="A1" s="35" t="s">
        <v>37</v>
      </c>
      <c r="B1" s="55" t="s">
        <v>54</v>
      </c>
    </row>
    <row r="2" spans="1:4" x14ac:dyDescent="0.45">
      <c r="A2" s="37">
        <v>43903</v>
      </c>
      <c r="B2" s="53">
        <v>47799.49</v>
      </c>
    </row>
    <row r="3" spans="1:4" x14ac:dyDescent="0.45">
      <c r="A3" s="30">
        <v>43914</v>
      </c>
      <c r="B3" s="54">
        <v>44674.01</v>
      </c>
      <c r="C3" s="56">
        <f>B3-B2</f>
        <v>-3125.4799999999959</v>
      </c>
    </row>
    <row r="4" spans="1:4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45">
      <c r="A5" s="30">
        <v>43931</v>
      </c>
      <c r="B5" s="54">
        <v>52367.81</v>
      </c>
      <c r="C5" s="56">
        <f t="shared" si="0"/>
        <v>4483.0199999999968</v>
      </c>
    </row>
    <row r="6" spans="1:4" x14ac:dyDescent="0.45">
      <c r="A6" s="30">
        <v>43937</v>
      </c>
      <c r="B6" s="54">
        <v>55119.35</v>
      </c>
      <c r="C6" s="56">
        <f t="shared" si="0"/>
        <v>2751.5400000000009</v>
      </c>
    </row>
    <row r="7" spans="1:4" x14ac:dyDescent="0.45">
      <c r="A7" s="30">
        <v>43947</v>
      </c>
      <c r="B7" s="54">
        <v>56595.13</v>
      </c>
      <c r="C7" s="56">
        <f t="shared" si="0"/>
        <v>1475.7799999999988</v>
      </c>
    </row>
    <row r="8" spans="1:4" x14ac:dyDescent="0.45">
      <c r="A8" s="30">
        <v>43951</v>
      </c>
      <c r="B8" s="54">
        <v>56978.16</v>
      </c>
      <c r="C8" s="56">
        <f t="shared" si="0"/>
        <v>383.03000000000611</v>
      </c>
    </row>
    <row r="9" spans="1:4" x14ac:dyDescent="0.4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4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4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4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4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4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4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4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4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4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4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4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4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4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4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4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4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4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4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4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4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45">
      <c r="A44" s="30">
        <v>44702</v>
      </c>
      <c r="B44" s="54">
        <v>130247.53</v>
      </c>
      <c r="C44" s="56">
        <f t="shared" si="3"/>
        <v>-2632.5</v>
      </c>
    </row>
    <row r="45" spans="1:4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4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45">
      <c r="C48" s="56"/>
      <c r="D48" s="56"/>
    </row>
    <row r="50" spans="4:4" x14ac:dyDescent="0.45">
      <c r="D50" s="56"/>
    </row>
    <row r="51" spans="4:4" x14ac:dyDescent="0.4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E13" sqref="E13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1.79687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18.393000000000001</v>
      </c>
      <c r="C2" s="78">
        <v>13.36</v>
      </c>
      <c r="D2" s="78">
        <v>186</v>
      </c>
      <c r="E2" s="78">
        <f>D2*B2</f>
        <v>3421.098</v>
      </c>
      <c r="F2" s="78">
        <f>D2*C2</f>
        <v>2484.96</v>
      </c>
      <c r="H2" s="33">
        <v>44946</v>
      </c>
    </row>
    <row r="3" spans="1:8" x14ac:dyDescent="0.45">
      <c r="A3" s="78" t="s">
        <v>60</v>
      </c>
      <c r="B3" s="78">
        <v>15.853999999999999</v>
      </c>
      <c r="C3" s="78">
        <v>7.04</v>
      </c>
      <c r="D3" s="78">
        <v>40</v>
      </c>
      <c r="E3" s="78">
        <f>D3*B3</f>
        <v>634.16</v>
      </c>
      <c r="F3" s="78">
        <f>D3*C3</f>
        <v>281.60000000000002</v>
      </c>
    </row>
    <row r="4" spans="1:8" x14ac:dyDescent="0.45">
      <c r="A4" s="78" t="s">
        <v>61</v>
      </c>
      <c r="B4" s="78">
        <v>8.3450000000000006</v>
      </c>
      <c r="C4" s="78">
        <v>5.2</v>
      </c>
      <c r="D4" s="78">
        <v>47</v>
      </c>
      <c r="E4" s="78">
        <f>D4*B4</f>
        <v>392.21500000000003</v>
      </c>
      <c r="F4" s="78">
        <f>D4*C4</f>
        <v>244.4</v>
      </c>
    </row>
    <row r="5" spans="1:8" x14ac:dyDescent="0.45">
      <c r="A5" s="32" t="s">
        <v>62</v>
      </c>
      <c r="B5" s="32">
        <v>84.748999999999995</v>
      </c>
      <c r="C5" s="32">
        <v>70</v>
      </c>
      <c r="D5" s="32">
        <v>7</v>
      </c>
      <c r="E5" s="32">
        <f>D5*B5</f>
        <v>593.24299999999994</v>
      </c>
      <c r="F5" s="32">
        <f>D5*C5</f>
        <v>490</v>
      </c>
    </row>
    <row r="6" spans="1:8" x14ac:dyDescent="0.45">
      <c r="A6" s="78"/>
      <c r="B6" s="78"/>
      <c r="C6" s="78"/>
      <c r="D6" s="78" t="s">
        <v>80</v>
      </c>
      <c r="E6" s="78">
        <f>SUM(E2:E5)</f>
        <v>5040.7160000000003</v>
      </c>
      <c r="F6" s="78">
        <f>SUM(F2:F5)</f>
        <v>3500.96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-1539.7560000000003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-0.30546374761045858</v>
      </c>
    </row>
    <row r="11" spans="1:8" x14ac:dyDescent="0.45">
      <c r="E11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O1" s="94" t="s">
        <v>42</v>
      </c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x14ac:dyDescent="0.45">
      <c r="A2" s="95" t="s">
        <v>38</v>
      </c>
      <c r="B2" s="96"/>
      <c r="C2" s="96"/>
      <c r="D2" s="96"/>
      <c r="O2" s="95" t="s">
        <v>38</v>
      </c>
      <c r="P2" s="96"/>
      <c r="Q2" s="96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55" activePane="bottomLeft" state="frozen"/>
      <selection pane="bottomLeft" activeCell="G794" sqref="G794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7" t="s">
        <v>41</v>
      </c>
      <c r="C1" s="97"/>
      <c r="D1" s="97"/>
      <c r="E1" s="97"/>
      <c r="F1" s="97"/>
      <c r="G1" s="97"/>
      <c r="K1" s="97" t="s">
        <v>42</v>
      </c>
      <c r="L1" s="97"/>
      <c r="M1" s="97"/>
      <c r="N1" s="97"/>
      <c r="O1" s="97"/>
      <c r="P1" s="97"/>
      <c r="S1" s="97" t="s">
        <v>22</v>
      </c>
      <c r="T1" s="97"/>
      <c r="U1" s="97"/>
      <c r="V1" s="97"/>
      <c r="W1" s="97"/>
      <c r="X1" s="97"/>
    </row>
    <row r="2" spans="1:29" s="36" customFormat="1" ht="16.149999999999999" thickBot="1" x14ac:dyDescent="0.5">
      <c r="B2" s="98" t="s">
        <v>44</v>
      </c>
      <c r="C2" s="98"/>
      <c r="D2" s="98"/>
      <c r="E2" s="98"/>
      <c r="F2" s="98"/>
      <c r="G2" s="98"/>
      <c r="H2" s="45"/>
      <c r="K2" s="98" t="s">
        <v>44</v>
      </c>
      <c r="L2" s="98"/>
      <c r="M2" s="98"/>
      <c r="N2" s="98"/>
      <c r="O2" s="98"/>
      <c r="P2" s="98"/>
      <c r="S2" s="98" t="s">
        <v>44</v>
      </c>
      <c r="T2" s="98"/>
      <c r="U2" s="98"/>
      <c r="V2" s="98"/>
      <c r="W2" s="98"/>
      <c r="X2" s="98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7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62578.26</v>
      </c>
      <c r="C786" s="3">
        <v>51575.15</v>
      </c>
      <c r="D786" s="3">
        <v>50450.74</v>
      </c>
      <c r="E786" s="3">
        <f t="shared" ref="E786:E787" si="1541">B786-D786</f>
        <v>12127.520000000004</v>
      </c>
      <c r="F786" s="38">
        <f t="shared" ref="F786:F787" si="1542">B786/D786-1</f>
        <v>0.240383391799605</v>
      </c>
      <c r="G786" s="41">
        <f t="shared" ref="G786:G787" si="1543">B786-B785</f>
        <v>259.12000000000262</v>
      </c>
      <c r="H786" s="38">
        <f t="shared" ref="H786:H787" si="1544">(B786)/B785-1</f>
        <v>4.15795211551373E-3</v>
      </c>
      <c r="J786" s="37">
        <v>44951</v>
      </c>
      <c r="K786" s="41">
        <v>30353</v>
      </c>
      <c r="L786" s="57">
        <f>L785+150</f>
        <v>28550</v>
      </c>
      <c r="M786" s="43">
        <f t="shared" si="1532"/>
        <v>1803</v>
      </c>
      <c r="N786" s="38">
        <f>(K786-400)/L786-1</f>
        <v>4.9141856392294292E-2</v>
      </c>
      <c r="O786" s="50">
        <f>K786-K785-150</f>
        <v>125.65999999999985</v>
      </c>
      <c r="P786" s="51">
        <f>(K786-150)/K785-1</f>
        <v>4.1778960506480001E-3</v>
      </c>
      <c r="R786" s="37">
        <v>44951</v>
      </c>
      <c r="S786" s="3">
        <f t="shared" si="1440"/>
        <v>92931.260000000009</v>
      </c>
      <c r="T786" s="50">
        <f>T785+150</f>
        <v>79000.739999999991</v>
      </c>
      <c r="U786" s="3">
        <f t="shared" si="1537"/>
        <v>13930.520000000004</v>
      </c>
      <c r="V786" s="51">
        <f>(S786-150)/(T786-150)-1</f>
        <v>0.1766694897219736</v>
      </c>
      <c r="W786" s="50">
        <f>S786-S785-150</f>
        <v>384.78000000001339</v>
      </c>
      <c r="X786" s="51">
        <f>(S786-150)/S785-1</f>
        <v>4.1644443597852465E-3</v>
      </c>
    </row>
    <row r="787" spans="1:24" x14ac:dyDescent="0.45">
      <c r="A787" s="37">
        <v>44952</v>
      </c>
      <c r="B787" s="41">
        <v>62578.26</v>
      </c>
      <c r="C787" s="3">
        <v>51575.15</v>
      </c>
      <c r="D787" s="3">
        <v>50450.74</v>
      </c>
      <c r="E787" s="3">
        <f t="shared" si="1541"/>
        <v>12127.520000000004</v>
      </c>
      <c r="F787" s="38">
        <f t="shared" si="1542"/>
        <v>0.240383391799605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30353</v>
      </c>
      <c r="L787" s="58">
        <v>28550</v>
      </c>
      <c r="M787" s="43">
        <f t="shared" ref="M787" si="1545">K787-L787</f>
        <v>1803</v>
      </c>
      <c r="N787" s="38">
        <f t="shared" ref="N787" si="1546">K787/L787-1</f>
        <v>6.3152364273204808E-2</v>
      </c>
      <c r="O787" s="43">
        <f t="shared" ref="O787" si="1547">K787-K786</f>
        <v>0</v>
      </c>
      <c r="P787" s="38">
        <f t="shared" ref="P787" si="1548">K787/K786-1</f>
        <v>0</v>
      </c>
      <c r="R787" s="37">
        <v>44952</v>
      </c>
      <c r="S787" s="3">
        <f t="shared" si="1440"/>
        <v>92931.260000000009</v>
      </c>
      <c r="T787" s="43">
        <f t="shared" ref="T787" si="1549">D787+L787</f>
        <v>79000.739999999991</v>
      </c>
      <c r="U787" s="3">
        <f t="shared" ref="U787" si="1550">E787+M787</f>
        <v>13930.520000000004</v>
      </c>
      <c r="V787" s="38">
        <f t="shared" ref="V787" si="1551">S787/T787-1</f>
        <v>0.17633404446591294</v>
      </c>
      <c r="W787" s="3">
        <f t="shared" ref="W787" si="1552">S787-S786</f>
        <v>0</v>
      </c>
      <c r="X787" s="38">
        <f t="shared" ref="X787" si="1553">(S787)/S786-1</f>
        <v>0</v>
      </c>
    </row>
    <row r="788" spans="1:24" x14ac:dyDescent="0.45">
      <c r="A788" s="37">
        <v>44953</v>
      </c>
      <c r="J788" s="37">
        <v>44953</v>
      </c>
      <c r="R788" s="37">
        <v>44953</v>
      </c>
    </row>
    <row r="789" spans="1:24" x14ac:dyDescent="0.45">
      <c r="A789" s="37">
        <v>44956</v>
      </c>
      <c r="J789" s="37">
        <v>44956</v>
      </c>
      <c r="R789" s="37">
        <v>44956</v>
      </c>
    </row>
    <row r="790" spans="1:24" x14ac:dyDescent="0.45">
      <c r="A790" s="37">
        <v>44957</v>
      </c>
      <c r="J790" s="37">
        <v>44957</v>
      </c>
      <c r="R790" s="37">
        <v>44957</v>
      </c>
    </row>
    <row r="791" spans="1:24" x14ac:dyDescent="0.45">
      <c r="A791" s="37">
        <v>44958</v>
      </c>
      <c r="J791" s="37">
        <v>44958</v>
      </c>
      <c r="R791" s="37">
        <v>44958</v>
      </c>
    </row>
    <row r="792" spans="1:24" x14ac:dyDescent="0.45">
      <c r="A792" s="37">
        <v>44959</v>
      </c>
      <c r="J792" s="37">
        <v>44959</v>
      </c>
      <c r="R792" s="37">
        <v>44959</v>
      </c>
    </row>
    <row r="793" spans="1:24" x14ac:dyDescent="0.45">
      <c r="A793" s="37">
        <v>44960</v>
      </c>
      <c r="J793" s="37">
        <v>44960</v>
      </c>
      <c r="R793" s="37">
        <v>44960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4.2057692307692296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38.328846153846158</v>
      </c>
    </row>
    <row r="8" spans="1:6" x14ac:dyDescent="0.45">
      <c r="C8" s="6" t="s">
        <v>31</v>
      </c>
      <c r="D8" s="5">
        <f ca="1">DAY(TODAY())</f>
        <v>26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2023-01-27T07:45:02Z</dcterms:modified>
</cp:coreProperties>
</file>