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1E7E7CAE-CFBA-42DD-B63D-AF25616F5981}" xr6:coauthVersionLast="47" xr6:coauthVersionMax="47" xr10:uidLastSave="{00000000-0000-0000-0000-000000000000}"/>
  <bookViews>
    <workbookView xWindow="-98" yWindow="-98" windowWidth="28996" windowHeight="15675" firstSheet="2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Stock Performance" sheetId="12" r:id="rId4"/>
    <sheet name="Contribution" sheetId="7" r:id="rId5"/>
    <sheet name="Fund Performance" sheetId="9" r:id="rId6"/>
    <sheet name="Monthly Expenditure" sheetId="4" r:id="rId7"/>
    <sheet name="Sick Leave Estimation" sheetId="15" r:id="rId8"/>
    <sheet name="Sheet1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89" i="9" l="1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4" i="12"/>
  <c r="E4" i="12"/>
  <c r="F3" i="12"/>
  <c r="E3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E6" i="12" l="1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<sst xmlns="http://schemas.openxmlformats.org/spreadsheetml/2006/main" count="139" uniqueCount="85">
  <si>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</si>
  <si>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</si>
  <si>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</si>
  <si>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</si>
  <si>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</si>
  <si>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</si>
  <si>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</si>
  <si>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</si>
  <si>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</si>
  <si>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</si>
  <si>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</si>
  <si>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</si>
  <si>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</si>
  <si>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</si>
  <si>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</si>
  <si>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</si>
  <si>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</si>
  <si>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</si>
  <si>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</si>
  <si>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</si>
  <si>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</si>
  <si>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</si>
  <si>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</si>
  <si>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</si>
  <si>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</si>
  <si>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</si>
  <si>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</si>
  <si>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</si>
  <si>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</si>
  <si>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</si>
  <si>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</si>
  <si>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</si>
  <si>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</si>
  <si>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</si>
  <si>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</si>
  <si>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</si>
  <si>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</si>
  <si>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</si>
  <si>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</si>
  <si>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</si>
  <si>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</si>
  <si>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</si>
  <si>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</si>
  <si>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</si>
  <si>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</si>
  <si>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</si>
  <si>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</si>
  <si>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</si>
  <si>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</si>
  <si>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</si>
  <si>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</si>
  <si>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</si>
  <si>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</si>
  <si>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</si>
  <si>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</si>
  <si>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</si>
  <si>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</si>
  <si>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</si>
  <si>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</si>
  <si>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</si>
  <si>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</si>
  <si>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</si>
  <si>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</si>
  <si>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</si>
  <si>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</si>
  <si>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</si>
  <si>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</si>
  <si>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</si>
  <si>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</si>
  <si>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</si>
  <si>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</si>
  <si>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</si>
  <si>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</si>
  <si>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</si>
  <si>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</si>
  <si>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</si>
  <si>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</si>
  <si>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</si>
  <si>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</si>
  <si>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</si>
  <si>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</si>
  <si>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</si>
  <si>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</si>
  <si>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CA$11000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</si>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</sst>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9539.8799999999901</c:v>
                </c:pt>
                <c:pt idx="37">
                  <c:v>9539.8799999999901</c:v>
                </c:pt>
                <c:pt idx="38">
                  <c:v>9539.8799999999901</c:v>
                </c:pt>
                <c:pt idx="39">
                  <c:v>9539.8799999999901</c:v>
                </c:pt>
                <c:pt idx="40">
                  <c:v>9539.8799999999901</c:v>
                </c:pt>
                <c:pt idx="41">
                  <c:v>9539.8799999999901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D51"/>
  <sheetViews>
    <sheetView topLeftCell="A30" workbookViewId="0">
      <selection activeCell="D47" sqref="D47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11.796875" style="1" bestFit="1" customWidth="1"/>
    <col min="5" max="16384" width="9" style="1"/>
  </cols>
  <sheetData>
    <row r="1" spans="1:4" ht="14.65" thickBot="1" x14ac:dyDescent="0.5">
      <c r="A1" s="35" t="s">
        <v>37</v>
      </c>
      <c r="B1" s="55" t="s">
        <v>54</v>
      </c>
    </row>
    <row r="2" spans="1:4" x14ac:dyDescent="0.45">
      <c r="A2" s="37">
        <v>43903</v>
      </c>
      <c r="B2" s="53">
        <v>47799.49</v>
      </c>
    </row>
    <row r="3" spans="1:4" x14ac:dyDescent="0.45">
      <c r="A3" s="30">
        <v>43914</v>
      </c>
      <c r="B3" s="54">
        <v>44674.01</v>
      </c>
      <c r="C3" s="56">
        <f>B3-B2</f>
        <v>-3125.4799999999959</v>
      </c>
    </row>
    <row r="4" spans="1:4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4" x14ac:dyDescent="0.45">
      <c r="A5" s="30">
        <v>43931</v>
      </c>
      <c r="B5" s="54">
        <v>52367.81</v>
      </c>
      <c r="C5" s="56">
        <f t="shared" si="0"/>
        <v>4483.0199999999968</v>
      </c>
    </row>
    <row r="6" spans="1:4" x14ac:dyDescent="0.45">
      <c r="A6" s="30">
        <v>43937</v>
      </c>
      <c r="B6" s="54">
        <v>55119.35</v>
      </c>
      <c r="C6" s="56">
        <f t="shared" si="0"/>
        <v>2751.5400000000009</v>
      </c>
    </row>
    <row r="7" spans="1:4" x14ac:dyDescent="0.45">
      <c r="A7" s="30">
        <v>43947</v>
      </c>
      <c r="B7" s="54">
        <v>56595.13</v>
      </c>
      <c r="C7" s="56">
        <f t="shared" si="0"/>
        <v>1475.7799999999988</v>
      </c>
    </row>
    <row r="8" spans="1:4" x14ac:dyDescent="0.45">
      <c r="A8" s="30">
        <v>43951</v>
      </c>
      <c r="B8" s="54">
        <v>56978.16</v>
      </c>
      <c r="C8" s="56">
        <f t="shared" si="0"/>
        <v>383.03000000000611</v>
      </c>
    </row>
    <row r="9" spans="1:4" x14ac:dyDescent="0.45">
      <c r="A9" s="30">
        <v>43977</v>
      </c>
      <c r="B9" s="54">
        <v>61541.08</v>
      </c>
      <c r="C9" s="56">
        <f t="shared" si="0"/>
        <v>4562.9199999999983</v>
      </c>
    </row>
    <row r="10" spans="1:4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4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4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4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4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4" x14ac:dyDescent="0.45">
      <c r="A15" s="30">
        <v>44029</v>
      </c>
      <c r="B15" s="54">
        <v>70050.039999999994</v>
      </c>
      <c r="C15" s="56">
        <f t="shared" si="0"/>
        <v>538.50999999999476</v>
      </c>
      <c r="D15" s="56"/>
    </row>
    <row r="16" spans="1:4" x14ac:dyDescent="0.45">
      <c r="A16" s="30">
        <v>44062</v>
      </c>
      <c r="B16" s="54">
        <v>71087.94</v>
      </c>
      <c r="C16" s="56">
        <f t="shared" si="0"/>
        <v>1037.9000000000087</v>
      </c>
      <c r="D16" s="56"/>
    </row>
    <row r="17" spans="1:4" x14ac:dyDescent="0.45">
      <c r="A17" s="30">
        <v>44065</v>
      </c>
      <c r="B17" s="54">
        <v>71850.94</v>
      </c>
      <c r="C17" s="56">
        <f t="shared" si="0"/>
        <v>763</v>
      </c>
      <c r="D17" s="56"/>
    </row>
    <row r="18" spans="1:4" x14ac:dyDescent="0.45">
      <c r="A18" s="30">
        <v>44076</v>
      </c>
      <c r="B18" s="54">
        <v>76861</v>
      </c>
      <c r="C18" s="56">
        <f t="shared" si="0"/>
        <v>5010.0599999999977</v>
      </c>
      <c r="D18" s="56"/>
    </row>
    <row r="19" spans="1:4" x14ac:dyDescent="0.45">
      <c r="A19" s="30">
        <v>44092</v>
      </c>
      <c r="B19" s="54">
        <v>72518.84</v>
      </c>
      <c r="C19" s="56">
        <f t="shared" si="0"/>
        <v>-4342.1600000000035</v>
      </c>
      <c r="D19" s="56"/>
    </row>
    <row r="20" spans="1:4" x14ac:dyDescent="0.45">
      <c r="A20" s="30">
        <v>44100</v>
      </c>
      <c r="B20" s="54">
        <v>75242.539999999994</v>
      </c>
      <c r="C20" s="56">
        <f t="shared" si="0"/>
        <v>2723.6999999999971</v>
      </c>
      <c r="D20" s="56"/>
    </row>
    <row r="21" spans="1:4" x14ac:dyDescent="0.45">
      <c r="A21" s="30">
        <v>44117</v>
      </c>
      <c r="B21" s="54">
        <v>81217.149999999994</v>
      </c>
      <c r="C21" s="56">
        <f t="shared" si="0"/>
        <v>5974.6100000000006</v>
      </c>
      <c r="D21" s="56"/>
    </row>
    <row r="22" spans="1:4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4" x14ac:dyDescent="0.45">
      <c r="A23" s="30">
        <v>44153</v>
      </c>
      <c r="B23" s="54">
        <v>80880.31</v>
      </c>
      <c r="C23" s="56">
        <f t="shared" si="0"/>
        <v>3431.5299999999988</v>
      </c>
      <c r="D23" s="56"/>
    </row>
    <row r="24" spans="1:4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  <c r="D24" s="56"/>
    </row>
    <row r="25" spans="1:4" x14ac:dyDescent="0.45">
      <c r="A25" s="30">
        <v>44183</v>
      </c>
      <c r="B25" s="54">
        <v>87049.88</v>
      </c>
      <c r="C25" s="56">
        <f t="shared" si="1"/>
        <v>3128.9199999999983</v>
      </c>
      <c r="D25" s="56"/>
    </row>
    <row r="26" spans="1:4" x14ac:dyDescent="0.45">
      <c r="A26" s="30">
        <v>44217</v>
      </c>
      <c r="B26" s="54">
        <v>92289.2</v>
      </c>
      <c r="C26" s="56">
        <f t="shared" si="1"/>
        <v>5239.3199999999924</v>
      </c>
      <c r="D26" s="56"/>
    </row>
    <row r="27" spans="1:4" x14ac:dyDescent="0.45">
      <c r="A27" s="30">
        <v>44233</v>
      </c>
      <c r="B27" s="54">
        <v>94536.28</v>
      </c>
      <c r="C27" s="56">
        <f t="shared" si="1"/>
        <v>2247.0800000000017</v>
      </c>
      <c r="D27" s="56"/>
    </row>
    <row r="28" spans="1:4" x14ac:dyDescent="0.45">
      <c r="A28" s="30">
        <v>44258</v>
      </c>
      <c r="B28" s="54">
        <v>93667.53</v>
      </c>
      <c r="C28" s="56">
        <f t="shared" si="1"/>
        <v>-868.75</v>
      </c>
      <c r="D28" s="56"/>
    </row>
    <row r="29" spans="1:4" x14ac:dyDescent="0.45">
      <c r="A29" s="30">
        <v>44285</v>
      </c>
      <c r="B29" s="54">
        <v>97728.06</v>
      </c>
      <c r="C29" s="56">
        <f t="shared" si="1"/>
        <v>4060.5299999999988</v>
      </c>
      <c r="D29" s="56"/>
    </row>
    <row r="30" spans="1:4" x14ac:dyDescent="0.45">
      <c r="A30" s="30">
        <v>44293</v>
      </c>
      <c r="B30" s="54">
        <v>100862.14</v>
      </c>
      <c r="C30" s="56">
        <f t="shared" si="1"/>
        <v>3134.0800000000017</v>
      </c>
      <c r="D30" s="56"/>
    </row>
    <row r="31" spans="1:4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4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4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4" x14ac:dyDescent="0.45">
      <c r="A34" s="30">
        <v>44384</v>
      </c>
      <c r="B34" s="54">
        <v>115206</v>
      </c>
      <c r="C34" s="56">
        <f t="shared" si="2"/>
        <v>4989.8800000000047</v>
      </c>
      <c r="D34" s="56"/>
    </row>
    <row r="35" spans="1:4" x14ac:dyDescent="0.45">
      <c r="A35" s="30">
        <v>44396</v>
      </c>
      <c r="B35" s="54">
        <v>117091.98</v>
      </c>
      <c r="C35" s="56">
        <f t="shared" si="2"/>
        <v>1885.9799999999959</v>
      </c>
      <c r="D35" s="56"/>
    </row>
    <row r="36" spans="1:4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4" x14ac:dyDescent="0.45">
      <c r="A37" s="30">
        <v>44430</v>
      </c>
      <c r="B37" s="54">
        <v>122985.4</v>
      </c>
      <c r="C37" s="56">
        <f t="shared" si="2"/>
        <v>3789.2999999999884</v>
      </c>
      <c r="D37" s="56"/>
    </row>
    <row r="38" spans="1:4" x14ac:dyDescent="0.45">
      <c r="A38" s="30">
        <v>44461</v>
      </c>
      <c r="B38" s="54">
        <v>122071</v>
      </c>
      <c r="C38" s="56">
        <f t="shared" si="2"/>
        <v>-914.39999999999418</v>
      </c>
      <c r="D38" s="56"/>
    </row>
    <row r="39" spans="1:4" x14ac:dyDescent="0.45">
      <c r="A39" s="30">
        <v>44497</v>
      </c>
      <c r="B39" s="54">
        <v>131013.65</v>
      </c>
      <c r="C39" s="56">
        <f t="shared" si="2"/>
        <v>8942.6499999999942</v>
      </c>
      <c r="D39" s="56"/>
    </row>
    <row r="40" spans="1:4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4" x14ac:dyDescent="0.45">
      <c r="A41" s="30">
        <v>44520</v>
      </c>
      <c r="B41" s="54">
        <v>141467.68</v>
      </c>
      <c r="C41" s="56">
        <f t="shared" ref="C41:C47" si="3">B41-B40</f>
        <v>4286.3500000000058</v>
      </c>
    </row>
    <row r="42" spans="1:4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4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4" x14ac:dyDescent="0.45">
      <c r="A44" s="30">
        <v>44702</v>
      </c>
      <c r="B44" s="54">
        <v>130247.53</v>
      </c>
      <c r="C44" s="56">
        <f t="shared" si="3"/>
        <v>-2632.5</v>
      </c>
    </row>
    <row r="45" spans="1:4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4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4" x14ac:dyDescent="0.45">
      <c r="A47" s="30">
        <v>44937</v>
      </c>
      <c r="B47" s="54">
        <v>148716.93</v>
      </c>
      <c r="C47" s="56">
        <f t="shared" si="3"/>
        <v>10378.719999999972</v>
      </c>
      <c r="D47" s="56"/>
    </row>
    <row r="48" spans="1:4" x14ac:dyDescent="0.45">
      <c r="C48" s="56"/>
      <c r="D48" s="56"/>
    </row>
    <row r="50" spans="4:4" x14ac:dyDescent="0.45">
      <c r="D50" s="56"/>
    </row>
    <row r="51" spans="4:4" x14ac:dyDescent="0.45">
      <c r="D51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H3" sqref="H3"/>
    </sheetView>
  </sheetViews>
  <sheetFormatPr defaultColWidth="9.06640625"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.06640625" style="1"/>
    <col min="8" max="8" width="12.3320312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18.37</v>
      </c>
      <c r="C2" s="78">
        <v>13.92</v>
      </c>
      <c r="D2" s="78">
        <v>188</v>
      </c>
      <c r="E2" s="78">
        <f>D2*B2</f>
        <v>3453.5600000000004</v>
      </c>
      <c r="F2" s="78">
        <f>D2*C2</f>
        <v>2616.96</v>
      </c>
      <c r="H2" s="33">
        <v>44953</v>
      </c>
    </row>
    <row r="3" spans="1:8" x14ac:dyDescent="0.45">
      <c r="A3" s="78" t="s">
        <v>60</v>
      </c>
      <c r="B3" s="78">
        <v>15.853999999999999</v>
      </c>
      <c r="C3" s="78">
        <v>7.71</v>
      </c>
      <c r="D3" s="78">
        <v>40</v>
      </c>
      <c r="E3" s="78">
        <f>D3*B3</f>
        <v>634.16</v>
      </c>
      <c r="F3" s="78">
        <f>D3*C3</f>
        <v>308.39999999999998</v>
      </c>
    </row>
    <row r="4" spans="1:8" x14ac:dyDescent="0.45">
      <c r="A4" s="78" t="s">
        <v>61</v>
      </c>
      <c r="B4" s="78">
        <v>8.1920000000000002</v>
      </c>
      <c r="C4" s="78">
        <v>5.75</v>
      </c>
      <c r="D4" s="78">
        <v>50</v>
      </c>
      <c r="E4" s="78">
        <f>D4*B4</f>
        <v>409.6</v>
      </c>
      <c r="F4" s="78">
        <f>D4*C4</f>
        <v>287.5</v>
      </c>
      <c r="H4" s="95" t="s">
        <v>84</v>
      </c>
    </row>
    <row r="5" spans="1:8" x14ac:dyDescent="0.45">
      <c r="A5" s="32" t="s">
        <v>62</v>
      </c>
      <c r="B5" s="32">
        <v>83.733000000000004</v>
      </c>
      <c r="C5" s="32">
        <v>76.28</v>
      </c>
      <c r="D5" s="32">
        <v>8</v>
      </c>
      <c r="E5" s="32">
        <f>D5*B5</f>
        <v>669.86400000000003</v>
      </c>
      <c r="F5" s="32">
        <f>D5*C5</f>
        <v>610.24</v>
      </c>
      <c r="H5" s="94" t="s">
        <v>83</v>
      </c>
    </row>
    <row r="6" spans="1:8" x14ac:dyDescent="0.45">
      <c r="A6" s="78"/>
      <c r="B6" s="78"/>
      <c r="C6" s="78"/>
      <c r="D6" s="78" t="s">
        <v>80</v>
      </c>
      <c r="E6" s="78">
        <f>SUM(E2:E5)</f>
        <v>5167.1840000000011</v>
      </c>
      <c r="F6" s="78">
        <f>SUM(F2:F5)</f>
        <v>3823.1000000000004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-1344.0840000000007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-0.26011924483432375</v>
      </c>
    </row>
    <row r="11" spans="1:8" x14ac:dyDescent="0.4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25" x14ac:dyDescent="0.45"/>
  <cols>
    <col min="1" max="1" width="13.066406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59765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4.92968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59765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45">
      <c r="A139" s="33"/>
      <c r="B139" s="31"/>
      <c r="C139" s="31"/>
      <c r="D139" s="31"/>
    </row>
    <row r="140" spans="1:4" x14ac:dyDescent="0.45">
      <c r="A140" s="33"/>
      <c r="B140" s="31"/>
      <c r="C140" s="31"/>
      <c r="D140" s="31"/>
    </row>
    <row r="141" spans="1:4" x14ac:dyDescent="0.45">
      <c r="A141" s="33"/>
      <c r="B141" s="31"/>
      <c r="C141" s="31"/>
      <c r="D141" s="31"/>
    </row>
    <row r="142" spans="1:4" x14ac:dyDescent="0.45">
      <c r="A142" s="33"/>
      <c r="B142" s="31"/>
      <c r="C142" s="31"/>
      <c r="D142" s="31"/>
    </row>
    <row r="143" spans="1:4" x14ac:dyDescent="0.45">
      <c r="A143" s="33"/>
      <c r="B143" s="31"/>
      <c r="C143" s="31"/>
      <c r="D143" s="31"/>
    </row>
    <row r="144" spans="1:4" x14ac:dyDescent="0.45">
      <c r="A144" s="33"/>
      <c r="B144" s="31"/>
      <c r="C144" s="31"/>
      <c r="D144" s="31"/>
    </row>
    <row r="145" spans="1:4" x14ac:dyDescent="0.45">
      <c r="A145" s="33"/>
      <c r="B145" s="31"/>
      <c r="C145" s="31"/>
      <c r="D145" s="31"/>
    </row>
    <row r="146" spans="1:4" x14ac:dyDescent="0.45">
      <c r="A146" s="33"/>
      <c r="B146" s="31"/>
      <c r="C146" s="31"/>
      <c r="D146" s="31"/>
    </row>
    <row r="147" spans="1:4" x14ac:dyDescent="0.4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zoomScale="70" zoomScaleNormal="70" workbookViewId="0">
      <pane ySplit="3" topLeftCell="A785" activePane="bottomLeft" state="frozen"/>
      <selection pane="bottomLeft" activeCell="M802" sqref="M802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332031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332031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.06640625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39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/>
      <c r="AC40" s="52">
        <f>SUM($AB$4:AB40)</f>
        <v>9539.8799999999901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9539.8799999999901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9539.8799999999901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9539.8799999999901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9539.8799999999901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9539.8799999999901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89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J790" s="37">
        <v>44957</v>
      </c>
      <c r="R790" s="37">
        <v>44957</v>
      </c>
    </row>
    <row r="791" spans="1:24" x14ac:dyDescent="0.45">
      <c r="A791" s="37">
        <v>44958</v>
      </c>
      <c r="J791" s="37">
        <v>44958</v>
      </c>
      <c r="R791" s="37">
        <v>44958</v>
      </c>
    </row>
    <row r="792" spans="1:24" x14ac:dyDescent="0.45">
      <c r="A792" s="37">
        <v>44959</v>
      </c>
      <c r="J792" s="37">
        <v>44959</v>
      </c>
      <c r="R792" s="37">
        <v>44959</v>
      </c>
    </row>
    <row r="793" spans="1:24" x14ac:dyDescent="0.45">
      <c r="A793" s="37">
        <v>44960</v>
      </c>
      <c r="J793" s="37">
        <v>44960</v>
      </c>
      <c r="R793" s="37">
        <v>44960</v>
      </c>
    </row>
    <row r="794" spans="1:24" x14ac:dyDescent="0.45">
      <c r="A794" s="37">
        <v>44963</v>
      </c>
      <c r="J794" s="37">
        <v>44963</v>
      </c>
      <c r="R794" s="37">
        <v>44963</v>
      </c>
    </row>
    <row r="795" spans="1:24" x14ac:dyDescent="0.45">
      <c r="A795" s="37">
        <v>44964</v>
      </c>
      <c r="J795" s="37">
        <v>44964</v>
      </c>
      <c r="R795" s="37">
        <v>44964</v>
      </c>
    </row>
    <row r="796" spans="1:24" x14ac:dyDescent="0.45">
      <c r="A796" s="37">
        <v>44965</v>
      </c>
      <c r="J796" s="37">
        <v>44965</v>
      </c>
      <c r="R796" s="37">
        <v>44965</v>
      </c>
    </row>
    <row r="797" spans="1:24" x14ac:dyDescent="0.45">
      <c r="A797" s="37">
        <v>44966</v>
      </c>
      <c r="J797" s="37">
        <v>44966</v>
      </c>
      <c r="R797" s="37">
        <v>44966</v>
      </c>
    </row>
    <row r="798" spans="1:24" x14ac:dyDescent="0.45">
      <c r="A798" s="37">
        <v>44967</v>
      </c>
      <c r="J798" s="37">
        <v>44967</v>
      </c>
      <c r="R798" s="37">
        <v>44967</v>
      </c>
    </row>
    <row r="799" spans="1:24" x14ac:dyDescent="0.45">
      <c r="A799" s="37">
        <v>44970</v>
      </c>
      <c r="J799" s="37">
        <v>44970</v>
      </c>
      <c r="R799" s="37">
        <v>44970</v>
      </c>
    </row>
    <row r="800" spans="1:24" x14ac:dyDescent="0.45">
      <c r="A800" s="37">
        <v>44971</v>
      </c>
      <c r="J800" s="37">
        <v>44971</v>
      </c>
      <c r="R800" s="37">
        <v>44971</v>
      </c>
    </row>
    <row r="801" spans="1:18" x14ac:dyDescent="0.45">
      <c r="A801" s="37">
        <v>44972</v>
      </c>
      <c r="J801" s="37">
        <v>44972</v>
      </c>
      <c r="R801" s="37">
        <v>44972</v>
      </c>
    </row>
    <row r="802" spans="1:18" x14ac:dyDescent="0.45">
      <c r="A802" s="37">
        <v>44973</v>
      </c>
      <c r="J802" s="37">
        <v>44973</v>
      </c>
      <c r="R802" s="37">
        <v>44973</v>
      </c>
    </row>
    <row r="803" spans="1:18" x14ac:dyDescent="0.45">
      <c r="A803" s="37">
        <v>44974</v>
      </c>
      <c r="J803" s="37">
        <v>44974</v>
      </c>
      <c r="R803" s="37">
        <v>44974</v>
      </c>
    </row>
    <row r="804" spans="1:18" x14ac:dyDescent="0.45">
      <c r="A804" s="37">
        <v>44977</v>
      </c>
      <c r="J804" s="37">
        <v>44977</v>
      </c>
      <c r="R804" s="37">
        <v>44977</v>
      </c>
    </row>
    <row r="805" spans="1:18" x14ac:dyDescent="0.45">
      <c r="A805" s="37">
        <v>44978</v>
      </c>
      <c r="J805" s="37">
        <v>44978</v>
      </c>
      <c r="R805" s="37">
        <v>44978</v>
      </c>
    </row>
    <row r="806" spans="1:18" x14ac:dyDescent="0.45">
      <c r="A806" s="37">
        <v>44979</v>
      </c>
      <c r="J806" s="37">
        <v>44979</v>
      </c>
      <c r="R806" s="37">
        <v>44979</v>
      </c>
    </row>
    <row r="807" spans="1:18" x14ac:dyDescent="0.45">
      <c r="A807" s="37">
        <v>44980</v>
      </c>
      <c r="J807" s="37">
        <v>44980</v>
      </c>
      <c r="R807" s="37">
        <v>44980</v>
      </c>
    </row>
    <row r="808" spans="1:18" x14ac:dyDescent="0.45">
      <c r="A808" s="37">
        <v>44981</v>
      </c>
      <c r="J808" s="37">
        <v>44981</v>
      </c>
      <c r="R808" s="37">
        <v>44981</v>
      </c>
    </row>
    <row r="809" spans="1:18" x14ac:dyDescent="0.45">
      <c r="A809" s="37">
        <v>44984</v>
      </c>
      <c r="J809" s="37">
        <v>44984</v>
      </c>
      <c r="R809" s="37">
        <v>44984</v>
      </c>
    </row>
    <row r="810" spans="1:18" x14ac:dyDescent="0.45">
      <c r="A810" s="37">
        <v>44985</v>
      </c>
      <c r="J810" s="37">
        <v>44985</v>
      </c>
      <c r="R810" s="37">
        <v>44985</v>
      </c>
    </row>
    <row r="811" spans="1:18" x14ac:dyDescent="0.45">
      <c r="A811" s="37">
        <v>44986</v>
      </c>
      <c r="J811" s="37">
        <v>44986</v>
      </c>
      <c r="R811" s="37">
        <v>44986</v>
      </c>
    </row>
    <row r="812" spans="1:18" x14ac:dyDescent="0.45">
      <c r="A812" s="37">
        <v>44987</v>
      </c>
      <c r="J812" s="37">
        <v>44987</v>
      </c>
      <c r="R812" s="37">
        <v>44987</v>
      </c>
    </row>
    <row r="813" spans="1:18" x14ac:dyDescent="0.45">
      <c r="A813" s="37">
        <v>44988</v>
      </c>
      <c r="J813" s="37">
        <v>44988</v>
      </c>
      <c r="R813" s="37">
        <v>44988</v>
      </c>
    </row>
    <row r="814" spans="1:18" x14ac:dyDescent="0.45">
      <c r="A814" s="37">
        <v>44991</v>
      </c>
      <c r="J814" s="37">
        <v>44991</v>
      </c>
      <c r="R814" s="37">
        <v>44991</v>
      </c>
    </row>
    <row r="815" spans="1:18" x14ac:dyDescent="0.45">
      <c r="A815" s="37">
        <v>44992</v>
      </c>
      <c r="J815" s="37">
        <v>44992</v>
      </c>
      <c r="R815" s="37">
        <v>44992</v>
      </c>
    </row>
    <row r="816" spans="1:18" x14ac:dyDescent="0.45">
      <c r="A816" s="37">
        <v>44993</v>
      </c>
      <c r="J816" s="37">
        <v>44993</v>
      </c>
      <c r="R816" s="37">
        <v>44993</v>
      </c>
    </row>
    <row r="817" spans="1:18" x14ac:dyDescent="0.45">
      <c r="A817" s="37">
        <v>44994</v>
      </c>
      <c r="J817" s="37">
        <v>44994</v>
      </c>
      <c r="R817" s="37">
        <v>44994</v>
      </c>
    </row>
    <row r="818" spans="1:18" x14ac:dyDescent="0.4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4.21</v>
      </c>
      <c r="C2" s="6" t="s">
        <v>24</v>
      </c>
      <c r="D2" s="4">
        <v>0</v>
      </c>
    </row>
    <row r="3" spans="1:6" x14ac:dyDescent="0.45">
      <c r="A3" s="8">
        <v>43.39</v>
      </c>
      <c r="C3" s="6" t="s">
        <v>25</v>
      </c>
      <c r="D3" s="4">
        <v>0</v>
      </c>
    </row>
    <row r="4" spans="1:6" x14ac:dyDescent="0.45">
      <c r="A4" s="8">
        <v>128.94999999999999</v>
      </c>
      <c r="C4" s="6" t="s">
        <v>26</v>
      </c>
      <c r="D4" s="4">
        <v>67.2</v>
      </c>
    </row>
    <row r="5" spans="1:6" x14ac:dyDescent="0.45">
      <c r="C5" s="6" t="s">
        <v>28</v>
      </c>
      <c r="D5" s="4">
        <f>SUM(A:A)-D4</f>
        <v>109.34999999999998</v>
      </c>
      <c r="E5" s="6" t="s">
        <v>30</v>
      </c>
      <c r="F5" s="28">
        <f ca="1">D5/D8</f>
        <v>3.5274193548387092</v>
      </c>
    </row>
    <row r="6" spans="1:6" x14ac:dyDescent="0.45">
      <c r="C6" s="6" t="s">
        <v>29</v>
      </c>
      <c r="D6" s="4">
        <f>SUM(D1:D5)-D2</f>
        <v>996.55000000000007</v>
      </c>
      <c r="E6" s="6" t="s">
        <v>30</v>
      </c>
      <c r="F6" s="4">
        <f ca="1">D6/D8</f>
        <v>32.146774193548389</v>
      </c>
    </row>
    <row r="8" spans="1:6" x14ac:dyDescent="0.45">
      <c r="C8" s="6" t="s">
        <v>31</v>
      </c>
      <c r="D8" s="5">
        <f ca="1">DAY(TODAY())</f>
        <v>31</v>
      </c>
      <c r="F8" s="52"/>
    </row>
    <row r="9" spans="1:6" x14ac:dyDescent="0.45">
      <c r="F9" s="52"/>
    </row>
    <row r="10" spans="1:6" x14ac:dyDescent="0.45">
      <c r="C10" s="6" t="s">
        <v>32</v>
      </c>
      <c r="D10" s="72">
        <f>1921.72*26/12</f>
        <v>4163.7266666666665</v>
      </c>
      <c r="F10" s="52"/>
    </row>
    <row r="11" spans="1:6" x14ac:dyDescent="0.45">
      <c r="C11" s="6" t="s">
        <v>33</v>
      </c>
      <c r="D11" s="73">
        <f>D10-D6</f>
        <v>3167.1766666666663</v>
      </c>
    </row>
    <row r="12" spans="1:6" x14ac:dyDescent="0.45">
      <c r="C12" s="6" t="s">
        <v>34</v>
      </c>
      <c r="D12" s="73">
        <f>D11*12</f>
        <v>38006.119999999995</v>
      </c>
    </row>
    <row r="13" spans="1:6" x14ac:dyDescent="0.45"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F23" sqref="F23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BB7-8CD9-4AD2-8EF8-F32EE39371A2}">
  <dimension ref="A1"/>
  <sheetViews>
    <sheetView workbookViewId="0">
      <selection activeCell="K27" sqref="K27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Pension (before Jan 1, 2022)</vt:lpstr>
      <vt:lpstr>Pension (after Jan 1, 2022)</vt:lpstr>
      <vt:lpstr>Net Worth</vt:lpstr>
      <vt:lpstr>Stock Performance</vt:lpstr>
      <vt:lpstr>Contribution</vt:lpstr>
      <vt:lpstr>Fund Performance</vt:lpstr>
      <vt:lpstr>Monthly Expenditure</vt:lpstr>
      <vt:lpstr>Sick Leave Estimation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2023-01-31T08:05:52Z</dcterms:modified>
</cp:coreProperties>
</file>