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_igarashi/Documents/git/JinIgarashi/cacus-narok-figures/"/>
    </mc:Choice>
  </mc:AlternateContent>
  <xr:revisionPtr revIDLastSave="0" documentId="13_ncr:1_{D4D089E4-0032-654E-8924-0DB37961E37D}" xr6:coauthVersionLast="47" xr6:coauthVersionMax="47" xr10:uidLastSave="{00000000-0000-0000-0000-000000000000}"/>
  <bookViews>
    <workbookView xWindow="-30000" yWindow="-13120" windowWidth="29640" windowHeight="19680" firstSheet="3" activeTab="11" xr2:uid="{4C00E243-9F2A-B441-AADD-7B36CF36FAEE}"/>
  </bookViews>
  <sheets>
    <sheet name="E&amp;T_detail" sheetId="1" r:id="rId1"/>
    <sheet name="E&amp;T_total" sheetId="2" r:id="rId2"/>
    <sheet name="treatment_detail" sheetId="3" r:id="rId3"/>
    <sheet name="treatment_total" sheetId="4" r:id="rId4"/>
    <sheet name="fsm containment" sheetId="5" r:id="rId5"/>
    <sheet name="fsm_E&amp;T" sheetId="6" r:id="rId6"/>
    <sheet name="fsm_E&amp;T_directcapex" sheetId="9" r:id="rId7"/>
    <sheet name="fsm_E&amp;T_indirectcapex" sheetId="10" r:id="rId8"/>
    <sheet name="fsm_E&amp;T_directopex" sheetId="7" r:id="rId9"/>
    <sheet name="fsm_E&amp;T_indirectopex" sheetId="8" r:id="rId10"/>
    <sheet name="lifecycle_cost_sewer" sheetId="11" r:id="rId11"/>
    <sheet name="lifecycle_cost_fsm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1" l="1"/>
  <c r="K27" i="11"/>
  <c r="L27" i="11"/>
  <c r="M27" i="11"/>
  <c r="N27" i="11"/>
  <c r="O27" i="11"/>
  <c r="P27" i="11"/>
  <c r="I27" i="11"/>
  <c r="I29" i="11" s="1"/>
  <c r="P26" i="11"/>
  <c r="J26" i="11"/>
  <c r="K26" i="11"/>
  <c r="L26" i="11"/>
  <c r="L29" i="11" s="1"/>
  <c r="M26" i="11"/>
  <c r="N26" i="11"/>
  <c r="O26" i="11"/>
  <c r="J29" i="11"/>
  <c r="K29" i="11"/>
  <c r="I26" i="11"/>
  <c r="O29" i="11"/>
  <c r="P29" i="11"/>
  <c r="B4" i="4"/>
  <c r="B5" i="4"/>
  <c r="B3" i="4"/>
  <c r="B2" i="4"/>
  <c r="B3" i="2"/>
  <c r="B4" i="2"/>
  <c r="B5" i="2"/>
  <c r="B2" i="2"/>
  <c r="N29" i="11" l="1"/>
  <c r="M29" i="11"/>
</calcChain>
</file>

<file path=xl/sharedStrings.xml><?xml version="1.0" encoding="utf-8"?>
<sst xmlns="http://schemas.openxmlformats.org/spreadsheetml/2006/main" count="174" uniqueCount="94">
  <si>
    <t>Direct CapEx</t>
  </si>
  <si>
    <t>Indirect CapEx</t>
  </si>
  <si>
    <t>Direct OpEx</t>
  </si>
  <si>
    <t>Indirect OpEx</t>
  </si>
  <si>
    <t>Physical Assets</t>
  </si>
  <si>
    <t>Maojr and Extraordinary Repairs</t>
  </si>
  <si>
    <t>Professional Development and Training</t>
  </si>
  <si>
    <t>Staff costs</t>
  </si>
  <si>
    <t>Equipment, Land and Buildings</t>
  </si>
  <si>
    <t>Consumables</t>
  </si>
  <si>
    <t>Services</t>
  </si>
  <si>
    <t>Administrative Fees, Taxes and Financing</t>
  </si>
  <si>
    <t>Taxes and Financing</t>
  </si>
  <si>
    <t>Category</t>
  </si>
  <si>
    <t>Indirect Opex</t>
  </si>
  <si>
    <t>TACH</t>
  </si>
  <si>
    <t>Salaries</t>
  </si>
  <si>
    <t>Variable Staff Payments</t>
  </si>
  <si>
    <t>Other Expenses for Indirect Staff</t>
  </si>
  <si>
    <t>No.</t>
  </si>
  <si>
    <t>Component</t>
  </si>
  <si>
    <t>Data source</t>
  </si>
  <si>
    <t>Number of People Served</t>
  </si>
  <si>
    <t>Number of Household served</t>
  </si>
  <si>
    <t>Number of People per household</t>
  </si>
  <si>
    <t>Total Annualised Capital cost</t>
  </si>
  <si>
    <t>Capital cost per household</t>
  </si>
  <si>
    <t>Total Annualised Operational cost</t>
  </si>
  <si>
    <t>Operational cost per household</t>
  </si>
  <si>
    <t>Total Annualised COST</t>
  </si>
  <si>
    <t>TACC</t>
  </si>
  <si>
    <t>Annualised Financing costs per household</t>
  </si>
  <si>
    <t>Annualised financing cost per household</t>
  </si>
  <si>
    <t>Proportion of financing costs</t>
  </si>
  <si>
    <t>Loan characteristic</t>
  </si>
  <si>
    <t>Infiltrating pit</t>
  </si>
  <si>
    <t>Ilmashaliani secondary school</t>
  </si>
  <si>
    <t>Lenana Household</t>
  </si>
  <si>
    <t>1% for 1 year</t>
  </si>
  <si>
    <t>Lenana Household 2</t>
  </si>
  <si>
    <t>Lenana Household 3</t>
  </si>
  <si>
    <t>Lenana Household 4</t>
  </si>
  <si>
    <t>Majengo Household</t>
  </si>
  <si>
    <t>Majengo Household 2</t>
  </si>
  <si>
    <t>Majengo Household 3</t>
  </si>
  <si>
    <t>Majengo Household 4</t>
  </si>
  <si>
    <t>10% for 3 years</t>
  </si>
  <si>
    <t>Majengo Household 5</t>
  </si>
  <si>
    <t>24% for 1 year</t>
  </si>
  <si>
    <t>Masikonde primary school</t>
  </si>
  <si>
    <t>Mwamba Household</t>
  </si>
  <si>
    <t>Pulunga Household</t>
  </si>
  <si>
    <t>Pulunga Household 3</t>
  </si>
  <si>
    <t>TM Household</t>
  </si>
  <si>
    <t>TM Household 2</t>
  </si>
  <si>
    <t>13% for 4 years</t>
  </si>
  <si>
    <t>Sealed tank with infiltration</t>
  </si>
  <si>
    <t>Construction company </t>
  </si>
  <si>
    <t>Kenya National Library Narok</t>
  </si>
  <si>
    <t>3.5% for 3 years</t>
  </si>
  <si>
    <t>Pulunga Household 2</t>
  </si>
  <si>
    <t>Pulunga Household 4</t>
  </si>
  <si>
    <t>Arena Grills &amp; Sports Bar</t>
  </si>
  <si>
    <t>26% for 2 years</t>
  </si>
  <si>
    <t>Total Household</t>
  </si>
  <si>
    <t>NARWASSCO</t>
  </si>
  <si>
    <t>Wambugu</t>
  </si>
  <si>
    <t>Direct CAPEX</t>
  </si>
  <si>
    <t>Indirect CAPEX</t>
  </si>
  <si>
    <t>Direct OPEX</t>
  </si>
  <si>
    <t>Indirect OPEX</t>
  </si>
  <si>
    <t>Variable staff payments</t>
  </si>
  <si>
    <t>Fixed non-salary staff expenses</t>
  </si>
  <si>
    <t>Equipment, land and buildings</t>
  </si>
  <si>
    <t>Administrative charges and permits</t>
  </si>
  <si>
    <t>Other expenses for indirect staff</t>
  </si>
  <si>
    <t>Major and Extraordinary Repairs</t>
  </si>
  <si>
    <t>Taxes and Financing for Physical Assets</t>
  </si>
  <si>
    <t>Sewer pipes</t>
  </si>
  <si>
    <t>Treatment</t>
  </si>
  <si>
    <t>Direct connection</t>
  </si>
  <si>
    <t>Sewer connectivity</t>
  </si>
  <si>
    <t>Sewer Connectivity</t>
  </si>
  <si>
    <t>Households served by FSM</t>
  </si>
  <si>
    <t>Direct connection (Int$2020)</t>
  </si>
  <si>
    <t>Sewer pipes (Int$2020)</t>
  </si>
  <si>
    <t>Treatment (Int$2020)</t>
  </si>
  <si>
    <t>Full lifecycle costs (Int$2020)</t>
  </si>
  <si>
    <t>Containment</t>
  </si>
  <si>
    <t>Emptying &amp; transporting</t>
  </si>
  <si>
    <t>Infiltrating pit, E&amp;T by NARWASSCO</t>
  </si>
  <si>
    <t>Infiltrating pit, E&amp;T by Wambugu</t>
  </si>
  <si>
    <t>Sealed tank with infiltration, E&amp;T by NARWASSCO</t>
  </si>
  <si>
    <t>Sealed tank with infiltration, E&amp;T by Wambugu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</si>
</sst>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164" fontId="0" fillId="0" borderId="1" xfId="0" applyNumberFormat="1" applyBorder="1" applyAlignment="1">
      <alignment wrapText="1"/>
    </xf>
    <xf numFmtId="164" fontId="0" fillId="0" borderId="1" xfId="0" applyNumberFormat="1" applyBorder="1"/>
    <xf numFmtId="0" fontId="1" fillId="0" borderId="1" xfId="0" applyFont="1" applyBorder="1"/>
    <xf numFmtId="10" fontId="0" fillId="0" borderId="1" xfId="0" applyNumberFormat="1" applyBorder="1"/>
    <xf numFmtId="0" fontId="0" fillId="0" borderId="2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0EF4-5790-CD43-B954-0946483511BA}">
  <dimension ref="A1:J5"/>
  <sheetViews>
    <sheetView workbookViewId="0">
      <selection activeCell="F9" sqref="F9"/>
    </sheetView>
  </sheetViews>
  <sheetFormatPr baseColWidth="10" defaultRowHeight="16" x14ac:dyDescent="0.2"/>
  <cols>
    <col min="1" max="1" width="34" bestFit="1" customWidth="1"/>
    <col min="2" max="9" width="11" customWidth="1"/>
    <col min="10" max="10" width="11.1640625" customWidth="1"/>
  </cols>
  <sheetData>
    <row r="1" spans="1:10" ht="85" x14ac:dyDescent="0.2">
      <c r="A1" s="1" t="s">
        <v>13</v>
      </c>
      <c r="B1" s="2" t="s">
        <v>4</v>
      </c>
      <c r="C1" s="2" t="s">
        <v>5</v>
      </c>
      <c r="D1" s="2" t="s">
        <v>12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">
      <c r="A2" s="1" t="s">
        <v>0</v>
      </c>
      <c r="B2" s="2">
        <v>2866.2405471442298</v>
      </c>
      <c r="C2" s="2">
        <v>0</v>
      </c>
      <c r="D2" s="2">
        <v>2134.0143277420839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">
      <c r="A3" s="1" t="s">
        <v>1</v>
      </c>
      <c r="B3" s="2">
        <v>64.385606631287303</v>
      </c>
      <c r="C3" s="2">
        <v>8.2522594829201185E-2</v>
      </c>
      <c r="D3" s="2">
        <v>39.924299132674108</v>
      </c>
      <c r="E3" s="2">
        <v>2.2381723699693983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295.47574123560668</v>
      </c>
      <c r="G4" s="2">
        <v>115.71531721068035</v>
      </c>
      <c r="H4" s="2">
        <v>9.6926511651616316</v>
      </c>
      <c r="I4" s="2">
        <v>0</v>
      </c>
      <c r="J4" s="2">
        <v>0</v>
      </c>
    </row>
    <row r="5" spans="1:10" x14ac:dyDescent="0.2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61.870262385361315</v>
      </c>
      <c r="G5" s="2">
        <v>28.523075945469177</v>
      </c>
      <c r="H5" s="2">
        <v>44.484504582824442</v>
      </c>
      <c r="I5" s="2">
        <v>7.0600966680723056</v>
      </c>
      <c r="J5" s="2">
        <v>27.506277136033159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88125-B742-7846-B9D9-B102C68A74C0}">
  <dimension ref="A1:C7"/>
  <sheetViews>
    <sheetView workbookViewId="0">
      <selection activeCell="A18" sqref="A18"/>
    </sheetView>
  </sheetViews>
  <sheetFormatPr baseColWidth="10" defaultColWidth="11" defaultRowHeight="16" x14ac:dyDescent="0.2"/>
  <cols>
    <col min="1" max="1" width="30.83203125" bestFit="1" customWidth="1"/>
    <col min="2" max="2" width="12.33203125" bestFit="1" customWidth="1"/>
    <col min="3" max="3" width="11.3320312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16</v>
      </c>
      <c r="B2" s="1">
        <v>81866</v>
      </c>
      <c r="C2" s="1">
        <v>35000</v>
      </c>
    </row>
    <row r="3" spans="1:3" x14ac:dyDescent="0.2">
      <c r="A3" s="1" t="s">
        <v>75</v>
      </c>
      <c r="B3" s="1">
        <v>3874</v>
      </c>
      <c r="C3" s="1">
        <v>9600</v>
      </c>
    </row>
    <row r="4" spans="1:3" x14ac:dyDescent="0.2">
      <c r="A4" s="1" t="s">
        <v>73</v>
      </c>
      <c r="B4" s="1">
        <v>4500</v>
      </c>
      <c r="C4" s="1">
        <v>0</v>
      </c>
    </row>
    <row r="5" spans="1:3" x14ac:dyDescent="0.2">
      <c r="A5" s="1" t="s">
        <v>9</v>
      </c>
      <c r="B5" s="1">
        <v>111977</v>
      </c>
      <c r="C5" s="1">
        <v>119440</v>
      </c>
    </row>
    <row r="6" spans="1:3" x14ac:dyDescent="0.2">
      <c r="A6" s="1" t="s">
        <v>10</v>
      </c>
      <c r="B6" s="1">
        <v>45915</v>
      </c>
      <c r="C6" s="1">
        <v>0</v>
      </c>
    </row>
    <row r="7" spans="1:3" x14ac:dyDescent="0.2">
      <c r="A7" s="1" t="s">
        <v>74</v>
      </c>
      <c r="B7" s="1">
        <v>12000</v>
      </c>
      <c r="C7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1B678-2943-124B-B62C-516D2FCC83DB}">
  <dimension ref="A1:P29"/>
  <sheetViews>
    <sheetView workbookViewId="0">
      <selection activeCell="C23" sqref="C23"/>
    </sheetView>
  </sheetViews>
  <sheetFormatPr baseColWidth="10" defaultRowHeight="16" x14ac:dyDescent="0.2"/>
  <cols>
    <col min="1" max="1" width="24.1640625" customWidth="1"/>
  </cols>
  <sheetData>
    <row r="1" spans="1:4" x14ac:dyDescent="0.2">
      <c r="A1" s="1" t="s">
        <v>81</v>
      </c>
      <c r="B1" s="1" t="s">
        <v>80</v>
      </c>
      <c r="C1" s="1" t="s">
        <v>78</v>
      </c>
      <c r="D1" s="1" t="s">
        <v>79</v>
      </c>
    </row>
    <row r="2" spans="1:4" x14ac:dyDescent="0.2">
      <c r="A2" s="1">
        <v>338</v>
      </c>
      <c r="B2" s="1">
        <v>179</v>
      </c>
      <c r="C2" s="3">
        <v>5697.2130177514791</v>
      </c>
      <c r="D2" s="3">
        <v>145.58705915023606</v>
      </c>
    </row>
    <row r="3" spans="1:4" x14ac:dyDescent="0.2">
      <c r="A3" s="1">
        <v>500</v>
      </c>
      <c r="B3" s="1">
        <v>179</v>
      </c>
      <c r="C3" s="3">
        <v>3851.3159999999998</v>
      </c>
      <c r="D3" s="3">
        <v>143.43611491108072</v>
      </c>
    </row>
    <row r="4" spans="1:4" x14ac:dyDescent="0.2">
      <c r="A4" s="1">
        <v>1000</v>
      </c>
      <c r="B4" s="1">
        <v>179</v>
      </c>
      <c r="C4" s="3">
        <v>1925.6579999999999</v>
      </c>
      <c r="D4" s="3">
        <v>137.1807239424335</v>
      </c>
    </row>
    <row r="5" spans="1:4" x14ac:dyDescent="0.2">
      <c r="A5" s="1">
        <v>2000</v>
      </c>
      <c r="B5" s="1">
        <v>179</v>
      </c>
      <c r="C5" s="3">
        <v>962.82899999999995</v>
      </c>
      <c r="D5" s="3">
        <v>126.17545126353791</v>
      </c>
    </row>
    <row r="6" spans="1:4" x14ac:dyDescent="0.2">
      <c r="A6" s="1">
        <v>3000</v>
      </c>
      <c r="B6" s="1">
        <v>179</v>
      </c>
      <c r="C6" s="3">
        <v>641.88599999999997</v>
      </c>
      <c r="D6" s="3">
        <v>116.80482733011512</v>
      </c>
    </row>
    <row r="7" spans="1:4" x14ac:dyDescent="0.2">
      <c r="A7" s="1">
        <v>4000</v>
      </c>
      <c r="B7" s="1">
        <v>179</v>
      </c>
      <c r="C7" s="3">
        <v>481.41449999999998</v>
      </c>
      <c r="D7" s="3">
        <v>108.72983062564812</v>
      </c>
    </row>
    <row r="8" spans="1:4" x14ac:dyDescent="0.2">
      <c r="A8" s="1">
        <v>5000</v>
      </c>
      <c r="B8" s="1">
        <v>179</v>
      </c>
      <c r="C8" s="3">
        <v>385.13159999999999</v>
      </c>
      <c r="D8" s="3">
        <v>101.69912706110573</v>
      </c>
    </row>
    <row r="9" spans="1:4" x14ac:dyDescent="0.2">
      <c r="A9" s="1">
        <v>5561</v>
      </c>
      <c r="B9" s="1">
        <v>179</v>
      </c>
      <c r="C9" s="3">
        <v>346.27908649523465</v>
      </c>
      <c r="D9" s="3">
        <v>98.139086484462752</v>
      </c>
    </row>
    <row r="19" spans="8:16" x14ac:dyDescent="0.2">
      <c r="H19" t="s">
        <v>78</v>
      </c>
      <c r="I19">
        <v>1925658</v>
      </c>
      <c r="J19">
        <v>1925658</v>
      </c>
    </row>
    <row r="20" spans="8:16" x14ac:dyDescent="0.2">
      <c r="H20" t="s">
        <v>79</v>
      </c>
      <c r="I20">
        <v>1572777</v>
      </c>
      <c r="J20">
        <v>1572777</v>
      </c>
    </row>
    <row r="22" spans="8:16" x14ac:dyDescent="0.2">
      <c r="H22" t="s">
        <v>82</v>
      </c>
      <c r="I22" s="1">
        <v>338</v>
      </c>
      <c r="J22" s="1">
        <v>500</v>
      </c>
      <c r="K22" s="1">
        <v>1000</v>
      </c>
      <c r="L22" s="1">
        <v>2000</v>
      </c>
      <c r="M22" s="1">
        <v>3000</v>
      </c>
      <c r="N22" s="8">
        <v>4000</v>
      </c>
      <c r="O22" s="1">
        <v>5000</v>
      </c>
      <c r="P22" s="1">
        <v>5561</v>
      </c>
    </row>
    <row r="23" spans="8:16" x14ac:dyDescent="0.2">
      <c r="H23" t="s">
        <v>83</v>
      </c>
      <c r="I23">
        <v>10465</v>
      </c>
      <c r="J23">
        <v>10465</v>
      </c>
      <c r="K23">
        <v>10465</v>
      </c>
      <c r="L23">
        <v>10465</v>
      </c>
      <c r="M23">
        <v>10465</v>
      </c>
      <c r="N23">
        <v>10465</v>
      </c>
      <c r="O23">
        <v>10465</v>
      </c>
      <c r="P23">
        <v>10465</v>
      </c>
    </row>
    <row r="25" spans="8:16" x14ac:dyDescent="0.2">
      <c r="H25" t="s">
        <v>84</v>
      </c>
      <c r="I25" s="1">
        <v>179</v>
      </c>
      <c r="J25" s="1">
        <v>179</v>
      </c>
      <c r="K25" s="1">
        <v>179</v>
      </c>
      <c r="L25" s="1">
        <v>179</v>
      </c>
      <c r="M25" s="1">
        <v>179</v>
      </c>
      <c r="N25" s="1">
        <v>179</v>
      </c>
      <c r="O25" s="1">
        <v>179</v>
      </c>
      <c r="P25" s="1">
        <v>179</v>
      </c>
    </row>
    <row r="26" spans="8:16" x14ac:dyDescent="0.2">
      <c r="H26" t="s">
        <v>85</v>
      </c>
      <c r="I26" s="9">
        <f>$I$19/I22</f>
        <v>5697.2130177514791</v>
      </c>
      <c r="J26" s="9">
        <f t="shared" ref="J26:O26" si="0">$I$19/J22</f>
        <v>3851.3159999999998</v>
      </c>
      <c r="K26" s="9">
        <f t="shared" si="0"/>
        <v>1925.6579999999999</v>
      </c>
      <c r="L26" s="9">
        <f t="shared" si="0"/>
        <v>962.82899999999995</v>
      </c>
      <c r="M26" s="9">
        <f t="shared" si="0"/>
        <v>641.88599999999997</v>
      </c>
      <c r="N26" s="9">
        <f t="shared" si="0"/>
        <v>481.41449999999998</v>
      </c>
      <c r="O26" s="9">
        <f t="shared" si="0"/>
        <v>385.13159999999999</v>
      </c>
      <c r="P26" s="9">
        <f>$I$19/P22</f>
        <v>346.27908649523465</v>
      </c>
    </row>
    <row r="27" spans="8:16" x14ac:dyDescent="0.2">
      <c r="H27" t="s">
        <v>86</v>
      </c>
      <c r="I27" s="9">
        <f>$I$20/SUM(I22:I23)</f>
        <v>145.58705915023606</v>
      </c>
      <c r="J27" s="9">
        <f t="shared" ref="J27:P27" si="1">$I$20/SUM(J22:J23)</f>
        <v>143.43611491108072</v>
      </c>
      <c r="K27" s="9">
        <f t="shared" si="1"/>
        <v>137.1807239424335</v>
      </c>
      <c r="L27" s="9">
        <f t="shared" si="1"/>
        <v>126.17545126353791</v>
      </c>
      <c r="M27" s="9">
        <f t="shared" si="1"/>
        <v>116.80482733011512</v>
      </c>
      <c r="N27" s="9">
        <f t="shared" si="1"/>
        <v>108.72983062564812</v>
      </c>
      <c r="O27" s="9">
        <f t="shared" si="1"/>
        <v>101.69912706110573</v>
      </c>
      <c r="P27" s="9">
        <f t="shared" si="1"/>
        <v>98.139086484462752</v>
      </c>
    </row>
    <row r="29" spans="8:16" x14ac:dyDescent="0.2">
      <c r="H29" t="s">
        <v>87</v>
      </c>
      <c r="I29" s="9">
        <f>SUM(I25:I27)</f>
        <v>6021.8000769017153</v>
      </c>
      <c r="J29" s="9">
        <f t="shared" ref="J29:P29" si="2">SUM(J25:J27)</f>
        <v>4173.7521149110808</v>
      </c>
      <c r="K29" s="9">
        <f t="shared" si="2"/>
        <v>2241.8387239424333</v>
      </c>
      <c r="L29" s="9">
        <f t="shared" si="2"/>
        <v>1268.0044512635379</v>
      </c>
      <c r="M29" s="9">
        <f t="shared" si="2"/>
        <v>937.6908273301151</v>
      </c>
      <c r="N29" s="9">
        <f t="shared" si="2"/>
        <v>769.14433062564808</v>
      </c>
      <c r="O29" s="9">
        <f t="shared" si="2"/>
        <v>665.83072706110568</v>
      </c>
      <c r="P29" s="9">
        <f t="shared" si="2"/>
        <v>623.41817297969737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4819-E47F-6F4E-B9C5-04FB10E40993}">
  <dimension ref="A1:D5"/>
  <sheetViews>
    <sheetView tabSelected="1" workbookViewId="0">
      <selection activeCell="A4" sqref="A4"/>
    </sheetView>
  </sheetViews>
  <sheetFormatPr baseColWidth="10" defaultRowHeight="16" x14ac:dyDescent="0.2"/>
  <cols>
    <col min="1" max="1" width="43.1640625" bestFit="1" customWidth="1"/>
  </cols>
  <sheetData>
    <row r="1" spans="1:4" x14ac:dyDescent="0.2">
      <c r="A1" t="s">
        <v>13</v>
      </c>
      <c r="B1" t="s">
        <v>88</v>
      </c>
      <c r="C1" t="s">
        <v>89</v>
      </c>
      <c r="D1" t="s">
        <v>79</v>
      </c>
    </row>
    <row r="2" spans="1:4" x14ac:dyDescent="0.2">
      <c r="A2" t="s">
        <v>90</v>
      </c>
      <c r="B2">
        <v>188</v>
      </c>
      <c r="C2">
        <v>104</v>
      </c>
      <c r="D2">
        <v>146</v>
      </c>
    </row>
    <row r="3" spans="1:4" x14ac:dyDescent="0.2">
      <c r="A3" t="s">
        <v>91</v>
      </c>
      <c r="B3">
        <v>188</v>
      </c>
      <c r="C3">
        <v>11</v>
      </c>
      <c r="D3">
        <v>146</v>
      </c>
    </row>
    <row r="4" spans="1:4" x14ac:dyDescent="0.2">
      <c r="A4" t="s">
        <v>92</v>
      </c>
      <c r="B4">
        <v>223</v>
      </c>
      <c r="C4">
        <v>104</v>
      </c>
      <c r="D4">
        <v>146</v>
      </c>
    </row>
    <row r="5" spans="1:4" x14ac:dyDescent="0.2">
      <c r="A5" t="s">
        <v>93</v>
      </c>
      <c r="B5">
        <v>223</v>
      </c>
      <c r="C5">
        <v>11</v>
      </c>
      <c r="D5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70ED-9D2B-C149-9440-B974E962299F}">
  <dimension ref="A1:B5"/>
  <sheetViews>
    <sheetView workbookViewId="0">
      <selection activeCell="E12" sqref="E12:F12"/>
    </sheetView>
  </sheetViews>
  <sheetFormatPr baseColWidth="10" defaultRowHeight="16" x14ac:dyDescent="0.2"/>
  <sheetData>
    <row r="1" spans="1:2" x14ac:dyDescent="0.2">
      <c r="A1" s="1" t="s">
        <v>13</v>
      </c>
      <c r="B1" s="1" t="s">
        <v>15</v>
      </c>
    </row>
    <row r="2" spans="1:2" x14ac:dyDescent="0.2">
      <c r="A2" s="1" t="s">
        <v>0</v>
      </c>
      <c r="B2" s="3">
        <f>SUM('E&amp;T_detail'!B2:J2)</f>
        <v>5000.2548748863137</v>
      </c>
    </row>
    <row r="3" spans="1:2" x14ac:dyDescent="0.2">
      <c r="A3" s="1" t="s">
        <v>1</v>
      </c>
      <c r="B3" s="3">
        <f>SUM('E&amp;T_detail'!B3:J3)</f>
        <v>106.63060072876002</v>
      </c>
    </row>
    <row r="4" spans="1:2" x14ac:dyDescent="0.2">
      <c r="A4" s="1" t="s">
        <v>2</v>
      </c>
      <c r="B4" s="3">
        <f>SUM('E&amp;T_detail'!B4:J4)</f>
        <v>420.88370961144864</v>
      </c>
    </row>
    <row r="5" spans="1:2" x14ac:dyDescent="0.2">
      <c r="A5" s="1" t="s">
        <v>14</v>
      </c>
      <c r="B5" s="3">
        <f>SUM('E&amp;T_detail'!B5:J5)</f>
        <v>169.44421671776041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F59B-1F57-E34D-9CAE-5B16E5673B10}">
  <dimension ref="A1:L5"/>
  <sheetViews>
    <sheetView workbookViewId="0">
      <selection activeCell="B13" sqref="B13"/>
    </sheetView>
  </sheetViews>
  <sheetFormatPr baseColWidth="10" defaultRowHeight="16" x14ac:dyDescent="0.2"/>
  <cols>
    <col min="1" max="1" width="34" bestFit="1" customWidth="1"/>
    <col min="2" max="11" width="11" customWidth="1"/>
    <col min="12" max="12" width="11.1640625" customWidth="1"/>
  </cols>
  <sheetData>
    <row r="1" spans="1:12" ht="85" x14ac:dyDescent="0.2">
      <c r="A1" s="1" t="s">
        <v>13</v>
      </c>
      <c r="B1" s="2" t="s">
        <v>4</v>
      </c>
      <c r="C1" s="2" t="s">
        <v>5</v>
      </c>
      <c r="D1" s="2" t="s">
        <v>12</v>
      </c>
      <c r="E1" s="2" t="s">
        <v>6</v>
      </c>
      <c r="F1" s="1" t="s">
        <v>16</v>
      </c>
      <c r="G1" s="2" t="s">
        <v>17</v>
      </c>
      <c r="H1" s="2" t="s">
        <v>18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1" t="s">
        <v>0</v>
      </c>
      <c r="B2" s="4">
        <v>64.563478384253528</v>
      </c>
      <c r="C2" s="4">
        <v>0</v>
      </c>
      <c r="D2" s="4">
        <v>43.575396560505581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">
      <c r="A3" s="1" t="s">
        <v>1</v>
      </c>
      <c r="B3" s="4">
        <v>13.438657696569646</v>
      </c>
      <c r="C3" s="4">
        <v>1.7212577169894105E-3</v>
      </c>
      <c r="D3" s="4">
        <v>9.9263023803008554</v>
      </c>
      <c r="E3" s="4">
        <v>7.0025757280218509E-2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">
      <c r="A4" s="1" t="s">
        <v>2</v>
      </c>
      <c r="B4" s="4">
        <v>0</v>
      </c>
      <c r="C4" s="4">
        <v>0</v>
      </c>
      <c r="D4" s="4">
        <v>0</v>
      </c>
      <c r="E4" s="4">
        <v>0</v>
      </c>
      <c r="F4" s="5">
        <v>6.2098062982874618</v>
      </c>
      <c r="G4" s="5">
        <v>1.0077239470027799</v>
      </c>
      <c r="H4" s="4">
        <v>0</v>
      </c>
      <c r="I4" s="5">
        <v>1.7117575219981533</v>
      </c>
      <c r="J4" s="5">
        <v>0.44276459834098142</v>
      </c>
      <c r="K4" s="5">
        <v>0.31746560963122333</v>
      </c>
      <c r="L4" s="5">
        <v>3.8351550156792084E-2</v>
      </c>
    </row>
    <row r="5" spans="1:12" x14ac:dyDescent="0.2">
      <c r="A5" s="1" t="s">
        <v>3</v>
      </c>
      <c r="B5" s="4">
        <v>0</v>
      </c>
      <c r="C5" s="4">
        <v>0</v>
      </c>
      <c r="D5" s="4">
        <v>0</v>
      </c>
      <c r="E5" s="4">
        <v>0</v>
      </c>
      <c r="F5" s="5">
        <v>1.0075156767790119</v>
      </c>
      <c r="G5" s="4">
        <v>0</v>
      </c>
      <c r="H5" s="5">
        <v>0.36321377094132612</v>
      </c>
      <c r="I5" s="5">
        <v>0.89240222059839502</v>
      </c>
      <c r="J5" s="5">
        <v>0.9363236690861747</v>
      </c>
      <c r="K5" s="5">
        <v>0.22088942848493401</v>
      </c>
      <c r="L5" s="5">
        <v>0.86058960974333598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9787-8867-124E-BAE4-6B8C9071C1ED}">
  <dimension ref="A1:B5"/>
  <sheetViews>
    <sheetView workbookViewId="0">
      <selection activeCell="C13" sqref="C13"/>
    </sheetView>
  </sheetViews>
  <sheetFormatPr baseColWidth="10" defaultRowHeight="16" x14ac:dyDescent="0.2"/>
  <sheetData>
    <row r="1" spans="1:2" x14ac:dyDescent="0.2">
      <c r="A1" s="1" t="s">
        <v>13</v>
      </c>
      <c r="B1" s="1" t="s">
        <v>15</v>
      </c>
    </row>
    <row r="2" spans="1:2" x14ac:dyDescent="0.2">
      <c r="A2" s="1" t="s">
        <v>0</v>
      </c>
      <c r="B2" s="3">
        <f>SUM(treatment_detail!B2:L2)</f>
        <v>108.13887494475911</v>
      </c>
    </row>
    <row r="3" spans="1:2" x14ac:dyDescent="0.2">
      <c r="A3" s="1" t="s">
        <v>1</v>
      </c>
      <c r="B3" s="3">
        <f>SUM(treatment_detail!B3:L3)</f>
        <v>23.43670709186771</v>
      </c>
    </row>
    <row r="4" spans="1:2" x14ac:dyDescent="0.2">
      <c r="A4" s="1" t="s">
        <v>2</v>
      </c>
      <c r="B4" s="3">
        <f>SUM(treatment_detail!B4:L4)</f>
        <v>9.7278695254173915</v>
      </c>
    </row>
    <row r="5" spans="1:2" x14ac:dyDescent="0.2">
      <c r="A5" s="1" t="s">
        <v>14</v>
      </c>
      <c r="B5" s="3">
        <f>SUM(treatment_detail!B5:L5)</f>
        <v>4.2809343756331781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7971D-7BA3-254D-A890-FC8B87258F5F}">
  <dimension ref="A1:Q26"/>
  <sheetViews>
    <sheetView workbookViewId="0">
      <selection activeCell="G8" sqref="G8"/>
    </sheetView>
  </sheetViews>
  <sheetFormatPr baseColWidth="10" defaultRowHeight="16" x14ac:dyDescent="0.2"/>
  <sheetData>
    <row r="1" spans="1:17" x14ac:dyDescent="0.2">
      <c r="A1" s="6" t="s">
        <v>19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27</v>
      </c>
      <c r="J1" s="6" t="s">
        <v>28</v>
      </c>
      <c r="K1" s="6" t="s">
        <v>29</v>
      </c>
      <c r="L1" s="6" t="s">
        <v>15</v>
      </c>
      <c r="M1" s="6" t="s">
        <v>30</v>
      </c>
      <c r="N1" s="6" t="s">
        <v>31</v>
      </c>
      <c r="O1" s="6" t="s">
        <v>32</v>
      </c>
      <c r="P1" s="6" t="s">
        <v>33</v>
      </c>
      <c r="Q1" s="6" t="s">
        <v>34</v>
      </c>
    </row>
    <row r="2" spans="1:17" x14ac:dyDescent="0.2">
      <c r="A2" s="1">
        <v>1</v>
      </c>
      <c r="B2" s="1" t="s">
        <v>35</v>
      </c>
      <c r="C2" s="1" t="s">
        <v>36</v>
      </c>
      <c r="D2" s="1">
        <v>411</v>
      </c>
      <c r="E2" s="1">
        <v>53</v>
      </c>
      <c r="F2" s="1">
        <v>4</v>
      </c>
      <c r="G2" s="1">
        <v>1797</v>
      </c>
      <c r="H2" s="1">
        <v>34</v>
      </c>
      <c r="I2" s="1">
        <v>219</v>
      </c>
      <c r="J2" s="1">
        <v>4</v>
      </c>
      <c r="K2" s="1">
        <v>2016</v>
      </c>
      <c r="L2" s="1">
        <v>38</v>
      </c>
      <c r="M2" s="1">
        <v>5</v>
      </c>
      <c r="N2" s="1">
        <v>0</v>
      </c>
      <c r="O2" s="1">
        <v>0</v>
      </c>
      <c r="P2" s="7">
        <v>0</v>
      </c>
      <c r="Q2" s="1"/>
    </row>
    <row r="3" spans="1:17" x14ac:dyDescent="0.2">
      <c r="A3" s="1">
        <v>2</v>
      </c>
      <c r="B3" s="1" t="s">
        <v>35</v>
      </c>
      <c r="C3" s="1" t="s">
        <v>37</v>
      </c>
      <c r="D3" s="1">
        <v>6</v>
      </c>
      <c r="E3" s="1">
        <v>1</v>
      </c>
      <c r="F3" s="1">
        <v>6</v>
      </c>
      <c r="G3" s="1">
        <v>1956</v>
      </c>
      <c r="H3" s="1">
        <v>1956</v>
      </c>
      <c r="I3" s="1">
        <v>110</v>
      </c>
      <c r="J3" s="1">
        <v>110</v>
      </c>
      <c r="K3" s="1">
        <v>2066</v>
      </c>
      <c r="L3" s="1">
        <v>2066</v>
      </c>
      <c r="M3" s="1">
        <v>344</v>
      </c>
      <c r="N3" s="1">
        <v>27.59</v>
      </c>
      <c r="O3" s="1">
        <v>27.59</v>
      </c>
      <c r="P3" s="7">
        <v>1.2999999999999999E-2</v>
      </c>
      <c r="Q3" s="1" t="s">
        <v>38</v>
      </c>
    </row>
    <row r="4" spans="1:17" x14ac:dyDescent="0.2">
      <c r="A4" s="1">
        <v>3</v>
      </c>
      <c r="B4" s="1" t="s">
        <v>35</v>
      </c>
      <c r="C4" s="1" t="s">
        <v>39</v>
      </c>
      <c r="D4" s="1">
        <v>4</v>
      </c>
      <c r="E4" s="1">
        <v>1</v>
      </c>
      <c r="F4" s="1">
        <v>4</v>
      </c>
      <c r="G4" s="1">
        <v>158</v>
      </c>
      <c r="H4" s="1">
        <v>158</v>
      </c>
      <c r="I4" s="1">
        <v>101</v>
      </c>
      <c r="J4" s="1">
        <v>101</v>
      </c>
      <c r="K4" s="1">
        <v>259</v>
      </c>
      <c r="L4" s="1">
        <v>259</v>
      </c>
      <c r="M4" s="1">
        <v>65</v>
      </c>
      <c r="N4" s="1">
        <v>0</v>
      </c>
      <c r="O4" s="1">
        <v>0</v>
      </c>
      <c r="P4" s="7">
        <v>0</v>
      </c>
      <c r="Q4" s="1"/>
    </row>
    <row r="5" spans="1:17" x14ac:dyDescent="0.2">
      <c r="A5" s="1">
        <v>4</v>
      </c>
      <c r="B5" s="1" t="s">
        <v>35</v>
      </c>
      <c r="C5" s="1" t="s">
        <v>40</v>
      </c>
      <c r="D5" s="1">
        <v>24</v>
      </c>
      <c r="E5" s="1">
        <v>8</v>
      </c>
      <c r="F5" s="1">
        <v>3</v>
      </c>
      <c r="G5" s="1">
        <v>3641</v>
      </c>
      <c r="H5" s="1">
        <v>455</v>
      </c>
      <c r="I5" s="1">
        <v>679</v>
      </c>
      <c r="J5" s="1">
        <v>85</v>
      </c>
      <c r="K5" s="1">
        <v>4320</v>
      </c>
      <c r="L5" s="1">
        <v>540</v>
      </c>
      <c r="M5" s="1">
        <v>180</v>
      </c>
      <c r="N5" s="1">
        <v>0</v>
      </c>
      <c r="O5" s="1">
        <v>0</v>
      </c>
      <c r="P5" s="7">
        <v>0</v>
      </c>
      <c r="Q5" s="1"/>
    </row>
    <row r="6" spans="1:17" x14ac:dyDescent="0.2">
      <c r="A6" s="1">
        <v>5</v>
      </c>
      <c r="B6" s="1" t="s">
        <v>35</v>
      </c>
      <c r="C6" s="1" t="s">
        <v>41</v>
      </c>
      <c r="D6" s="1">
        <v>3</v>
      </c>
      <c r="E6" s="1">
        <v>1</v>
      </c>
      <c r="F6" s="1">
        <v>3</v>
      </c>
      <c r="G6" s="1">
        <v>1639</v>
      </c>
      <c r="H6" s="1">
        <v>1639</v>
      </c>
      <c r="I6" s="1">
        <v>359</v>
      </c>
      <c r="J6" s="1">
        <v>359</v>
      </c>
      <c r="K6" s="1">
        <v>1998</v>
      </c>
      <c r="L6" s="1">
        <v>1998</v>
      </c>
      <c r="M6" s="1">
        <v>666</v>
      </c>
      <c r="N6" s="1">
        <v>0</v>
      </c>
      <c r="O6" s="1">
        <v>0</v>
      </c>
      <c r="P6" s="7">
        <v>0</v>
      </c>
      <c r="Q6" s="1"/>
    </row>
    <row r="7" spans="1:17" x14ac:dyDescent="0.2">
      <c r="A7" s="1">
        <v>6</v>
      </c>
      <c r="B7" s="1" t="s">
        <v>35</v>
      </c>
      <c r="C7" s="1" t="s">
        <v>42</v>
      </c>
      <c r="D7" s="1">
        <v>18</v>
      </c>
      <c r="E7" s="1">
        <v>6</v>
      </c>
      <c r="F7" s="1">
        <v>3</v>
      </c>
      <c r="G7" s="1">
        <v>763</v>
      </c>
      <c r="H7" s="1">
        <v>127</v>
      </c>
      <c r="I7" s="1">
        <v>69</v>
      </c>
      <c r="J7" s="1">
        <v>12</v>
      </c>
      <c r="K7" s="1">
        <v>832</v>
      </c>
      <c r="L7" s="1">
        <v>139</v>
      </c>
      <c r="M7" s="1">
        <v>46</v>
      </c>
      <c r="N7" s="1">
        <v>0</v>
      </c>
      <c r="O7" s="1">
        <v>0</v>
      </c>
      <c r="P7" s="7">
        <v>0</v>
      </c>
      <c r="Q7" s="1"/>
    </row>
    <row r="8" spans="1:17" x14ac:dyDescent="0.2">
      <c r="A8" s="1">
        <v>7</v>
      </c>
      <c r="B8" s="1" t="s">
        <v>35</v>
      </c>
      <c r="C8" s="1" t="s">
        <v>43</v>
      </c>
      <c r="D8" s="1">
        <v>24</v>
      </c>
      <c r="E8" s="1">
        <v>6</v>
      </c>
      <c r="F8" s="1">
        <v>4</v>
      </c>
      <c r="G8" s="1">
        <v>1351</v>
      </c>
      <c r="H8" s="1">
        <v>225</v>
      </c>
      <c r="I8" s="1">
        <v>69</v>
      </c>
      <c r="J8" s="1">
        <v>12</v>
      </c>
      <c r="K8" s="1">
        <v>1420</v>
      </c>
      <c r="L8" s="1">
        <v>237</v>
      </c>
      <c r="M8" s="1">
        <v>59</v>
      </c>
      <c r="N8" s="1">
        <v>0</v>
      </c>
      <c r="O8" s="1">
        <v>0</v>
      </c>
      <c r="P8" s="7">
        <v>0</v>
      </c>
      <c r="Q8" s="1"/>
    </row>
    <row r="9" spans="1:17" x14ac:dyDescent="0.2">
      <c r="A9" s="1">
        <v>8</v>
      </c>
      <c r="B9" s="1" t="s">
        <v>35</v>
      </c>
      <c r="C9" s="1" t="s">
        <v>44</v>
      </c>
      <c r="D9" s="1">
        <v>3</v>
      </c>
      <c r="E9" s="1">
        <v>1</v>
      </c>
      <c r="F9" s="1">
        <v>3</v>
      </c>
      <c r="G9" s="1">
        <v>542</v>
      </c>
      <c r="H9" s="1">
        <v>542</v>
      </c>
      <c r="I9" s="1">
        <v>126</v>
      </c>
      <c r="J9" s="1">
        <v>126</v>
      </c>
      <c r="K9" s="1">
        <v>668</v>
      </c>
      <c r="L9" s="1">
        <v>668</v>
      </c>
      <c r="M9" s="1">
        <v>223</v>
      </c>
      <c r="N9" s="1">
        <v>0</v>
      </c>
      <c r="O9" s="1">
        <v>0</v>
      </c>
      <c r="P9" s="7">
        <v>0</v>
      </c>
      <c r="Q9" s="1"/>
    </row>
    <row r="10" spans="1:17" x14ac:dyDescent="0.2">
      <c r="A10" s="1">
        <v>9</v>
      </c>
      <c r="B10" s="1" t="s">
        <v>35</v>
      </c>
      <c r="C10" s="1" t="s">
        <v>45</v>
      </c>
      <c r="D10" s="1">
        <v>44</v>
      </c>
      <c r="E10" s="1">
        <v>11</v>
      </c>
      <c r="F10" s="1">
        <v>4</v>
      </c>
      <c r="G10" s="1">
        <v>729</v>
      </c>
      <c r="H10" s="1">
        <v>66</v>
      </c>
      <c r="I10" s="1">
        <v>212</v>
      </c>
      <c r="J10" s="1">
        <v>19</v>
      </c>
      <c r="K10" s="1">
        <v>941</v>
      </c>
      <c r="L10" s="1">
        <v>86</v>
      </c>
      <c r="M10" s="1">
        <v>21</v>
      </c>
      <c r="N10" s="1">
        <v>84.95</v>
      </c>
      <c r="O10" s="1">
        <v>7.72</v>
      </c>
      <c r="P10" s="7">
        <v>0.09</v>
      </c>
      <c r="Q10" s="1" t="s">
        <v>46</v>
      </c>
    </row>
    <row r="11" spans="1:17" x14ac:dyDescent="0.2">
      <c r="A11" s="1">
        <v>10</v>
      </c>
      <c r="B11" s="1" t="s">
        <v>35</v>
      </c>
      <c r="C11" s="1" t="s">
        <v>47</v>
      </c>
      <c r="D11" s="1">
        <v>24</v>
      </c>
      <c r="E11" s="1">
        <v>8</v>
      </c>
      <c r="F11" s="1">
        <v>3</v>
      </c>
      <c r="G11" s="1">
        <v>139</v>
      </c>
      <c r="H11" s="1">
        <v>17</v>
      </c>
      <c r="I11" s="1">
        <v>120</v>
      </c>
      <c r="J11" s="1">
        <v>15</v>
      </c>
      <c r="K11" s="1">
        <v>259</v>
      </c>
      <c r="L11" s="1">
        <v>32</v>
      </c>
      <c r="M11" s="1">
        <v>11</v>
      </c>
      <c r="N11" s="1">
        <v>14.06</v>
      </c>
      <c r="O11" s="1">
        <v>1.76</v>
      </c>
      <c r="P11" s="7">
        <v>5.3999999999999999E-2</v>
      </c>
      <c r="Q11" s="1" t="s">
        <v>48</v>
      </c>
    </row>
    <row r="12" spans="1:17" x14ac:dyDescent="0.2">
      <c r="A12" s="1">
        <v>11</v>
      </c>
      <c r="B12" s="1" t="s">
        <v>35</v>
      </c>
      <c r="C12" s="1" t="s">
        <v>49</v>
      </c>
      <c r="D12" s="1">
        <v>55</v>
      </c>
      <c r="E12" s="1">
        <v>7</v>
      </c>
      <c r="F12" s="1">
        <v>4</v>
      </c>
      <c r="G12" s="1">
        <v>473</v>
      </c>
      <c r="H12" s="1">
        <v>68</v>
      </c>
      <c r="I12" s="1">
        <v>291</v>
      </c>
      <c r="J12" s="1">
        <v>42</v>
      </c>
      <c r="K12" s="1">
        <v>764</v>
      </c>
      <c r="L12" s="1">
        <v>109</v>
      </c>
      <c r="M12" s="1">
        <v>14</v>
      </c>
      <c r="N12" s="1">
        <v>0</v>
      </c>
      <c r="O12" s="1">
        <v>0</v>
      </c>
      <c r="P12" s="7">
        <v>0</v>
      </c>
      <c r="Q12" s="1"/>
    </row>
    <row r="13" spans="1:17" x14ac:dyDescent="0.2">
      <c r="A13" s="1">
        <v>12</v>
      </c>
      <c r="B13" s="1" t="s">
        <v>35</v>
      </c>
      <c r="C13" s="1" t="s">
        <v>50</v>
      </c>
      <c r="D13" s="1">
        <v>6</v>
      </c>
      <c r="E13" s="1">
        <v>1</v>
      </c>
      <c r="F13" s="1">
        <v>6</v>
      </c>
      <c r="G13" s="1">
        <v>215</v>
      </c>
      <c r="H13" s="1">
        <v>215</v>
      </c>
      <c r="I13" s="1">
        <v>166</v>
      </c>
      <c r="J13" s="1">
        <v>166</v>
      </c>
      <c r="K13" s="1">
        <v>695</v>
      </c>
      <c r="L13" s="1">
        <v>695</v>
      </c>
      <c r="M13" s="1">
        <v>116</v>
      </c>
      <c r="N13" s="1">
        <v>0</v>
      </c>
      <c r="O13" s="1">
        <v>0</v>
      </c>
      <c r="P13" s="7">
        <v>0</v>
      </c>
      <c r="Q13" s="1"/>
    </row>
    <row r="14" spans="1:17" x14ac:dyDescent="0.2">
      <c r="A14" s="1">
        <v>13</v>
      </c>
      <c r="B14" s="1" t="s">
        <v>35</v>
      </c>
      <c r="C14" s="1" t="s">
        <v>51</v>
      </c>
      <c r="D14" s="1">
        <v>13</v>
      </c>
      <c r="E14" s="1">
        <v>9</v>
      </c>
      <c r="F14" s="1">
        <v>1</v>
      </c>
      <c r="G14" s="1">
        <v>722</v>
      </c>
      <c r="H14" s="1">
        <v>80</v>
      </c>
      <c r="I14" s="1">
        <v>251</v>
      </c>
      <c r="J14" s="1">
        <v>28</v>
      </c>
      <c r="K14" s="1">
        <v>973</v>
      </c>
      <c r="L14" s="1">
        <v>108</v>
      </c>
      <c r="M14" s="1">
        <v>75</v>
      </c>
      <c r="N14" s="1">
        <v>0</v>
      </c>
      <c r="O14" s="1">
        <v>0</v>
      </c>
      <c r="P14" s="7">
        <v>0</v>
      </c>
      <c r="Q14" s="1"/>
    </row>
    <row r="15" spans="1:17" x14ac:dyDescent="0.2">
      <c r="A15" s="1">
        <v>14</v>
      </c>
      <c r="B15" s="1" t="s">
        <v>35</v>
      </c>
      <c r="C15" s="1" t="s">
        <v>52</v>
      </c>
      <c r="D15" s="1">
        <v>8</v>
      </c>
      <c r="E15" s="1">
        <v>8</v>
      </c>
      <c r="F15" s="1">
        <v>1</v>
      </c>
      <c r="G15" s="1">
        <v>517</v>
      </c>
      <c r="H15" s="1">
        <v>65</v>
      </c>
      <c r="I15" s="1">
        <v>116</v>
      </c>
      <c r="J15" s="1">
        <v>15</v>
      </c>
      <c r="K15" s="1">
        <v>633</v>
      </c>
      <c r="L15" s="1">
        <v>79</v>
      </c>
      <c r="M15" s="1">
        <v>79</v>
      </c>
      <c r="N15" s="1">
        <v>0</v>
      </c>
      <c r="O15" s="1">
        <v>0</v>
      </c>
      <c r="P15" s="7">
        <v>0</v>
      </c>
      <c r="Q15" s="1"/>
    </row>
    <row r="16" spans="1:17" x14ac:dyDescent="0.2">
      <c r="A16" s="1">
        <v>15</v>
      </c>
      <c r="B16" s="1" t="s">
        <v>35</v>
      </c>
      <c r="C16" s="1" t="s">
        <v>53</v>
      </c>
      <c r="D16" s="1">
        <v>12</v>
      </c>
      <c r="E16" s="1">
        <v>2</v>
      </c>
      <c r="F16" s="1">
        <v>6</v>
      </c>
      <c r="G16" s="1">
        <v>158</v>
      </c>
      <c r="H16" s="1">
        <v>79</v>
      </c>
      <c r="I16" s="1">
        <v>120</v>
      </c>
      <c r="J16" s="1">
        <v>60</v>
      </c>
      <c r="K16" s="1">
        <v>278</v>
      </c>
      <c r="L16" s="1">
        <v>139</v>
      </c>
      <c r="M16" s="1">
        <v>23</v>
      </c>
      <c r="N16" s="1">
        <v>0</v>
      </c>
      <c r="O16" s="1">
        <v>0</v>
      </c>
      <c r="P16" s="7">
        <v>0</v>
      </c>
      <c r="Q16" s="1"/>
    </row>
    <row r="17" spans="1:17" x14ac:dyDescent="0.2">
      <c r="A17" s="1">
        <v>16</v>
      </c>
      <c r="B17" s="1" t="s">
        <v>35</v>
      </c>
      <c r="C17" s="1" t="s">
        <v>54</v>
      </c>
      <c r="D17" s="1">
        <v>5</v>
      </c>
      <c r="E17" s="1">
        <v>1</v>
      </c>
      <c r="F17" s="1">
        <v>5</v>
      </c>
      <c r="G17" s="1">
        <v>871</v>
      </c>
      <c r="H17" s="1">
        <v>871</v>
      </c>
      <c r="I17" s="1">
        <v>124</v>
      </c>
      <c r="J17" s="1">
        <v>124</v>
      </c>
      <c r="K17" s="1">
        <v>996</v>
      </c>
      <c r="L17" s="1">
        <v>996</v>
      </c>
      <c r="M17" s="1">
        <v>199</v>
      </c>
      <c r="N17" s="1">
        <v>160.07</v>
      </c>
      <c r="O17" s="1">
        <v>160.07</v>
      </c>
      <c r="P17" s="7">
        <v>0.161</v>
      </c>
      <c r="Q17" s="1" t="s">
        <v>55</v>
      </c>
    </row>
    <row r="18" spans="1:17" x14ac:dyDescent="0.2">
      <c r="A18" s="1">
        <v>17</v>
      </c>
      <c r="B18" s="1" t="s">
        <v>56</v>
      </c>
      <c r="C18" s="1" t="s">
        <v>57</v>
      </c>
      <c r="D18" s="1">
        <v>16</v>
      </c>
      <c r="E18" s="1">
        <v>4</v>
      </c>
      <c r="F18" s="1">
        <v>4</v>
      </c>
      <c r="G18" s="1">
        <v>498</v>
      </c>
      <c r="H18" s="1">
        <v>125</v>
      </c>
      <c r="I18" s="1">
        <v>63</v>
      </c>
      <c r="J18" s="1">
        <v>16</v>
      </c>
      <c r="K18" s="1">
        <v>561</v>
      </c>
      <c r="L18" s="1">
        <v>140</v>
      </c>
      <c r="M18" s="1">
        <v>35</v>
      </c>
      <c r="N18" s="1">
        <v>0</v>
      </c>
      <c r="O18" s="1">
        <v>0</v>
      </c>
      <c r="P18" s="7">
        <v>0</v>
      </c>
      <c r="Q18" s="1"/>
    </row>
    <row r="19" spans="1:17" x14ac:dyDescent="0.2">
      <c r="A19" s="1">
        <v>18</v>
      </c>
      <c r="B19" s="1" t="s">
        <v>56</v>
      </c>
      <c r="C19" s="1" t="s">
        <v>39</v>
      </c>
      <c r="D19" s="1">
        <v>4</v>
      </c>
      <c r="E19" s="1">
        <v>1</v>
      </c>
      <c r="F19" s="1">
        <v>4</v>
      </c>
      <c r="G19" s="1">
        <v>1937</v>
      </c>
      <c r="H19" s="1">
        <v>1937</v>
      </c>
      <c r="I19" s="1">
        <v>203</v>
      </c>
      <c r="J19" s="1">
        <v>203</v>
      </c>
      <c r="K19" s="1">
        <v>2139</v>
      </c>
      <c r="L19" s="1">
        <v>2139</v>
      </c>
      <c r="M19" s="1">
        <v>535</v>
      </c>
      <c r="N19" s="1">
        <v>0</v>
      </c>
      <c r="O19" s="1">
        <v>0</v>
      </c>
      <c r="P19" s="7">
        <v>0</v>
      </c>
      <c r="Q19" s="1"/>
    </row>
    <row r="20" spans="1:17" x14ac:dyDescent="0.2">
      <c r="A20" s="1">
        <v>19</v>
      </c>
      <c r="B20" s="1" t="s">
        <v>56</v>
      </c>
      <c r="C20" s="1" t="s">
        <v>40</v>
      </c>
      <c r="D20" s="1">
        <v>15</v>
      </c>
      <c r="E20" s="1">
        <v>5</v>
      </c>
      <c r="F20" s="1">
        <v>3</v>
      </c>
      <c r="G20" s="1">
        <v>506</v>
      </c>
      <c r="H20" s="1">
        <v>101</v>
      </c>
      <c r="I20" s="1">
        <v>1697</v>
      </c>
      <c r="J20" s="1">
        <v>339</v>
      </c>
      <c r="K20" s="1">
        <v>2203</v>
      </c>
      <c r="L20" s="1">
        <v>441</v>
      </c>
      <c r="M20" s="1">
        <v>147</v>
      </c>
      <c r="N20" s="1">
        <v>0</v>
      </c>
      <c r="O20" s="1">
        <v>0</v>
      </c>
      <c r="P20" s="7">
        <v>0</v>
      </c>
      <c r="Q20" s="1"/>
    </row>
    <row r="21" spans="1:17" x14ac:dyDescent="0.2">
      <c r="A21" s="1">
        <v>20</v>
      </c>
      <c r="B21" s="1" t="s">
        <v>56</v>
      </c>
      <c r="C21" s="1" t="s">
        <v>58</v>
      </c>
      <c r="D21" s="1">
        <v>14</v>
      </c>
      <c r="E21" s="1">
        <v>3</v>
      </c>
      <c r="F21" s="1">
        <v>4</v>
      </c>
      <c r="G21" s="1">
        <v>190</v>
      </c>
      <c r="H21" s="1">
        <v>63</v>
      </c>
      <c r="I21" s="1">
        <v>287</v>
      </c>
      <c r="J21" s="1">
        <v>96</v>
      </c>
      <c r="K21" s="1">
        <v>477</v>
      </c>
      <c r="L21" s="1">
        <v>159</v>
      </c>
      <c r="M21" s="1">
        <v>34</v>
      </c>
      <c r="N21" s="1">
        <v>0</v>
      </c>
      <c r="O21" s="1">
        <v>0</v>
      </c>
      <c r="P21" s="7">
        <v>0</v>
      </c>
      <c r="Q21" s="1"/>
    </row>
    <row r="22" spans="1:17" x14ac:dyDescent="0.2">
      <c r="A22" s="1">
        <v>21</v>
      </c>
      <c r="B22" s="1" t="s">
        <v>56</v>
      </c>
      <c r="C22" s="1" t="s">
        <v>43</v>
      </c>
      <c r="D22" s="1">
        <v>24</v>
      </c>
      <c r="E22" s="1">
        <v>6</v>
      </c>
      <c r="F22" s="1">
        <v>4</v>
      </c>
      <c r="G22" s="1">
        <v>558</v>
      </c>
      <c r="H22" s="1">
        <v>93</v>
      </c>
      <c r="I22" s="1">
        <v>318</v>
      </c>
      <c r="J22" s="1">
        <v>53</v>
      </c>
      <c r="K22" s="1">
        <v>875</v>
      </c>
      <c r="L22" s="1">
        <v>146</v>
      </c>
      <c r="M22" s="1">
        <v>36</v>
      </c>
      <c r="N22" s="1">
        <v>25.81</v>
      </c>
      <c r="O22" s="1">
        <v>4.3</v>
      </c>
      <c r="P22" s="7">
        <v>2.9000000000000001E-2</v>
      </c>
      <c r="Q22" s="1" t="s">
        <v>59</v>
      </c>
    </row>
    <row r="23" spans="1:17" x14ac:dyDescent="0.2">
      <c r="A23" s="1">
        <v>22</v>
      </c>
      <c r="B23" s="1" t="s">
        <v>56</v>
      </c>
      <c r="C23" s="1" t="s">
        <v>60</v>
      </c>
      <c r="D23" s="1">
        <v>28</v>
      </c>
      <c r="E23" s="1">
        <v>14</v>
      </c>
      <c r="F23" s="1">
        <v>2</v>
      </c>
      <c r="G23" s="1">
        <v>1318</v>
      </c>
      <c r="H23" s="1">
        <v>94</v>
      </c>
      <c r="I23" s="1">
        <v>97</v>
      </c>
      <c r="J23" s="1">
        <v>7</v>
      </c>
      <c r="K23" s="1">
        <v>1414</v>
      </c>
      <c r="L23" s="1">
        <v>101</v>
      </c>
      <c r="M23" s="1">
        <v>51</v>
      </c>
      <c r="N23" s="1">
        <v>0</v>
      </c>
      <c r="O23" s="1">
        <v>0</v>
      </c>
      <c r="P23" s="7">
        <v>0</v>
      </c>
      <c r="Q23" s="1"/>
    </row>
    <row r="24" spans="1:17" x14ac:dyDescent="0.2">
      <c r="A24" s="1">
        <v>23</v>
      </c>
      <c r="B24" s="1" t="s">
        <v>56</v>
      </c>
      <c r="C24" s="1" t="s">
        <v>61</v>
      </c>
      <c r="D24" s="1">
        <v>5</v>
      </c>
      <c r="E24" s="1">
        <v>1</v>
      </c>
      <c r="F24" s="1">
        <v>5</v>
      </c>
      <c r="G24" s="1">
        <v>826</v>
      </c>
      <c r="H24" s="1">
        <v>826</v>
      </c>
      <c r="I24" s="1">
        <v>138</v>
      </c>
      <c r="J24" s="1">
        <v>138</v>
      </c>
      <c r="K24" s="1">
        <v>964</v>
      </c>
      <c r="L24" s="1">
        <v>964</v>
      </c>
      <c r="M24" s="1">
        <v>193</v>
      </c>
      <c r="N24" s="1">
        <v>0</v>
      </c>
      <c r="O24" s="1">
        <v>0</v>
      </c>
      <c r="P24" s="7">
        <v>0</v>
      </c>
      <c r="Q24" s="1"/>
    </row>
    <row r="25" spans="1:17" x14ac:dyDescent="0.2">
      <c r="A25" s="1">
        <v>24</v>
      </c>
      <c r="B25" s="1" t="s">
        <v>56</v>
      </c>
      <c r="C25" s="1" t="s">
        <v>62</v>
      </c>
      <c r="D25" s="1">
        <v>100</v>
      </c>
      <c r="E25" s="1">
        <v>13</v>
      </c>
      <c r="F25" s="1">
        <v>4</v>
      </c>
      <c r="G25" s="1">
        <v>988</v>
      </c>
      <c r="H25" s="1">
        <v>76</v>
      </c>
      <c r="I25" s="1">
        <v>3407</v>
      </c>
      <c r="J25" s="1">
        <v>262</v>
      </c>
      <c r="K25" s="1">
        <v>4395</v>
      </c>
      <c r="L25" s="1">
        <v>338</v>
      </c>
      <c r="M25" s="1">
        <v>44</v>
      </c>
      <c r="N25" s="1">
        <v>169.64</v>
      </c>
      <c r="O25" s="1">
        <v>13.05</v>
      </c>
      <c r="P25" s="7">
        <v>3.9E-2</v>
      </c>
      <c r="Q25" s="1" t="s">
        <v>63</v>
      </c>
    </row>
    <row r="26" spans="1:17" x14ac:dyDescent="0.2">
      <c r="A26" s="1">
        <v>25</v>
      </c>
      <c r="B26" s="1" t="s">
        <v>56</v>
      </c>
      <c r="C26" s="1" t="s">
        <v>64</v>
      </c>
      <c r="D26" s="1">
        <v>20</v>
      </c>
      <c r="E26" s="1">
        <v>8</v>
      </c>
      <c r="F26" s="1">
        <v>2</v>
      </c>
      <c r="G26" s="1">
        <v>909</v>
      </c>
      <c r="H26" s="1">
        <v>114</v>
      </c>
      <c r="I26" s="1">
        <v>875</v>
      </c>
      <c r="J26" s="1">
        <v>109</v>
      </c>
      <c r="K26" s="1">
        <v>1783</v>
      </c>
      <c r="L26" s="1">
        <v>223</v>
      </c>
      <c r="M26" s="1">
        <v>89</v>
      </c>
      <c r="N26" s="1">
        <v>0</v>
      </c>
      <c r="O26" s="1">
        <v>0</v>
      </c>
      <c r="P26" s="7">
        <v>0</v>
      </c>
      <c r="Q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7498-9AA2-BB40-81F0-37A72C4EC8FD}">
  <dimension ref="A1:C5"/>
  <sheetViews>
    <sheetView workbookViewId="0">
      <selection activeCell="D6" sqref="D6"/>
    </sheetView>
  </sheetViews>
  <sheetFormatPr baseColWidth="10" defaultRowHeight="16" x14ac:dyDescent="0.2"/>
  <cols>
    <col min="1" max="1" width="13" bestFit="1" customWidth="1"/>
    <col min="2" max="2" width="17" customWidth="1"/>
  </cols>
  <sheetData>
    <row r="1" spans="1:3" x14ac:dyDescent="0.2">
      <c r="A1" t="s">
        <v>13</v>
      </c>
      <c r="B1" t="s">
        <v>65</v>
      </c>
      <c r="C1" t="s">
        <v>66</v>
      </c>
    </row>
    <row r="2" spans="1:3" x14ac:dyDescent="0.2">
      <c r="A2" t="s">
        <v>67</v>
      </c>
      <c r="B2">
        <v>108496.59480000001</v>
      </c>
      <c r="C2">
        <v>13966.145</v>
      </c>
    </row>
    <row r="3" spans="1:3" x14ac:dyDescent="0.2">
      <c r="A3" t="s">
        <v>68</v>
      </c>
      <c r="B3">
        <v>4000.5176259999998</v>
      </c>
      <c r="C3">
        <v>6654.5423899999996</v>
      </c>
    </row>
    <row r="4" spans="1:3" x14ac:dyDescent="0.2">
      <c r="A4" t="s">
        <v>69</v>
      </c>
      <c r="B4">
        <v>76787.253859999997</v>
      </c>
      <c r="C4">
        <v>59820.825700000001</v>
      </c>
    </row>
    <row r="5" spans="1:3" x14ac:dyDescent="0.2">
      <c r="A5" t="s">
        <v>70</v>
      </c>
      <c r="B5">
        <v>5711.446833</v>
      </c>
      <c r="C5">
        <v>4052.0443799999998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06C6-E880-0A40-8FEA-B560E7727494}">
  <dimension ref="A1:C8"/>
  <sheetViews>
    <sheetView workbookViewId="0">
      <selection activeCell="C4" sqref="C4"/>
    </sheetView>
  </sheetViews>
  <sheetFormatPr baseColWidth="10" defaultColWidth="11" defaultRowHeight="16" x14ac:dyDescent="0.2"/>
  <cols>
    <col min="1" max="1" width="30.8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4</v>
      </c>
      <c r="B2" s="1">
        <v>68455.253955719687</v>
      </c>
      <c r="C2" s="1">
        <v>10731.253285784474</v>
      </c>
    </row>
    <row r="3" spans="1:3" x14ac:dyDescent="0.2">
      <c r="A3" s="1" t="s">
        <v>76</v>
      </c>
      <c r="B3" s="1">
        <v>0</v>
      </c>
      <c r="C3" s="1">
        <v>1804.0579588966814</v>
      </c>
    </row>
    <row r="4" spans="1:3" x14ac:dyDescent="0.2">
      <c r="A4" s="1" t="s">
        <v>77</v>
      </c>
      <c r="B4" s="1">
        <v>40041.34080620754</v>
      </c>
      <c r="C4" s="1">
        <v>1430.8337714379297</v>
      </c>
    </row>
    <row r="5" spans="1:3" x14ac:dyDescent="0.2">
      <c r="A5" s="1"/>
      <c r="B5" s="1"/>
      <c r="C5" s="1"/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4B96-2D59-C449-84BE-EA6FA64329F5}">
  <dimension ref="A1:C8"/>
  <sheetViews>
    <sheetView workbookViewId="0">
      <selection activeCell="C12" sqref="C12"/>
    </sheetView>
  </sheetViews>
  <sheetFormatPr baseColWidth="10" defaultColWidth="11" defaultRowHeight="16" x14ac:dyDescent="0.2"/>
  <cols>
    <col min="1" max="1" width="30.8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4</v>
      </c>
      <c r="B2" s="1">
        <v>2187.736754471212</v>
      </c>
      <c r="C2" s="1">
        <v>6654.5423919128834</v>
      </c>
    </row>
    <row r="3" spans="1:3" x14ac:dyDescent="0.2">
      <c r="A3" s="1" t="s">
        <v>76</v>
      </c>
      <c r="B3" s="1">
        <v>18.59509136818</v>
      </c>
      <c r="C3" s="1">
        <v>0</v>
      </c>
    </row>
    <row r="4" spans="1:3" x14ac:dyDescent="0.2">
      <c r="A4" s="1" t="s">
        <v>77</v>
      </c>
      <c r="B4" s="1">
        <v>1626.0741665651108</v>
      </c>
      <c r="C4" s="1">
        <v>0</v>
      </c>
    </row>
    <row r="5" spans="1:3" x14ac:dyDescent="0.2">
      <c r="A5" s="1" t="s">
        <v>6</v>
      </c>
      <c r="B5" s="1">
        <v>168.11161356659039</v>
      </c>
      <c r="C5" s="1">
        <v>0</v>
      </c>
    </row>
    <row r="6" spans="1:3" x14ac:dyDescent="0.2">
      <c r="A6" s="1"/>
      <c r="B6" s="1"/>
      <c r="C6" s="1"/>
    </row>
    <row r="7" spans="1:3" x14ac:dyDescent="0.2">
      <c r="A7" s="1"/>
      <c r="B7" s="1"/>
      <c r="C7" s="1"/>
    </row>
    <row r="8" spans="1:3" x14ac:dyDescent="0.2">
      <c r="A8" s="1"/>
      <c r="B8" s="1"/>
      <c r="C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2193-87CB-724B-9EB0-B760DB9749A7}">
  <dimension ref="A1:C8"/>
  <sheetViews>
    <sheetView workbookViewId="0">
      <selection activeCell="A2" sqref="A2"/>
    </sheetView>
  </sheetViews>
  <sheetFormatPr baseColWidth="10" defaultColWidth="11" defaultRowHeight="16" x14ac:dyDescent="0.2"/>
  <cols>
    <col min="1" max="1" width="30.8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13</v>
      </c>
      <c r="B1" s="1" t="s">
        <v>65</v>
      </c>
      <c r="C1" s="1" t="s">
        <v>66</v>
      </c>
    </row>
    <row r="2" spans="1:3" x14ac:dyDescent="0.2">
      <c r="A2" s="1" t="s">
        <v>16</v>
      </c>
      <c r="B2" s="1">
        <v>673144</v>
      </c>
      <c r="C2" s="1">
        <v>592000</v>
      </c>
    </row>
    <row r="3" spans="1:3" x14ac:dyDescent="0.2">
      <c r="A3" s="1" t="s">
        <v>71</v>
      </c>
      <c r="B3" s="1">
        <v>360000</v>
      </c>
      <c r="C3" s="1">
        <v>0</v>
      </c>
    </row>
    <row r="4" spans="1:3" x14ac:dyDescent="0.2">
      <c r="A4" s="1" t="s">
        <v>72</v>
      </c>
      <c r="B4" s="1">
        <v>0</v>
      </c>
      <c r="C4" s="1">
        <v>28800</v>
      </c>
    </row>
    <row r="5" spans="1:3" x14ac:dyDescent="0.2">
      <c r="A5" s="1" t="s">
        <v>73</v>
      </c>
      <c r="B5" s="1">
        <v>36200</v>
      </c>
      <c r="C5" s="1">
        <v>80400</v>
      </c>
    </row>
    <row r="6" spans="1:3" x14ac:dyDescent="0.2">
      <c r="A6" s="1" t="s">
        <v>9</v>
      </c>
      <c r="B6" s="1">
        <v>747652</v>
      </c>
      <c r="C6" s="1">
        <v>1793700</v>
      </c>
    </row>
    <row r="7" spans="1:3" x14ac:dyDescent="0.2">
      <c r="A7" s="1" t="s">
        <v>10</v>
      </c>
      <c r="B7" s="1">
        <v>1403010</v>
      </c>
      <c r="C7" s="1">
        <v>90000</v>
      </c>
    </row>
    <row r="8" spans="1:3" x14ac:dyDescent="0.2">
      <c r="A8" s="1" t="s">
        <v>74</v>
      </c>
      <c r="B8" s="1">
        <v>116000</v>
      </c>
      <c r="C8" s="1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E&amp;T_detail</vt:lpstr>
      <vt:lpstr>E&amp;T_total</vt:lpstr>
      <vt:lpstr>treatment_detail</vt:lpstr>
      <vt:lpstr>treatment_total</vt:lpstr>
      <vt:lpstr>fsm containment</vt:lpstr>
      <vt:lpstr>fsm_E&amp;T</vt:lpstr>
      <vt:lpstr>fsm_E&amp;T_directcapex</vt:lpstr>
      <vt:lpstr>fsm_E&amp;T_indirectcapex</vt:lpstr>
      <vt:lpstr>fsm_E&amp;T_directopex</vt:lpstr>
      <vt:lpstr>fsm_E&amp;T_indirectopex</vt:lpstr>
      <vt:lpstr>lifecycle_cost_sewer</vt:lpstr>
      <vt:lpstr>lifecycle_cost_fsm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2023-04-13T23:40:47Z</dcterms:created>
  <dcterms:modified xsi:type="dcterms:W3CDTF">2023-04-16T13:13:05Z</dcterms:modified>
</cp:coreProperties>
</file>