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560" windowWidth="27980" xWindow="900" yWindow="1500"/>
  </bookViews>
  <sheets>
    <sheet name="ledger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<sst xmlns="http://schemas.openxmlformats.org/spreadsheetml/2006/main" uniqueCount="38">
  <si>
    <t>coin_name</t>
  </si>
  <si>
    <t>mm1_name</t>
  </si>
  <si>
    <t>mm2_name</t>
  </si>
  <si>
    <t>combination</t>
  </si>
  <si>
    <t>xrp</t>
  </si>
  <si>
    <t>bithumb</t>
  </si>
  <si>
    <t>okcoin</t>
  </si>
  <si>
    <t>Total KRW earned</t>
  </si>
  <si>
    <t>Total COIN loss</t>
  </si>
  <si>
    <t>Agg. Yield %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</si>
  <si>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</si>
  <si>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</si>
  <si>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</si>
  <si>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</si>
  <si>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</si>
  <si>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</si>
  <si>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</si>
  <si>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</si>
  <si>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</si>
  <si>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</si>
  <si>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</si>
  <si>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</si>
  <si>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</si>
  <si>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</si>
  <si>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</si>
  <si>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</si>
  <si>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</si>
  <si>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</si>
  <si>
    <t>2018.09.17 18:27:33</t>
  </si>
  <si>
    <t>2018.09.18 09:29:49</t>
  </si>
  <si>
    <t>2018.09.18 16:42:31</t>
  </si>
  <si>
    <t>2018.09.18 22:44:00</t>
  </si>
  <si>
    <t>2018.09.18 23:44:08</t>
  </si>
  <si>
    <t>2018.09.19 09:23:42</t>
  </si>
  <si>
    <t>2018.09.19 10:52:06</t>
  </si>
  <si>
    <t>2018.09.19 12:08:24</t>
  </si>
  <si>
    <t>2018.09.19 15:09:25</t>
  </si>
  <si>
    <t>2018.09.20 10:12:33</t>
  </si>
</sst>
</file>

<file path=xl/styles.xml><?xml version="1.0" encoding="utf-8"?>
<styleSheet xmlns="http://schemas.openxmlformats.org/spreadsheetml/2006/main">
  <numFmts count="2">
    <numFmt formatCode="0.0000000" numFmtId="164"/>
    <numFmt formatCode="0.0000%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borderId="0" fillId="0" fontId="2" numFmtId="0"/>
    <xf borderId="0" fillId="0" fontId="2" numFmtId="0"/>
  </cellStyleXfs>
  <cellXfs count="36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1">
      <alignment horizontal="center" vertical="center"/>
    </xf>
    <xf applyAlignment="1" borderId="4" fillId="2" fontId="1" numFmtId="165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horizontal="right" vertical="center"/>
    </xf>
    <xf applyAlignment="1" borderId="0" fillId="0" fontId="2" numFmtId="165" pivotButton="0" quotePrefix="0" xfId="1">
      <alignment horizontal="right" vertical="center"/>
    </xf>
    <xf applyAlignment="1" borderId="0" fillId="0" fontId="0" numFmtId="165" pivotButton="0" quotePrefix="0" xfId="1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164" pivotButton="0" quotePrefix="0" xfId="0">
      <alignment horizontal="right" vertical="center"/>
    </xf>
    <xf applyAlignment="1" borderId="1" fillId="0" fontId="2" numFmtId="165" pivotButton="0" quotePrefix="0" xfId="1">
      <alignment horizontal="right" vertical="center"/>
    </xf>
    <xf applyAlignment="1" borderId="1" fillId="0" fontId="0" numFmtId="165" pivotButton="0" quotePrefix="0" xfId="1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borderId="0" fillId="0" fontId="0" numFmtId="165" pivotButton="0" quotePrefix="0" xfId="0"/>
    <xf borderId="0" fillId="0" fontId="3" numFmtId="165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26"/>
  <sheetViews>
    <sheetView tabSelected="1" workbookViewId="0">
      <selection activeCell="M2" sqref="M2"/>
    </sheetView>
  </sheetViews>
  <sheetFormatPr baseColWidth="10" defaultRowHeight="16" outlineLevelCol="0"/>
  <cols>
    <col customWidth="1" max="1" min="1" style="29" width="10.83203125"/>
    <col customWidth="1" max="2" min="2" style="29" width="19.5"/>
    <col customWidth="1" max="3" min="3" style="29" width="14"/>
    <col customWidth="1" max="4" min="4" style="29" width="15.33203125"/>
    <col customWidth="1" max="5" min="5" style="29" width="13.1640625"/>
    <col customWidth="1" max="6" min="6" style="29" width="13"/>
    <col customWidth="1" max="7" min="7" style="29" width="13.83203125"/>
    <col customWidth="1" max="8" min="8" style="29" width="13.1640625"/>
    <col customWidth="1" max="9" min="9" style="29" width="13"/>
    <col bestFit="1" customWidth="1" max="10" min="10" style="20" width="11.5"/>
    <col customWidth="1" max="11" min="11" style="21" width="11.5"/>
    <col customWidth="1" max="12" min="12" style="22" width="13"/>
    <col customWidth="1" max="13" min="13" style="23" width="13"/>
    <col bestFit="1" customWidth="1" max="14" min="14" style="29" width="16.33203125"/>
    <col customWidth="1" max="26" min="15" style="29" width="10.83203125"/>
    <col customWidth="1" max="16384" min="27" style="29" width="10.83203125"/>
  </cols>
  <sheetData>
    <row r="1" spans="1:18">
      <c r="D1" s="1" t="n"/>
    </row>
    <row r="2" spans="1:18">
      <c r="B2" s="1" t="n"/>
      <c r="C2" s="5" t="s">
        <v>0</v>
      </c>
      <c r="D2" s="5" t="s">
        <v>1</v>
      </c>
      <c r="E2" s="5" t="s">
        <v>2</v>
      </c>
      <c r="O2" s="29" t="n"/>
    </row>
    <row r="3" spans="1:18">
      <c r="B3" s="5" t="s">
        <v>3</v>
      </c>
      <c r="C3" s="2" t="s">
        <v>4</v>
      </c>
      <c r="D3" s="2" t="s">
        <v>5</v>
      </c>
      <c r="E3" s="2" t="s">
        <v>6</v>
      </c>
      <c r="O3" s="29" t="n"/>
    </row>
    <row customFormat="1" r="4" s="29" spans="1:18">
      <c r="B4" s="5" t="n"/>
      <c r="C4" s="2" t="n"/>
      <c r="D4" s="6" t="n"/>
      <c r="E4" s="29" t="n"/>
      <c r="J4" s="20" t="n"/>
      <c r="K4" s="21" t="n"/>
      <c r="L4" s="22" t="n"/>
      <c r="M4" s="23" t="n"/>
      <c r="O4" s="29" t="n"/>
    </row>
    <row customFormat="1" r="5" s="29" spans="1:18">
      <c r="B5" s="14" t="s">
        <v>7</v>
      </c>
      <c r="C5" s="29">
        <f>SUM(J11:J26)</f>
        <v/>
      </c>
      <c r="D5" s="29" t="n"/>
      <c r="E5" s="29" t="n"/>
      <c r="J5" s="20" t="n"/>
      <c r="K5" s="21" t="n"/>
      <c r="L5" s="22" t="n"/>
      <c r="M5" s="23" t="n"/>
    </row>
    <row customFormat="1" r="6" s="29" spans="1:18">
      <c r="B6" s="14" t="s">
        <v>8</v>
      </c>
      <c r="C6" s="30">
        <f>SUM(K11:K26)</f>
        <v/>
      </c>
      <c r="D6" s="29" t="n"/>
      <c r="E6" s="29" t="n"/>
      <c r="J6" s="20" t="n"/>
      <c r="K6" s="21" t="n"/>
      <c r="L6" s="22" t="n"/>
      <c r="M6" s="23" t="n"/>
    </row>
    <row customFormat="1" r="7" s="29" spans="1:18">
      <c r="B7" s="14" t="s">
        <v>9</v>
      </c>
      <c r="C7" s="16">
        <f>M26</f>
        <v/>
      </c>
      <c r="D7" s="29" t="n"/>
      <c r="E7" s="29" t="n"/>
      <c r="J7" s="20" t="n"/>
      <c r="K7" s="21" t="n"/>
      <c r="L7" s="22" t="n"/>
      <c r="M7" s="23" t="n"/>
    </row>
    <row r="8" spans="1:18">
      <c r="B8" s="6" t="n"/>
      <c r="C8" s="6" t="n"/>
      <c r="D8" s="1" t="n"/>
      <c r="E8" s="1" t="n"/>
      <c r="F8" s="1" t="n"/>
      <c r="G8" s="1" t="n"/>
      <c r="H8" s="1" t="n"/>
      <c r="I8" s="1" t="n"/>
      <c r="J8" s="24" t="n"/>
      <c r="K8" s="25" t="n"/>
      <c r="L8" s="26" t="n"/>
      <c r="M8" s="27" t="n"/>
      <c r="O8" s="1" t="n"/>
      <c r="P8" s="1" t="n"/>
      <c r="Q8" s="1" t="n"/>
      <c r="R8" s="1" t="n"/>
    </row>
    <row customHeight="1" ht="17" r="9" spans="1:18" thickBot="1">
      <c r="B9" s="3" t="n"/>
      <c r="C9" s="3" t="n"/>
      <c r="D9" s="28">
        <f>UPPER(D3)</f>
        <v/>
      </c>
      <c r="F9" s="28">
        <f>UPPER(E3)</f>
        <v/>
      </c>
      <c r="H9" s="28" t="s">
        <v>10</v>
      </c>
      <c r="J9" s="28" t="s">
        <v>11</v>
      </c>
      <c r="N9" s="14" t="n"/>
      <c r="O9" s="28" t="s">
        <v>12</v>
      </c>
      <c r="Q9" s="28" t="s">
        <v>13</v>
      </c>
    </row>
    <row customHeight="1" ht="17" r="10" spans="1:18" thickTop="1">
      <c r="B10" s="4" t="s">
        <v>14</v>
      </c>
      <c r="C10" s="4" t="s">
        <v>15</v>
      </c>
      <c r="D10" s="4" t="s">
        <v>16</v>
      </c>
      <c r="E10" s="4">
        <f>UPPER($C$3)</f>
        <v/>
      </c>
      <c r="F10" s="4" t="s">
        <v>16</v>
      </c>
      <c r="G10" s="4">
        <f>UPPER($C$3)</f>
        <v/>
      </c>
      <c r="H10" s="4" t="s">
        <v>16</v>
      </c>
      <c r="I10" s="4">
        <f>UPPER($C$3)</f>
        <v/>
      </c>
      <c r="J10" s="4" t="s">
        <v>17</v>
      </c>
      <c r="K10" s="8" t="s">
        <v>18</v>
      </c>
      <c r="L10" s="9" t="s">
        <v>19</v>
      </c>
      <c r="M10" s="10" t="s">
        <v>9</v>
      </c>
      <c r="N10" s="14" t="n"/>
      <c r="O10" s="4" t="s">
        <v>16</v>
      </c>
      <c r="P10" s="4">
        <f>UPPER($C$3)</f>
        <v/>
      </c>
      <c r="Q10" s="4" t="s">
        <v>16</v>
      </c>
      <c r="R10" s="4">
        <f>UPPER($C$3)</f>
        <v/>
      </c>
    </row>
    <row r="11" spans="1:18">
      <c r="B11" t="s">
        <v>20</v>
      </c>
      <c r="C11" t="s">
        <v>21</v>
      </c>
      <c r="D11" t="n">
        <v>292479</v>
      </c>
      <c r="E11" t="n">
        <v>0</v>
      </c>
      <c r="F11" t="n">
        <v>0.27423</v>
      </c>
      <c r="G11" t="n">
        <v>930.6516800000001</v>
      </c>
      <c r="H11" t="n">
        <v>292479.27423</v>
      </c>
      <c r="I11" t="n">
        <v>930.6516800000001</v>
      </c>
      <c r="J11" s="29">
        <f>IF(C11="settlement", H11-H11, "")</f>
        <v/>
      </c>
      <c r="K11" s="30">
        <f>IF(C11="settlement", I11-I11,"")</f>
        <v/>
      </c>
      <c r="L11" s="31">
        <f>IF(C11="settlement", J11/H11, "")</f>
        <v/>
      </c>
      <c r="M11" s="33">
        <f>IF(C11="settlement", SUM($J$11:J11)/$H$11, "")</f>
        <v/>
      </c>
    </row>
    <row r="12" spans="1:18">
      <c r="B12" t="s">
        <v>22</v>
      </c>
      <c r="C12" t="s">
        <v>23</v>
      </c>
      <c r="D12" t="n">
        <v>14170</v>
      </c>
      <c r="E12" t="n">
        <v>929.99789</v>
      </c>
      <c r="F12" t="n">
        <v>28074.51923</v>
      </c>
      <c r="G12" t="n">
        <v>0.65168</v>
      </c>
      <c r="H12" t="n">
        <v>294644.51923</v>
      </c>
      <c r="I12" t="n">
        <v>930.64957</v>
      </c>
      <c r="J12" s="29">
        <f>IF(C12="settlement", H12-H11, "")</f>
        <v/>
      </c>
      <c r="K12" s="30">
        <f>IF(C12="settlement", I12-I11,"")</f>
        <v/>
      </c>
      <c r="L12" s="31">
        <f>IF(C12="settlement", J12/H11, "")</f>
        <v/>
      </c>
      <c r="M12" s="33">
        <f>IF(C12="settlement", SUM($J$11:J12)/$H$11, "")</f>
        <v/>
      </c>
    </row>
    <row r="13" spans="1:18">
      <c r="B13" t="s">
        <v>24</v>
      </c>
      <c r="C13" t="s">
        <v>21</v>
      </c>
      <c r="D13" t="n">
        <v>280183</v>
      </c>
      <c r="E13" t="n">
        <v>44.999898</v>
      </c>
      <c r="F13" t="n">
        <v>13487.019226</v>
      </c>
      <c r="G13" t="n">
        <v>884.649568</v>
      </c>
      <c r="H13" t="n">
        <v>293670.01923</v>
      </c>
      <c r="I13" t="n">
        <v>929.64947</v>
      </c>
      <c r="J13" s="29">
        <f>IF(C13="settlement", H13-H12, "")</f>
        <v/>
      </c>
      <c r="K13" s="30">
        <f>IF(C13="settlement", I13-I12,"")</f>
        <v/>
      </c>
      <c r="L13" s="31">
        <f>IF(C13="settlement", J13/H12, "")</f>
        <v/>
      </c>
      <c r="M13" s="33">
        <f>IF(C13="settlement", SUM($J$11:J13)/$H$11, "")</f>
        <v/>
      </c>
    </row>
    <row r="14" spans="1:18">
      <c r="B14" t="s">
        <v>25</v>
      </c>
      <c r="C14" t="s">
        <v>23</v>
      </c>
      <c r="D14" t="n">
        <v>270809</v>
      </c>
      <c r="E14" t="n">
        <v>74.99983</v>
      </c>
      <c r="F14" t="n">
        <v>23017.47923</v>
      </c>
      <c r="G14" t="n">
        <v>854.64957</v>
      </c>
      <c r="H14" t="n">
        <v>293826.47923</v>
      </c>
      <c r="I14" t="n">
        <v>929.6494</v>
      </c>
      <c r="J14" s="29">
        <f>IF(C14="settlement", H14-H13, "")</f>
        <v/>
      </c>
      <c r="K14" s="30">
        <f>IF(C14="settlement", I14-I13,"")</f>
        <v/>
      </c>
      <c r="L14" s="31">
        <f>IF(C14="settlement", J14/H13, "")</f>
        <v/>
      </c>
      <c r="M14" s="33">
        <f>IF(C14="settlement", SUM($J$11:J14)/$H$11, "")</f>
        <v/>
      </c>
    </row>
    <row r="15" spans="1:18">
      <c r="B15" t="s">
        <v>26</v>
      </c>
      <c r="C15" t="s">
        <v>21</v>
      </c>
      <c r="D15" t="n">
        <v>270809</v>
      </c>
      <c r="E15" t="n">
        <v>74.99983</v>
      </c>
      <c r="F15" t="n">
        <v>23017.479225625</v>
      </c>
      <c r="G15" t="n">
        <v>854.649568325</v>
      </c>
      <c r="H15" t="n">
        <v>293826.479225625</v>
      </c>
      <c r="I15" t="n">
        <v>929.649398325</v>
      </c>
      <c r="J15" s="29">
        <f>IF(C15="settlement", H15-H14, "")</f>
        <v/>
      </c>
      <c r="K15" s="30">
        <f>IF(C15="settlement", I15-I14,"")</f>
        <v/>
      </c>
      <c r="L15" s="31">
        <f>IF(C15="settlement", J15/H14, "")</f>
        <v/>
      </c>
      <c r="M15" s="33">
        <f>IF(C15="settlement", SUM($J$11:J15)/$H$11, "")</f>
        <v/>
      </c>
    </row>
    <row r="16" spans="1:18">
      <c r="B16" t="s">
        <v>27</v>
      </c>
      <c r="C16" t="s">
        <v>23</v>
      </c>
      <c r="D16" t="n">
        <v>199154</v>
      </c>
      <c r="E16" t="n">
        <v>299.99932</v>
      </c>
      <c r="F16" t="n">
        <v>94720.704225625</v>
      </c>
      <c r="G16" t="n">
        <v>629.649568325</v>
      </c>
      <c r="H16" t="n">
        <v>293874.704225625</v>
      </c>
      <c r="I16" t="n">
        <v>929.648888325</v>
      </c>
      <c r="J16" s="29">
        <f>IF(C16="settlement", H16-H15, "")</f>
        <v/>
      </c>
      <c r="K16" s="30">
        <f>IF(C16="settlement", I16-I15,"")</f>
        <v/>
      </c>
      <c r="L16" s="31">
        <f>IF(C16="settlement", J16/H15, "")</f>
        <v/>
      </c>
      <c r="M16" s="33">
        <f>IF(C16="settlement", SUM($J$11:J16)/$H$11, "")</f>
        <v/>
      </c>
    </row>
    <row r="17" spans="1:18">
      <c r="B17" t="s">
        <v>28</v>
      </c>
      <c r="C17" t="s">
        <v>21</v>
      </c>
      <c r="D17" t="n">
        <v>199154</v>
      </c>
      <c r="E17" t="n">
        <v>299.99932</v>
      </c>
      <c r="F17" t="n">
        <v>94720.704225625</v>
      </c>
      <c r="G17" t="n">
        <v>629.649568325</v>
      </c>
      <c r="H17" t="n">
        <v>293874.704225625</v>
      </c>
      <c r="I17" t="n">
        <v>929.648888325</v>
      </c>
      <c r="J17" s="29">
        <f>IF(C17="settlement", H17-H16, "")</f>
        <v/>
      </c>
      <c r="K17" s="30">
        <f>IF(C17="settlement", I17-I16,"")</f>
        <v/>
      </c>
      <c r="L17" s="31">
        <f>IF(C17="settlement", J17/H16, "")</f>
        <v/>
      </c>
      <c r="M17" s="33">
        <f>IF(C17="settlement", SUM($J$11:J17)/$H$11, "")</f>
        <v/>
      </c>
    </row>
    <row r="18" spans="1:18">
      <c r="B18" t="s">
        <v>29</v>
      </c>
      <c r="C18" t="s">
        <v>23</v>
      </c>
      <c r="D18" t="n">
        <v>111274</v>
      </c>
      <c r="E18" t="n">
        <v>579.998676</v>
      </c>
      <c r="F18" t="n">
        <v>182992.344225625</v>
      </c>
      <c r="G18" t="n">
        <v>349.649568325</v>
      </c>
      <c r="H18" t="n">
        <v>294266.344225625</v>
      </c>
      <c r="I18" t="n">
        <v>929.6482443250001</v>
      </c>
      <c r="J18" s="29">
        <f>IF(C18="settlement", H18-H17, "")</f>
        <v/>
      </c>
      <c r="K18" s="30">
        <f>IF(C18="settlement", I18-I17,"")</f>
        <v/>
      </c>
      <c r="L18" s="31">
        <f>IF(C18="settlement", J18/H17, "")</f>
        <v/>
      </c>
      <c r="M18" s="33">
        <f>IF(C18="settlement", SUM($J$11:J18)/$H$11, "")</f>
        <v/>
      </c>
    </row>
    <row r="19" spans="1:18">
      <c r="B19" t="s">
        <v>30</v>
      </c>
      <c r="C19" t="s">
        <v>21</v>
      </c>
      <c r="D19" t="n">
        <v>111274</v>
      </c>
      <c r="E19" t="n">
        <v>579.998676</v>
      </c>
      <c r="F19" t="n">
        <v>182992.344225625</v>
      </c>
      <c r="G19" t="n">
        <v>349.649568325</v>
      </c>
      <c r="H19" t="n">
        <v>294266.344225625</v>
      </c>
      <c r="I19" t="n">
        <v>929.6482443250001</v>
      </c>
      <c r="J19" s="29">
        <f>IF(C19="settlement", H19-H18, "")</f>
        <v/>
      </c>
      <c r="K19" s="30">
        <f>IF(C19="settlement", I19-I18,"")</f>
        <v/>
      </c>
      <c r="L19" s="31">
        <f>IF(C19="settlement", J19/H18, "")</f>
        <v/>
      </c>
      <c r="M19" s="33">
        <f>IF(C19="settlement", SUM($J$11:J19)/$H$11, "")</f>
        <v/>
      </c>
    </row>
    <row r="20" spans="1:18">
      <c r="B20" t="s">
        <v>31</v>
      </c>
      <c r="C20" t="s">
        <v>23</v>
      </c>
      <c r="D20" t="n">
        <v>248070</v>
      </c>
      <c r="E20" t="n">
        <v>159.998676</v>
      </c>
      <c r="F20" t="n">
        <v>47241.729225625</v>
      </c>
      <c r="G20" t="n">
        <v>769.6491483250001</v>
      </c>
      <c r="H20" t="n">
        <v>295311.729225625</v>
      </c>
      <c r="I20" t="n">
        <v>929.6478243250001</v>
      </c>
      <c r="J20" s="29">
        <f>IF(C20="settlement", H20-H19, "")</f>
        <v/>
      </c>
      <c r="K20" s="30">
        <f>IF(C20="settlement", I20-I19,"")</f>
        <v/>
      </c>
      <c r="L20" s="31">
        <f>IF(C20="settlement", J20/H19, "")</f>
        <v/>
      </c>
      <c r="M20" s="33">
        <f>IF(C20="settlement", SUM($J$11:J20)/$H$11, "")</f>
        <v/>
      </c>
    </row>
    <row r="21" spans="1:18">
      <c r="B21" t="s">
        <v>32</v>
      </c>
      <c r="C21" t="s">
        <v>21</v>
      </c>
      <c r="D21" t="n">
        <v>248070</v>
      </c>
      <c r="E21" t="n">
        <v>159.99868</v>
      </c>
      <c r="F21" t="n">
        <v>47241.72923</v>
      </c>
      <c r="G21" t="n">
        <v>769.6491483250001</v>
      </c>
      <c r="H21" t="n">
        <v>295311.729225625</v>
      </c>
      <c r="I21" t="n">
        <v>929.6478243250001</v>
      </c>
      <c r="J21" s="29">
        <f>IF(C21="settlement", H21-H20, "")</f>
        <v/>
      </c>
      <c r="K21" s="30">
        <f>IF(C21="settlement", I21-I20,"")</f>
        <v/>
      </c>
      <c r="L21" s="31">
        <f>IF(C21="settlement", J21/H20, "")</f>
        <v/>
      </c>
      <c r="M21" s="33">
        <f>IF(C21="settlement", SUM($J$11:J21)/$H$11, "")</f>
        <v/>
      </c>
    </row>
    <row r="22" spans="1:18">
      <c r="B22" t="s">
        <v>33</v>
      </c>
      <c r="C22" t="s">
        <v>23</v>
      </c>
      <c r="D22" t="n">
        <v>81172</v>
      </c>
      <c r="E22" t="n">
        <v>615.99765</v>
      </c>
      <c r="F22" t="n">
        <v>216847.953225625</v>
      </c>
      <c r="G22" t="n">
        <v>313.649148325</v>
      </c>
      <c r="H22" t="n">
        <v>298019.953225625</v>
      </c>
      <c r="I22" t="n">
        <v>929.646798325</v>
      </c>
      <c r="J22" s="29">
        <f>IF(C22="settlement", H22-H21, "")</f>
        <v/>
      </c>
      <c r="K22" s="30">
        <f>IF(C22="settlement", I22-I21,"")</f>
        <v/>
      </c>
      <c r="L22" s="31">
        <f>IF(C22="settlement", J22/H21, "")</f>
        <v/>
      </c>
      <c r="M22" s="33">
        <f>IF(C22="settlement", SUM($J$11:J22)/$H$11, "")</f>
        <v/>
      </c>
    </row>
    <row r="23" spans="1:18">
      <c r="B23" t="s">
        <v>34</v>
      </c>
      <c r="C23" t="s">
        <v>21</v>
      </c>
      <c r="D23" t="n">
        <v>81172</v>
      </c>
      <c r="E23" t="n">
        <v>615.99765</v>
      </c>
      <c r="F23" t="n">
        <v>216847.953225625</v>
      </c>
      <c r="G23" t="n">
        <v>313.649148325</v>
      </c>
      <c r="H23" t="n">
        <v>298019.953225625</v>
      </c>
      <c r="I23" t="n">
        <v>929.646798325</v>
      </c>
      <c r="J23" s="29">
        <f>IF(C23="settlement", H23-H22, "")</f>
        <v/>
      </c>
      <c r="K23" s="30">
        <f>IF(C23="settlement", I23-I22,"")</f>
        <v/>
      </c>
      <c r="L23" s="31">
        <f>IF(C23="settlement", J23/H22, "")</f>
        <v/>
      </c>
      <c r="M23" s="33">
        <f>IF(C23="settlement", SUM($J$11:J23)/$H$11, "")</f>
        <v/>
      </c>
    </row>
    <row r="24" spans="1:18">
      <c r="B24" t="s">
        <v>35</v>
      </c>
      <c r="C24" t="s">
        <v>21</v>
      </c>
      <c r="D24" t="n">
        <v>81172</v>
      </c>
      <c r="E24" t="n">
        <v>615.99765</v>
      </c>
      <c r="F24" t="n">
        <v>216847.953225625</v>
      </c>
      <c r="G24" t="n">
        <v>313.649148325</v>
      </c>
      <c r="H24" t="n">
        <v>298019.953225625</v>
      </c>
      <c r="I24" t="n">
        <v>929.646798325</v>
      </c>
      <c r="J24" s="29">
        <f>IF(C24="settlement", H24-H23, "")</f>
        <v/>
      </c>
      <c r="K24" s="30">
        <f>IF(C24="settlement", I24-I23,"")</f>
        <v/>
      </c>
      <c r="L24" s="31">
        <f>IF(C24="settlement", J24/H23, "")</f>
        <v/>
      </c>
      <c r="M24" s="33">
        <f>IF(C24="settlement", SUM($J$11:J24)/$H$11, "")</f>
        <v/>
      </c>
    </row>
    <row r="25" spans="1:18">
      <c r="B25" t="s">
        <v>36</v>
      </c>
      <c r="C25" t="s">
        <v>23</v>
      </c>
      <c r="D25" t="n">
        <v>81172</v>
      </c>
      <c r="E25" t="n">
        <v>615.99765</v>
      </c>
      <c r="F25" t="n">
        <v>216847.953225625</v>
      </c>
      <c r="G25" t="n">
        <v>313.649148325</v>
      </c>
      <c r="H25" t="n">
        <v>298019.953225625</v>
      </c>
      <c r="I25" t="n">
        <v>929.646798325</v>
      </c>
      <c r="J25" s="29">
        <f>IF(C25="settlement", H25-H24, "")</f>
        <v/>
      </c>
      <c r="K25" s="30">
        <f>IF(C25="settlement", I25-I24,"")</f>
        <v/>
      </c>
      <c r="L25" s="31">
        <f>IF(C25="settlement", J25/H24, "")</f>
        <v/>
      </c>
      <c r="M25" s="33">
        <f>IF(C25="settlement", SUM($J$11:J25)/$H$11, "")</f>
        <v/>
      </c>
    </row>
    <row r="26" spans="1:18">
      <c r="B26" t="s">
        <v>37</v>
      </c>
      <c r="C26" t="s">
        <v>21</v>
      </c>
      <c r="D26" t="n">
        <v>81172</v>
      </c>
      <c r="E26" t="n">
        <v>0</v>
      </c>
      <c r="F26" t="n">
        <v>0.953225625</v>
      </c>
      <c r="G26" t="n">
        <v>928.646798325</v>
      </c>
      <c r="H26" t="n">
        <v>81172.95322562499</v>
      </c>
      <c r="I26" t="n">
        <v>928.646798325</v>
      </c>
      <c r="J26">
        <f>IF(C26="settlement", H26-H25, "")</f>
        <v/>
      </c>
      <c r="K26">
        <f>IF(C26="settlement", I26-I25, "")</f>
        <v/>
      </c>
      <c r="L26" s="34">
        <f>IF(C26="settlement", J26/H25, "")</f>
        <v/>
      </c>
      <c r="M26" s="35">
        <f>IF(C26="settlement", SUM($J$11:J26)/$H$11, "")</f>
        <v/>
      </c>
    </row>
  </sheetData>
  <mergeCells count="6">
    <mergeCell ref="O9:P9"/>
    <mergeCell ref="Q9:R9"/>
    <mergeCell ref="D9:E9"/>
    <mergeCell ref="F9:G9"/>
    <mergeCell ref="H9:I9"/>
    <mergeCell ref="J9:M9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정진</dc:creator>
  <dcterms:created xsi:type="dcterms:W3CDTF">2018-09-12T07:28:55Z</dcterms:created>
  <dcterms:modified xsi:type="dcterms:W3CDTF">2018-09-19T11:31:46Z</dcterms:modified>
  <cp:lastModifiedBy>정진</cp:lastModifiedBy>
</cp:coreProperties>
</file>