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bjinjin/Desktop/Data_BootCamp/HomeWork/Module 1 Homework/Starter_Code-2/"/>
    </mc:Choice>
  </mc:AlternateContent>
  <xr:revisionPtr revIDLastSave="0" documentId="13_ncr:1_{64169089-8231-824C-953C-1DA9B6D839D4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Crowdfunding" sheetId="1" r:id="rId1"/>
    <sheet name="OUTCOME(PARENT CATEGORY)" sheetId="2" r:id="rId2"/>
    <sheet name="OUTCOME(SUB-CATEGORY)" sheetId="3" r:id="rId3"/>
    <sheet name="OUTCOME(MONTH)" sheetId="4" r:id="rId4"/>
    <sheet name="Outcome based on Goals" sheetId="5" r:id="rId5"/>
    <sheet name="Statistical Analysis" sheetId="6" r:id="rId6"/>
  </sheets>
  <definedNames>
    <definedName name="_xlnm._FilterDatabase" localSheetId="0" hidden="1">Crowdfunding!$A$1:$T$1001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 a="1"/>
  <c r="H8" i="6" s="1"/>
  <c r="D8" i="6" a="1"/>
  <c r="D8" i="6" s="1"/>
  <c r="H7" i="6" a="1"/>
  <c r="H7" i="6" s="1"/>
  <c r="D7" i="6" a="1"/>
  <c r="D7" i="6" s="1"/>
  <c r="H6" i="6" a="1"/>
  <c r="H6" i="6" s="1"/>
  <c r="H5" i="6" a="1"/>
  <c r="H5" i="6" s="1"/>
  <c r="H4" i="6"/>
  <c r="H3" i="6"/>
  <c r="D4" i="6" a="1"/>
  <c r="D4" i="6" s="1"/>
  <c r="D3" i="6"/>
  <c r="D6" i="6"/>
  <c r="D5" i="6"/>
  <c r="D13" i="5"/>
  <c r="C13" i="5"/>
  <c r="B13" i="5"/>
  <c r="D2" i="5"/>
  <c r="C2" i="5"/>
  <c r="B2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2" i="1" a="1"/>
  <c r="Q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2" i="1"/>
  <c r="P5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7" i="5" l="1"/>
  <c r="H7" i="5" s="1"/>
  <c r="E6" i="5"/>
  <c r="H6" i="5" s="1"/>
  <c r="E13" i="5"/>
  <c r="G13" i="5" s="1"/>
  <c r="E12" i="5"/>
  <c r="F12" i="5" s="1"/>
  <c r="E11" i="5"/>
  <c r="E10" i="5"/>
  <c r="G10" i="5" s="1"/>
  <c r="E9" i="5"/>
  <c r="F9" i="5" s="1"/>
  <c r="E8" i="5"/>
  <c r="F8" i="5" s="1"/>
  <c r="E5" i="5"/>
  <c r="H5" i="5" s="1"/>
  <c r="E4" i="5"/>
  <c r="F4" i="5" s="1"/>
  <c r="E3" i="5"/>
  <c r="F3" i="5" s="1"/>
  <c r="E2" i="5"/>
  <c r="F7" i="5" l="1"/>
  <c r="H3" i="5"/>
  <c r="G7" i="5"/>
  <c r="F5" i="5"/>
  <c r="G8" i="5"/>
  <c r="G6" i="5"/>
  <c r="H8" i="5"/>
  <c r="F6" i="5"/>
  <c r="F13" i="5"/>
  <c r="G11" i="5"/>
  <c r="H11" i="5"/>
  <c r="H12" i="5"/>
  <c r="H13" i="5"/>
  <c r="F11" i="5"/>
  <c r="G12" i="5"/>
  <c r="F2" i="5"/>
  <c r="H2" i="5"/>
  <c r="G9" i="5"/>
  <c r="G2" i="5"/>
  <c r="H9" i="5"/>
  <c r="G3" i="5"/>
  <c r="H4" i="5"/>
  <c r="H10" i="5"/>
  <c r="F10" i="5"/>
  <c r="G5" i="5"/>
  <c r="G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<sst xmlns="http://schemas.openxmlformats.org/spreadsheetml/2006/main" count="6149" uniqueCount="2116">
  <si>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</si>
  <si>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</si>
  <si>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</si>
  <si>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</si>
  <si>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</si>
  <si>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</si>
  <si>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</si>
  <si>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</si>
  <si>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</si>
  <si>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</si>
  <si>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</si>
  <si>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</si>
  <si>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</si>
  <si>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</si>
  <si>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</si>
  <si>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</si>
  <si>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</si>
  <si>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</si>
  <si>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</si>
  <si>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</si>
  <si>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</si>
  <si>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</si>
  <si>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</si>
  <si>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</si>
  <si>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</si>
  <si>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</si>
  <si>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</si>
  <si>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</si>
  <si>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</si>
  <si>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</si>
  <si>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</si>
  <si>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</si>
  <si>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</si>
  <si>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</si>
  <si>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</si>
  <si>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</si>
  <si>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</si>
  <si>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</si>
  <si>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</si>
  <si>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</si>
  <si>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</si>
  <si>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</si>
  <si>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</si>
  <si>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</si>
  <si>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</si>
  <si>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</si>
  <si>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</si>
  <si>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</si>
  <si>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</si>
  <si>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</si>
  <si>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</si>
  <si>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</si>
  <si>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</si>
  <si>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</si>
  <si>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</si>
  <si>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</si>
  <si>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</si>
  <si>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</si>
  <si>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</si>
  <si>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</si>
  <si>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</si>
  <si>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</si>
  <si>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</si>
  <si>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</si>
  <si>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</si>
  <si>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</si>
  <si>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</si>
  <si>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</si>
  <si>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</si>
  <si>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</si>
  <si>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</si>
  <si>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</si>
  <si>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</si>
  <si>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</si>
  <si>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</si>
  <si>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</si>
  <si>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</si>
  <si>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</si>
  <si>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</si>
  <si>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</si>
  <si>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</si>
  <si>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</si>
  <si>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</si>
  <si>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</si>
  <si>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</si>
  <si>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</si>
  <si>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</si>
  <si>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</si>
  <si>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</si>
  <si>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</si>
  <si>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</si>
  <si>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</si>
  <si>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</si>
  <si>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</si>
  <si>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</si>
  <si>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</si>
  <si>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</si>
  <si>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</si>
  <si>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</si>
  <si>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</si>
  <si>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</si>
  <si>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</si>
  <si>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</si>
  <si>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</si>
  <si>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</si>
  <si>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</si>
  <si>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</si>
  <si>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</si>
  <si>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</si>
  <si>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</si>
  <si>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</si>
  <si>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</si>
  <si>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</si>
  <si>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</si>
  <si>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</si>
  <si>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</si>
  <si>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</si>
  <si>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</si>
  <si>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</si>
  <si>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</si>
  <si>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</si>
  <si>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</si>
  <si>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</si>
  <si>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</si>
  <si>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</si>
  <si>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</si>
  <si>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</si>
  <si>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</si>
  <si>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</si>
  <si>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</si>
  <si>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</si>
  <si>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</si>
  <si>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</si>
  <si>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</si>
  <si>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</si>
  <si>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</si>
  <si>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</si>
  <si>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</si>
  <si>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</si>
  <si>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</si>
  <si>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</si>
  <si>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</si>
  <si>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</si>
  <si>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</si>
  <si>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</si>
  <si>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</si>
  <si>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</si>
  <si>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</si>
  <si>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</si>
  <si>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</si>
  <si>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</si>
  <si>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</si>
  <si>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</si>
  <si>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</si>
  <si>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</si>
  <si>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</si>
  <si>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</si>
  <si>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</si>
  <si>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</si>
  <si>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</si>
  <si>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</si>
  <si>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</si>
  <si>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</si>
  <si>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</si>
  <si>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</si>
  <si>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</si>
  <si>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</si>
  <si>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</si>
  <si>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</si>
  <si>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</si>
  <si>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</si>
  <si>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</si>
  <si>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</si>
  <si>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</si>
  <si>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</si>
  <si>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</si>
  <si>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</si>
  <si>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</si>
  <si>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</si>
  <si>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</si>
  <si>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</si>
  <si>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</si>
  <si>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</si>
  <si>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</si>
  <si>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</si>
  <si>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</si>
  <si>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</si>
  <si>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</si>
  <si>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</si>
  <si>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</si>
  <si>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</si>
  <si>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</si>
  <si>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</si>
  <si>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</si>
  <si>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</si>
  <si>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</si>
  <si>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</si>
  <si>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</si>
  <si>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</si>
  <si>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</si>
  <si>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</si>
  <si>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</si>
  <si>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</si>
  <si>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</si>
  <si>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</si>
  <si>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</si>
  <si>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</si>
  <si>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</si>
  <si>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</si>
  <si>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</si>
  <si>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</si>
  <si>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</si>
  <si>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</si>
  <si>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</si>
  <si>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</si>
  <si>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</si>
  <si>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</si>
  <si>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</si>
  <si>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</si>
  <si>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</si>
  <si>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</si>
  <si>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</si>
  <si>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</si>
  <si>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</si>
  <si>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</si>
  <si>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</si>
  <si>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</si>
  <si>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</si>
  <si>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</si>
  <si>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</si>
  <si>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</si>
  <si>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</si>
  <si>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</si>
  <si>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</si>
  <si>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</si>
  <si>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</si>
  <si>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</si>
  <si>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</si>
  <si>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</si>
  <si>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</si>
  <si>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</si>
  <si>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</si>
  <si>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</si>
  <si>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</si>
  <si>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</si>
  <si>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</si>
  <si>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</si>
  <si>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</si>
  <si>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</si>
  <si>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</si>
  <si>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</si>
  <si>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</si>
  <si>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</si>
  <si>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</si>
  <si>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</si>
  <si>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</si>
  <si>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</si>
  <si>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</si>
  <si>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</si>
  <si>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</si>
  <si>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</si>
  <si>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</si>
  <si>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</si>
  <si>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</si>
  <si>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</si>
  <si>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</si>
  <si>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</si>
  <si>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</si>
  <si>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</si>
  <si>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</si>
  <si>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</si>
  <si>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</si>
  <si>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</si>
  <si>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</si>
  <si>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</si>
  <si>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</si>
  <si>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</si>
  <si>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</si>
  <si>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</si>
  <si>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</si>
  <si>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</si>
  <si>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</si>
  <si>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</si>
  <si>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</si>
  <si>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</si>
  <si>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</si>
  <si>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</si>
  <si>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</si>
  <si>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</si>
  <si>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</si>
  <si>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</si>
  <si>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</si>
  <si>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</si>
  <si>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</si>
  <si>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</si>
  <si>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</si>
  <si>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</si>
  <si>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</si>
  <si>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</si>
  <si>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</si>
  <si>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</si>
  <si>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</si>
  <si>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</si>
  <si>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</si>
  <si>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</si>
  <si>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</si>
  <si>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</si>
  <si>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</si>
  <si>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</si>
  <si>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</si>
  <si>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</si>
  <si>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</si>
  <si>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</si>
  <si>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</si>
  <si>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</si>
  <si>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</si>
  <si>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</si>
  <si>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</si>
  <si>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</si>
  <si>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</si>
  <si>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</si>
  <si>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</si>
  <si>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</si>
  <si>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</si>
  <si>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</si>
  <si>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</si>
  <si>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</si>
  <si>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</si>
  <si>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</si>
  <si>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</si>
  <si>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</si>
  <si>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</si>
  <si>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</si>
  <si>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</si>
  <si>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</si>
  <si>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</si>
  <si>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</si>
  <si>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</si>
  <si>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</si>
  <si>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</si>
  <si>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</si>
  <si>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</si>
  <si>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</si>
  <si>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</si>
  <si>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</si>
  <si>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</si>
  <si>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</si>
  <si>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</si>
  <si>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</si>
  <si>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</si>
  <si>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</si>
  <si>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</si>
  <si>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</si>
  <si>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</si>
  <si>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</si>
  <si>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</si>
  <si>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</si>
  <si>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</si>
  <si>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</si>
  <si>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</si>
  <si>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</si>
  <si>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</si>
  <si>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</si>
  <si>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</si>
  <si>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</si>
  <si>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</si>
  <si>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</si>
  <si>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</si>
  <si>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</si>
  <si>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</si>
  <si>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</si>
  <si>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</si>
  <si>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</si>
  <si>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</si>
  <si>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</si>
  <si>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</si>
  <si>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</si>
  <si>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</si>
  <si>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</si>
  <si>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</si>
  <si>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</si>
  <si>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</si>
  <si>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</si>
  <si>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</si>
  <si>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</si>
  <si>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</si>
  <si>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</si>
  <si>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</si>
  <si>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</si>
  <si>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</si>
  <si>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</si>
  <si>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</si>
  <si>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</si>
  <si>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</si>
  <si>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</si>
  <si>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</si>
  <si>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</si>
  <si>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</si>
  <si>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</si>
  <si>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</si>
  <si>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</si>
  <si>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</si>
  <si>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</si>
  <si>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</si>
  <si>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</si>
  <si>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</si>
  <si>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</si>
  <si>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</si>
  <si>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</si>
  <si>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</si>
  <si>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</si>
  <si>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</si>
  <si>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</si>
  <si>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</si>
  <si>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</si>
  <si>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</si>
  <si>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</si>
  <si>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</si>
  <si>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</si>
  <si>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</si>
  <si>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</si>
  <si>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</si>
  <si>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</si>
  <si>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</si>
  <si>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</si>
  <si>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</si>
  <si>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</si>
  <si>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</si>
  <si>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</si>
  <si>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</si>
  <si>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</si>
  <si>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</si>
  <si>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</si>
  <si>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</si>
  <si>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</si>
  <si>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</si>
  <si>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</si>
  <si>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</si>
  <si>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</si>
  <si>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</si>
  <si>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</si>
  <si>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</si>
  <si>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</si>
  <si>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</si>
  <si>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</si>
  <si>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</si>
  <si>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</si>
  <si>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</si>
  <si>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</si>
  <si>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</si>
  <si>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</si>
  <si>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</si>
  <si>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</si>
  <si>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</si>
  <si>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</si>
  <si>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</si>
  <si>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</si>
  <si>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</si>
  <si>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</si>
  <si>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</si>
  <si>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</si>
  <si>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</si>
  <si>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</si>
  <si>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</si>
  <si>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</si>
  <si>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</si>
  <si>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</si>
  <si>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</si>
  <si>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</si>
  <si>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</si>
  <si>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</si>
  <si>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</si>
  <si>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</si>
  <si>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</si>
  <si>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</si>
  <si>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</si>
  <si>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</si>
  <si>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</si>
  <si>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</si>
  <si>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</si>
  <si>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</si>
  <si>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</si>
  <si>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</si>
  <si>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</si>
  <si>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</si>
  <si>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</si>
  <si>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</si>
  <si>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</si>
  <si>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</si>
  <si>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</si>
  <si>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</si>
  <si>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</si>
  <si>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</si>
  <si>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</si>
  <si>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</si>
  <si>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</si>
  <si>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</si>
  <si>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</si>
  <si>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</si>
  <si>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</si>
  <si>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</si>
  <si>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</si>
  <si>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</si>
  <si>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</si>
  <si>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</si>
  <si>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</si>
  <si>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</si>
  <si>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</si>
  <si>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</si>
  <si>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</si>
  <si>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</si>
  <si>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</si>
  <si>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</si>
  <si>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</si>
  <si>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</si>
  <si>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</si>
  <si>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</si>
  <si>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</si>
  <si>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</si>
  <si>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</si>
  <si>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</si>
  <si>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</si>
  <si>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</si>
  <si>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</si>
  <si>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</si>
  <si>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</si>
  <si>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</si>
  <si>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</si>
  <si>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</si>
  <si>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</si>
  <si>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</si>
  <si>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</si>
  <si>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</si>
  <si>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</si>
  <si>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</si>
  <si>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</si>
  <si>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</si>
  <si>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</si>
  <si>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</si>
  <si>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</si>
  <si>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</si>
  <si>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</si>
  <si>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</si>
  <si>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</si>
  <si>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</si>
  <si>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</si>
  <si>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</si>
  <si>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</si>
  <si>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</si>
  <si>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</si>
  <si>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</si>
  <si>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</si>
  <si>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</si>
  <si>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</si>
  <si>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</si>
  <si>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</si>
  <si>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</si>
  <si>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</si>
  <si>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</si>
  <si>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</si>
  <si>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</si>
  <si>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</si>
  <si>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</si>
  <si>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</si>
  <si>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</si>
  <si>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</si>
  <si>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</si>
  <si>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</si>
  <si>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</si>
  <si>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</si>
  <si>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</si>
  <si>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</si>
  <si>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</si>
  <si>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</si>
  <si>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</si>
  <si>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</si>
  <si>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</si>
  <si>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</si>
  <si>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</si>
  <si>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</si>
  <si>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</si>
  <si>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</si>
  <si>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</si>
  <si>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</si>
  <si>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</si>
  <si>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</si>
  <si>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</si>
  <si>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</si>
  <si>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</si>
  <si>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</si>
  <si>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</si>
  <si>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</si>
  <si>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</si>
  <si>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</si>
  <si>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</si>
  <si>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</si>
  <si>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</si>
  <si>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</si>
  <si>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</si>
  <si>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</si>
  <si>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</si>
  <si>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</si>
  <si>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</si>
  <si>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</si>
  <si>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</si>
  <si>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</si>
  <si>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</si>
  <si>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</si>
  <si>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</si>
  <si>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</si>
  <si>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</si>
  <si>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</si>
  <si>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</si>
  <si>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</si>
  <si>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</si>
  <si>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</si>
  <si>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</si>
  <si>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</si>
  <si>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</si>
  <si>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</si>
  <si>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</si>
  <si>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</si>
  <si>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</si>
  <si>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</si>
  <si>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</si>
  <si>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</si>
  <si>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</si>
  <si>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</si>
  <si>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</si>
  <si>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</si>
  <si>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</si>
  <si>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</si>
  <si>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</si>
  <si>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</si>
  <si>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</si>
  <si>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</si>
  <si>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</si>
  <si>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</si>
  <si>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</si>
  <si>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</si>
  <si>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</si>
  <si>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</si>
  <si>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</si>
  <si>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</si>
  <si>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</si>
  <si>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</si>
  <si>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</si>
  <si>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</si>
  <si>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</si>
  <si>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</si>
  <si>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</si>
  <si>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</si>
  <si>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</si>
  <si>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</si>
  <si>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</si>
  <si>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</si>
  <si>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</si>
  <si>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</si>
  <si>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</si>
  <si>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</si>
  <si>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</si>
  <si>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</si>
  <si>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</si>
  <si>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</si>
  <si>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</si>
  <si>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</si>
  <si>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</si>
  <si>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</si>
  <si>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</si>
  <si>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</si>
  <si>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</si>
  <si>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</si>
  <si>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</si>
  <si>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</si>
  <si>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</si>
  <si>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</si>
  <si>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</si>
  <si>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</si>
  <si>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</si>
  <si>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</si>
  <si>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</si>
  <si>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</si>
  <si>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</si>
  <si>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</si>
  <si>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</si>
  <si>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</si>
  <si>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</si>
  <si>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</si>
  <si>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</si>
  <si>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</si>
  <si>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</si>
  <si>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</si>
  <si>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</si>
  <si>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</si>
  <si>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</si>
  <si>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</si>
  <si>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</si>
  <si>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</si>
  <si>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</si>
  <si>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</si>
  <si>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</si>
  <si>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</si>
  <si>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</si>
  <si>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</si>
  <si>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</si>
  <si>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</si>
  <si>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</si>
  <si>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</si>
  <si>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</si>
  <si>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</si>
  <si>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</si>
  <si>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</si>
  <si>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</si>
  <si>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</si>
  <si>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</si>
  <si>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</si>
  <si>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</si>
  <si>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</si>
  <si>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</si>
  <si>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</si>
  <si>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</si>
  <si>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</si>
  <si>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</si>
  <si>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</si>
  <si>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</si>
  <si>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</si>
  <si>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</si>
  <si>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</si>
  <si>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</si>
  <si>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</si>
  <si>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</si>
  <si>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</si>
  <si>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</si>
  <si>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</si>
  <si>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</si>
  <si>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</si>
  <si>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</si>
  <si>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</si>
  <si>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</si>
  <si>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</si>
  <si>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</si>
  <si>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</si>
  <si>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</si>
  <si>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</si>
  <si>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</si>
  <si>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</si>
  <si>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</si>
  <si>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</si>
  <si>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</si>
  <si>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</si>
  <si>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</si>
  <si>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</si>
  <si>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</si>
  <si>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</si>
  <si>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</si>
  <si>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</si>
  <si>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</si>
  <si>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</si>
  <si>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</si>
  <si>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</si>
  <si>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</si>
  <si>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</si>
  <si>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</si>
  <si>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</si>
  <si>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</si>
  <si>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</si>
  <si>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</si>
  <si>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</si>
  <si>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</si>
  <si>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</si>
  <si>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</si>
  <si>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</si>
  <si>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</si>
  <si>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</si>
  <si>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</si>
  <si>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</si>
  <si>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</si>
  <si>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</si>
  <si>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</si>
  <si>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</si>
  <si>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</si>
  <si>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</si>
  <si>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</si>
  <si>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</si>
  <si>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</si>
  <si>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</si>
  <si>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</si>
  <si>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</si>
  <si>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</si>
  <si>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</si>
  <si>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</si>
  <si>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</si>
  <si>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</si>
  <si>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</si>
  <si>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</si>
  <si>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</si>
  <si>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</si>
  <si>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</si>
  <si>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</si>
  <si>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</si>
  <si>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</si>
  <si>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</si>
  <si>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</si>
  <si>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</si>
  <si>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</si>
  <si>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</si>
  <si>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</si>
  <si>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</si>
  <si>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</si>
  <si>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</si>
  <si>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</si>
  <si>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</si>
  <si>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</si>
  <si>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</si>
  <si>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</si>
  <si>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</si>
  <si>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</si>
  <si>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</si>
  <si>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</si>
  <si>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</si>
  <si>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</si>
  <si>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</si>
  <si>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</si>
  <si>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</si>
  <si>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</si>
  <si>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</si>
  <si>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</si>
  <si>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</si>
  <si>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</si>
  <si>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</si>
  <si>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</si>
  <si>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</si>
  <si>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</si>
  <si>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</si>
  <si>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</si>
  <si>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</si>
  <si>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</si>
  <si>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</si>
  <si>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</si>
  <si>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</si>
  <si>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</si>
  <si>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</si>
  <si>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</si>
  <si>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</si>
  <si>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</si>
  <si>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</si>
  <si>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</si>
  <si>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</si>
  <si>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</si>
  <si>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</si>
  <si>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</si>
  <si>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</si>
  <si>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</si>
  <si>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</si>
  <si>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</si>
  <si>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</si>
  <si>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</si>
  <si>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</si>
  <si>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</si>
  <si>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</si>
  <si>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</si>
  <si>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</si>
  <si>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</si>
  <si>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</si>
  <si>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</si>
  <si>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</si>
  <si>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</si>
  <si>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</si>
  <si>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</si>
  <si>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</si>
  <si>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</si>
  <si>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</si>
  <si>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</si>
  <si>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</si>
  <si>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</si>
  <si>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</si>
  <si>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</si>
  <si>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</si>
  <si>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</si>
  <si>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</si>
  <si>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</si>
  <si>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</si>
  <si>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</si>
  <si>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</si>
  <si>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</si>
  <si>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</si>
  <si>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</si>
  <si>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</si>
  <si>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</si>
  <si>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</si>
  <si>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</si>
  <si>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</si>
  <si>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</si>
  <si>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</si>
  <si>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</si>
  <si>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</si>
  <si>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</si>
  <si>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</si>
  <si>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</si>
  <si>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</si>
  <si>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</si>
  <si>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</si>
  <si>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</si>
  <si>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</si>
  <si>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</si>
  <si>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</si>
  <si>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</si>
  <si>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</si>
  <si>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</si>
  <si>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</si>
  <si>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</si>
  <si>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</si>
  <si>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</si>
  <si>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</si>
  <si>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</si>
  <si>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</si>
  <si>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</si>
  <si>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</si>
  <si>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</si>
  <si>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</si>
  <si>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</si>
  <si>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</si>
  <si>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</si>
  <si>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</si>
  <si>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</si>
  <si>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</si>
  <si>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</si>
  <si>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</si>
  <si>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</si>
  <si>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</si>
  <si>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</si>
  <si>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</si>
  <si>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</si>
  <si>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</si>
  <si>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</si>
  <si>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</si>
  <si>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</si>
  <si>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</si>
  <si>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</si>
  <si>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</si>
  <si>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</si>
  <si>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</si>
  <si>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</si>
  <si>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</si>
  <si>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</si>
  <si>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</si>
  <si>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</si>
  <si>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</si>
  <si>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</si>
  <si>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</si>
  <si>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</si>
  <si>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</si>
  <si>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</si>
  <si>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</si>
  <si>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</si>
  <si>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</si>
  <si>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</si>
  <si>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</si>
  <si>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</si>
  <si>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</si>
  <si>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</si>
  <si>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</si>
  <si>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</si>
  <si>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</si>
  <si>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</si>
  <si>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</si>
  <si>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</si>
  <si>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</si>
  <si>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</si>
  <si>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</si>
  <si>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</si>
  <si>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</si>
  <si>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</si>
  <si>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</si>
  <si>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</si>
  <si>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</si>
  <si>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</si>
  <si>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</si>
  <si>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</si>
  <si>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</si>
  <si>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</si>
  <si>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</si>
  <si>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</si>
  <si>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</si>
  <si>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</si>
  <si>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</si>
  <si>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</si>
  <si>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</si>
  <si>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</si>
  <si>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</si>
  <si>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</si>
  <si>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</si>
  <si>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</si>
  <si>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</si>
  <si>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</si>
  <si>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</si>
  <si>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</si>
  <si>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</si>
  <si>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</si>
  <si>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</si>
  <si>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</si>
  <si>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</si>
  <si>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</si>
  <si>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</si>
  <si>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</si>
  <si>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</si>
  <si>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</si>
  <si>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</si>
  <si>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</si>
  <si>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</si>
  <si>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</si>
  <si>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</si>
  <si>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</si>
  <si>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</si>
  <si>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</si>
  <si>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</si>
  <si>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</si>
  <si>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</si>
  <si>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</si>
  <si>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</si>
  <si>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</si>
  <si>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</si>
  <si>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</si>
  <si>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</si>
  <si>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</si>
  <si>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</si>
  <si>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</si>
  <si>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</si>
  <si>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</si>
  <si>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</si>
  <si>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</si>
  <si>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</si>
  <si>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</si>
  <si>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</si>
  <si>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</si>
  <si>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</si>
  <si>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</si>
  <si>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</si>
  <si>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</si>
  <si>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</si>
  <si>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</si>
  <si>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</si>
  <si>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</si>
  <si>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</si>
  <si>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</si>
  <si>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</si>
  <si>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</si>
  <si>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</si>
  <si>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</si>
  <si>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</si>
  <si>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</si>
  <si>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</si>
  <si>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</si>
  <si>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</si>
  <si>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</si>
  <si>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</si>
  <si>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</si>
  <si>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</si>
  <si>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</si>
  <si>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</si>
  <si>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</si>
  <si>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</si>
  <si>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</si>
  <si>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</si>
  <si>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</si>
  <si>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</si>
  <si>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</si>
  <si>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</si>
  <si>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</si>
  <si>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</si>
  <si>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</si>
  <si>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</si>
  <si>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</si>
  <si>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</si>
  <si>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</si>
  <si>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</si>
  <si>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</si>
  <si>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</si>
  <si>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</si>
  <si>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</si>
  <si>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</si>
  <si>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</si>
  <si>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</si>
  <si>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</si>
  <si>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</si>
  <si>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</si>
  <si>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</si>
  <si>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</si>
  <si>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</si>
  <si>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</si>
  <si>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</si>
  <si>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</si>
  <si>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</si>
  <si>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</si>
  <si>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</si>
  <si>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</si>
  <si>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</si>
  <si>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</si>
  <si>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</si>
  <si>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</si>
  <si>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</si>
  <si>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</si>
  <si>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</si>
  <si>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</si>
  <si>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</si>
  <si>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</si>
  <si>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</si>
  <si>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</si>
  <si>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</si>
  <si>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</si>
  <si>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</si>
  <si>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</si>
  <si>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</si>
  <si>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</si>
  <si>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</si>
  <si>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</si>
  <si>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</si>
  <si>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</si>
  <si>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</si>
  <si>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</si>
  <si>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</si>
  <si>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</si>
  <si>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</si>
  <si>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</si>
  <si>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</si>
  <si>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</si>
  <si>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</si>
  <si>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</si>
  <si>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</si>
  <si>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</si>
  <si>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</si>
  <si>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</si>
  <si>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</si>
  <si>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</si>
  <si>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</si>
  <si>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</si>
  <si>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</si>
  <si>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</si>
  <si>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</si>
  <si>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</si>
  <si>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</si>
  <si>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</si>
  <si>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</si>
  <si>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</si>
  <si>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</si>
  <si>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</si>
  <si>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</si>
  <si>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</si>
  <si>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</si>
  <si>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</si>
  <si>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</si>
  <si>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</si>
  <si>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</si>
  <si>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</si>
  <si>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</si>
  <si>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</si>
  <si>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</si>
  <si>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</si>
  <si>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</si>
  <si>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</si>
  <si>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</si>
  <si>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</si>
  <si>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</si>
  <si>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</si>
  <si>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</si>
  <si>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</si>
  <si>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</si>
  <si>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</si>
  <si>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</si>
  <si>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</si>
  <si>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</si>
  <si>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</si>
  <si>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</si>
  <si>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</si>
  <si>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</si>
  <si>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</si>
  <si>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</si>
  <si>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</si>
  <si>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</si>
  <si>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</si>
  <si>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</si>
  <si>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</si>
  <si>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</si>
  <si>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</si>
  <si>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</si>
  <si>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</si>
  <si>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</si>
  <si>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</si>
  <si>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</si>
  <si>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</si>
  <si>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</si>
  <si>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</si>
  <si>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</si>
  <si>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</si>
  <si>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</si>
  <si>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</si>
  <si>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</si>
  <si>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</si>
  <si>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</si>
  <si>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</si>
  <si>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</si>
  <si>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</si>
  <si>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</si>
  <si>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</si>
  <si>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</si>
  <si>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</si>
  <si>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</si>
  <si>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</si>
  <si>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</si>
  <si>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</si>
  <si>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</si>
  <si>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</si>
  <si>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</si>
  <si>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</si>
  <si>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</si>
  <si>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</si>
  <si>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</si>
  <si>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</si>
  <si>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</si>
  <si>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</si>
  <si>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</si>
  <si>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</si>
  <si>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</si>
  <si>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</si>
  <si>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</si>
  <si>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</si>
  <si>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</si>
  <si>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</si>
  <si>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</si>
  <si>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</si>
  <si>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</si>
  <si>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</si>
  <si>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</si>
  <si>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</si>
  <si>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</si>
  <si>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</si>
  <si>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</si>
  <si>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</si>
  <si>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</si>
  <si>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</si>
  <si>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</si>
  <si>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</si>
  <si>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</si>
  <si>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</si>
  <si>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</si>
  <si>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</si>
  <si>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</si>
  <si>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</si>
  <si>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</si>
  <si>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</si>
  <si>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</si>
  <si>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</si>
  <si>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</si>
  <si>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</si>
  <si>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</si>
  <si>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</si>
  <si>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</si>
  <si>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</si>
  <si>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</si>
  <si>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</si>
  <si>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</si>
  <si>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</si>
  <si>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</si>
  <si>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</si>
  <si>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</si>
  <si>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</si>
  <si>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</si>
  <si>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</si>
  <si>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</si>
  <si>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</si>
  <si>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</si>
  <si>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</si>
  <si>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</si>
  <si>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</si>
  <si>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</si>
  <si>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</si>
  <si>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</si>
  <si>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</si>
  <si>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</si>
  <si>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</si>
  <si>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</si>
  <si>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</si>
  <si>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</si>
  <si>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</si>
  <si>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</si>
  <si>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</si>
  <si>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</si>
  <si>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</si>
  <si>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</si>
  <si>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</si>
  <si>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</si>
  <si>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</si>
  <si>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</si>
  <si>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</si>
  <si>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</si>
  <si>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</si>
  <si>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</si>
  <si>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</si>
  <si>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</si>
  <si>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</si>
  <si>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</si>
  <si>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</si>
  <si>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</si>
  <si>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</si>
  <si>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</si>
  <si>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</si>
  <si>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</si>
  <si>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</si>
  <si>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</si>
  <si>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</si>
  <si>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</si>
  <si>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</si>
  <si>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</si>
  <si>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</si>
  <si>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</si>
  <si>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</si>
  <si>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</si>
  <si>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</si>
  <si>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</si>
  <si>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</si>
  <si>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</si>
  <si>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</si>
  <si>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</si>
  <si>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</si>
  <si>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</si>
  <si>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</si>
  <si>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</si>
  <si>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</si>
  <si>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</si>
  <si>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</si>
  <si>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</si>
  <si>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</si>
  <si>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</si>
  <si>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</si>
  <si>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</si>
  <si>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</si>
  <si>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</si>
  <si>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</si>
  <si>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</si>
  <si>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</si>
  <si>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</si>
  <si>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</si>
  <si>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</si>
  <si>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</si>
  <si>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</si>
  <si>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</si>
  <si>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</si>
  <si>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</si>
  <si>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</si>
  <si>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</si>
  <si>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</si>
  <si>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</si>
  <si>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</si>
  <si>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</si>
  <si>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</si>
  <si>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</si>
  <si>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</si>
  <si>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</si>
  <si>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</si>
  <si>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</si>
  <si>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</si>
  <si>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</si>
  <si>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</si>
  <si>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</si>
  <si>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</si>
  <si>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</si>
  <si>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</si>
  <si>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</si>
  <si>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</si>
  <si>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</si>
  <si>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</si>
  <si>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</si>
  <si>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</si>
  <si>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</si>
  <si>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</si>
  <si>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</si>
  <si>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</si>
  <si>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</si>
  <si>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</si>
  <si>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</si>
  <si>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</si>
  <si>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</si>
  <si>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</si>
  <si>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</si>
  <si>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</si>
  <si>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</si>
  <si>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</si>
  <si>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</si>
  <si>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</si>
  <si>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</si>
  <si>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</si>
  <si>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</si>
  <si>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</si>
  <si>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</si>
  <si>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</si>
  <si>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</si>
  <si>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</si>
  <si>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</si>
  <si>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</si>
  <si>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</si>
  <si>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</si>
  <si>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</si>
  <si>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</si>
  <si>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</si>
  <si>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</si>
  <si>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</si>
  <si>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</si>
  <si>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</si>
  <si>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</si>
  <si>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</si>
  <si>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</si>
  <si>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</si>
  <si>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</si>
  <si>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</si>
  <si>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</si>
  <si>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</si>
  <si>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</si>
  <si>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</si>
  <si>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</si>
  <si>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</si>
  <si>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</si>
  <si>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</si>
  <si>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</si>
  <si>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</si>
  <si>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</si>
  <si>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</si>
  <si>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</si>
  <si>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</si>
  <si>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</si>
  <si>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</si>
  <si>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</si>
  <si>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</si>
  <si>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</si>
  <si>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</si>
  <si>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</si>
  <si>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</si>
  <si>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</si>
  <si>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</si>
  <si>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</si>
  <si>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</si>
  <si>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</si>
  <si>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</si>
  <si>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</si>
  <si>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</si>
  <si>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</si>
  <si>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</si>
  <si>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</si>
  <si>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</si>
  <si>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</si>
  <si>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</si>
  <si>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</si>
  <si>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</si>
  <si>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</si>
  <si>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</si>
  <si>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</si>
  <si>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</si>
  <si>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</si>
  <si>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</si>
  <si>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</si>
  <si>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</si>
  <si>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</si>
  <si>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</si>
  <si>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</si>
  <si>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</si>
  <si>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</si>
  <si>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</si>
  <si>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</si>
  <si>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</si>
  <si>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</si>
  <si>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</si>
  <si>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</si>
  <si>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</si>
  <si>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</si>
  <si>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</si>
  <si>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</si>
  <si>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</si>
  <si>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</si>
  <si>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</si>
  <si>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</si>
  <si>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</si>
  <si>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</si>
  <si>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</si>
  <si>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</si>
  <si>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</si>
  <si>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</si>
  <si>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</si>
  <si>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</si>
  <si>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</si>
  <si>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</si>
  <si>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</si>
  <si>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</si>
  <si>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</si>
  <si>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</si>
  <si>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</si>
  <si>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</si>
  <si>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</si>
  <si>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</si>
  <si>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</si>
  <si>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</si>
  <si>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</si>
  <si>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</si>
  <si>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</si>
  <si>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</si>
  <si>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</si>
  <si>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</si>
  <si>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</si>
  <si>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</si>
  <si>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</si>
  <si>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</si>
  <si>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</si>
  <si>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</si>
  <si>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</si>
  <si>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</si>
  <si>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</si>
  <si>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</si>
  <si>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</si>
  <si>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</si>
  <si>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</si>
  <si>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</si>
  <si>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</si>
  <si>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</si>
  <si>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</si>
  <si>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</si>
  <si>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</si>
  <si>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</si>
  <si>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</si>
  <si>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</si>
  <si>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</si>
  <si>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</si>
  <si>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</si>
  <si>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</si>
  <si>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</si>
  <si>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</si>
  <si>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</si>
  <si>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</si>
  <si>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</si>
  <si>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</si>
  <si>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</si>
  <si>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</si>
  <si>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</si>
  <si>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</si>
  <si>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</si>
  <si>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</si>
  <si>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</si>
  <si>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</si>
  <si>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</si>
  <si>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</si>
  <si>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</si>
  <si>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</si>
  <si>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</si>
  <si>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</si>
  <si>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</si>
  <si>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</si>
  <si>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</si>
  <si>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</si>
  <si>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</si>
  <si>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</si>
  <si>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</si>
  <si>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</si>
  <si>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</si>
  <si>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</si>
  <si>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</si>
  <si>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</si>
  <si>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</si>
  <si>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</si>
  <si>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</si>
  <si>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</si>
  <si>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</si>
  <si>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</si>
  <si>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</si>
  <si>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</si>
  <si>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</si>
  <si>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</si>
  <si>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</si>
  <si>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</si>
  <si>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</si>
  <si>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</si>
  <si>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</si>
  <si>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</si>
  <si>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</si>
  <si>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</si>
  <si>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</si>
  <si>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</si>
  <si>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</si>
  <si>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</si>
  <si>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</si>
  <si>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</si>
  <si>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</si>
  <si>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</si>
  <si>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</si>
  <si>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</si>
  <si>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</si>
  <si>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</si>
  <si>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</si>
  <si>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</si>
  <si>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</si>
  <si>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</si>
  <si>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</si>
  <si>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</si>
  <si>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</si>
  <si>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</si>
  <si>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</si>
  <si>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</si>
  <si>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</si>
  <si>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</si>
  <si>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</si>
  <si>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</si>
  <si>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</si>
  <si>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</si>
  <si>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</si>
  <si>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</si>
  <si>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</si>
  <si>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</si>
  <si>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</si>
  <si>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</si>
  <si>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</si>
  <si>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</si>
  <si>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</si>
  <si>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</si>
  <si>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</si>
  <si>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</si>
  <si>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</si>
  <si>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</si>
  <si>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</si>
  <si>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</si>
  <si>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</si>
  <si>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</si>
  <si>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</si>
  <si>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</si>
  <si>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</si>
  <si>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</si>
  <si>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</si>
  <si>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</si>
  <si>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</si>
  <si>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</si>
  <si>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</si>
  <si>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</si>
  <si>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</si>
  <si>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</si>
  <si>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</si>
  <si>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</si>
  <si>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</si>
  <si>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</si>
  <si>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</si>
  <si>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</si>
  <si>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</si>
  <si>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</si>
  <si>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</si>
  <si>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</si>
  <si>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</si>
  <si>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</si>
  <si>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</si>
  <si>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</si>
  <si>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</si>
  <si>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</si>
  <si>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</si>
  <si>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</si>
  <si>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</si>
  <si>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</si>
  <si>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</si>
  <si>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</si>
  <si>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</si>
  <si>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</si>
  <si>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</si>
  <si>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</si>
  <si>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</si>
  <si>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</si>
  <si>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</si>
  <si>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</si>
  <si>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</si>
  <si>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</si>
  <si>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</si>
  <si>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</si>
  <si>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</si>
  <si>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</si>
  <si>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</si>
  <si>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</si>
  <si>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</si>
  <si>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</si>
  <si>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</si>
  <si>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</si>
  <si>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</si>
  <si>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</si>
  <si>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</si>
  <si>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</si>
  <si>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</si>
  <si>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</si>
  <si>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</si>
  <si>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</si>
  <si>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</si>
  <si>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</si>
  <si>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</si>
  <si>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</si>
  <si>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</si>
  <si>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</si>
  <si>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</si>
  <si>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</si>
  <si>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</si>
  <si>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</si>
  <si>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</si>
  <si>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</si>
  <si>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</si>
  <si>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</si>
  <si>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</si>
  <si>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</si>
  <si>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</si>
  <si>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</si>
  <si>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</si>
  <si>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</si>
  <si>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</si>
  <si>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</si>
  <si>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</si>
  <si>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</si>
  <si>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</si>
  <si>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</si>
  <si>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</si>
  <si>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</si>
  <si>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</si>
  <si>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</si>
  <si>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</si>
  <si>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</si>
  <si>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</si>
  <si>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</si>
  <si>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</si>
  <si>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</si>
  <si>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</si>
  <si>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</si>
  <si>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</si>
  <si>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</si>
  <si>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</si>
  <si>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</si>
  <si>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</si>
  <si>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</si>
  <si>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</si>
  <si>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</si>
  <si>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</si>
  <si>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</si>
  <si>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</si>
  <si>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</si>
  <si>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</si>
  <si>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</si>
  <si>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</si>
  <si>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</si>
  <si>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</si>
  <si>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</si>
  <si>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</si>
  <si>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</si>
  <si>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</si>
  <si>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</si>
  <si>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</si>
  <si>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</si>
  <si>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</si>
  <si>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</si>
  <si>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</si>
  <si>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</si>
  <si>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</si>
  <si>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</si>
  <si>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</si>
  <si>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</si>
  <si>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</si>
  <si>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</si>
  <si>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</si>
  <si>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</si>
  <si>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</si>
  <si>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</si>
  <si>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</si>
  <si>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</si>
  <si>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</si>
  <si>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</si>
  <si>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</si>
  <si>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</si>
  <si>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</si>
  <si>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</si>
  <si>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</si>
  <si>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</si>
  <si>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</si>
  <si>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</si>
  <si>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</si>
  <si>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</si>
  <si>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</si>
  <si>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</si>
  <si>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</si>
  <si>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</si>
  <si>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</si>
  <si>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</si>
  <si>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</si>
  <si>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</si>
  <si>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</si>
  <si>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</si>
  <si>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</si>
  <si>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</si>
  <si>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</si>
  <si>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</si>
  <si>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</si>
  <si>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</si>
  <si>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</si>
  <si>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</si>
  <si>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</si>
  <si>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</si>
  <si>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</si>
  <si>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</si>
  <si>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</si>
  <si>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</si>
  <si>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</si>
  <si>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</si>
  <si>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</si>
  <si>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</si>
  <si>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</si>
  <si>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</si>
  <si>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</si>
  <si>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</si>
  <si>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</si>
  <si>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</si>
  <si>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</si>
  <si>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</si>
  <si>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</si>
  <si>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</si>
  <si>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</si>
  <si>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</si>
  <si>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</si>
  <si>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</si>
  <si>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</si>
  <si>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</si>
  <si>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</si>
  <si>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</si>
  <si>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</si>
  <si>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</si>
  <si>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</si>
  <si>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</si>
  <si>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</si>
  <si>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</si>
  <si>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</si>
  <si>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</si>
  <si>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</si>
  <si>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</si>
  <si>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</si>
  <si>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</si>
  <si>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</si>
  <si>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</si>
  <si>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</si>
  <si>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</si>
  <si>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</si>
  <si>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</si>
  <si>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</si>
  <si>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</si>
  <si>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</si>
  <si>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</si>
  <si>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</si>
  <si>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</si>
  <si>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</si>
  <si>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</si>
  <si>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</si>
  <si>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</si>
  <si>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</si>
  <si>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</si>
  <si>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</si>
  <si>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</si>
  <si>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</si>
  <si>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</si>
  <si>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</si>
  <si>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</si>
  <si>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</si>
  <si>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</si>
  <si>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</si>
  <si>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</si>
  <si>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</si>
  <si>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</si>
  <si>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</si>
  <si>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</si>
  <si>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</si>
  <si>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</si>
  <si>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</si>
  <si>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</si>
  <si>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</si>
  <si>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</si>
  <si>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</si>
  <si>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</si>
  <si>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</si>
  <si>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</si>
  <si>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</si>
  <si>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</si>
  <si>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</si>
  <si>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</si>
  <si>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</si>
  <si>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</si>
  <si>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</si>
  <si>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</si>
  <si>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</si>
  <si>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</si>
  <si>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</si>
  <si>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</si>
  <si>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</si>
  <si>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</si>
  <si>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</si>
  <si>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</si>
  <si>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</si>
  <si>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</si>
  <si>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</si>
  <si>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</si>
  <si>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</si>
  <si>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</si>
  <si>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</si>
  <si>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</si>
  <si>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</si>
  <si>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</si>
  <si>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</si>
  <si>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</si>
  <si>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</si>
  <si>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</si>
  <si>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</si>
  <si>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</si>
  <si>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</si>
  <si>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</si>
  <si>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</si>
  <si>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</si>
  <si>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</si>
  <si>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</si>
  <si>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</si>
  <si>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</si>
  <si>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</si>
  <si>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</si>
  <si>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</si>
  <si>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</si>
  <si>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</si>
  <si>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</si>
  <si>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</si>
  <si>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</si>
  <si>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</si>
  <si>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</si>
  <si>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</si>
  <si>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</si>
  <si>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</si>
  <si>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</si>
  <si>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</si>
  <si>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</si>
  <si>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</si>
  <si>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</si>
  <si>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</si>
  <si>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</si>
  <si>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</si>
  <si>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</si>
  <si>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</si>
  <si>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</si>
  <si>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</si>
  <si>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</si>
  <si>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</si>
  <si>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</si>
  <si>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</si>
  <si>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</si>
  <si>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</si>
  <si>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</si>
  <si>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</si>
  <si>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</si>
  <si>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</si>
  <si>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</si>
  <si>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</si>
  <si>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</si>
  <si>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</si>
  <si>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</si>
  <si>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</si>
  <si>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</si>
  <si>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</si>
  <si>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</si>
  <si>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</si>
  <si>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</si>
  <si>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</si>
  <si>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</si>
  <si>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</si>
  <si>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</si>
  <si>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</si>
  <si>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</si>
  <si>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</si>
  <si>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</si>
  <si>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</si>
  <si>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</si>
  <si>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</si>
  <si>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</si>
  <si>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</si>
  <si>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</si>
  <si>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</si>
  <si>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</si>
  <si>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</si>
  <si>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</si>
  <si>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</si>
  <si>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</si>
  <si>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</si>
  <si>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</si>
  <si>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</si>
  <si>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</si>
  <si>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</si>
  <si>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</si>
  <si>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</si>
  <si>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</si>
  <si>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</si>
  <si>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</si>
  <si>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</si>
  <si>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</si>
  <si>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</si>
  <si>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</si>
  <si>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</si>
  <si>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</si>
  <si>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</si>
  <si>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</si>
  <si>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</si>
  <si>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</si>
  <si>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</si>
  <si>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</si>
  <si>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</si>
  <si>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</si>
  <si>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</si>
  <si>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</si>
  <si>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</si>
  <si>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</si>
  <si>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</si>
  <si>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</si>
  <si>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</si>
  <si>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</si>
  <si>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</si>
  <si>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</si>
  <si>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</si>
  <si>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</si>
  <si>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</si>
  <si>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</si>
  <si>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</si>
  <si>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</si>
  <si>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</si>
  <si>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</si>
  <si>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</si>
  <si>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</si>
  <si>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</si>
  <si>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</si>
  <si>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</si>
  <si>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</si>
  <si>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(All)</t>
  </si>
  <si>
    <t>Count of outcome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</si>
  <si>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</si>
  <si>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</si>
  <si>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</si>
  <si>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</si>
  <si>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</si>
  <si>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</si>
  <si>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</si>
  <si>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</si>
  <si>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</si>
  <si>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</si>
  <si>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</si>
  <si>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</si>
  <si>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</si>
  <si>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</si>
  <si>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</si>
  <si>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</si>
  <si>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</si>
  <si>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</si>
  <si>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</si>
  <si>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</si>
  <si>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</si>
  <si>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</si>
  <si>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</si>
  <si>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</si>
  <si>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</si>
  <si>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</si>
  <si>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</si>
  <si>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</si>
  <si>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</si>
  <si>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</si>
  <si>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</si>
  <si>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</si>
  <si>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</si>
  <si>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</si>
  <si>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</si>
  <si>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</si>
  <si>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</si>
  <si>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Data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</si>
  <si>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</si>
  <si>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</si>
  <si>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</si>
  <si>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</si>
  <si>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</si>
  <si>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</si>
  <si>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</si>
  <si>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</si>
  <si>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</si>
  <si>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</si>
  <si>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</si>
  <si>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</si>
  <si>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</si>
  <si>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</si>
  <si>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</si>
  <si>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</si>
  <si>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</si>
  <si>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</si>
  <si>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</si>
  <si>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</si>
  <si>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</si>
  <si>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</si>
  <si>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</si>
  <si>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</si>
  <si>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</si>
  <si>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</si>
  <si>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</si>
  <si>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</si>
  <si>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</si>
  <si>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</si>
  <si>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</si>
  <si>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</si>
  <si>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</si>
  <si>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</si>
  <si>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</si>
  <si>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</t>
  </si>
  <si>
    <t>Median</t>
  </si>
  <si>
    <t>Mininmum</t>
  </si>
  <si>
    <t>Maximum</t>
  </si>
  <si>
    <t>Variance</t>
  </si>
  <si>
    <t>The standard deviation</t>
  </si>
  <si>
    <t>Successful</t>
  </si>
  <si>
    <t>Unsuccesful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</si>
</sst>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1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[Jin Baek_CrowdfundingBook.xlsx]OUTCOME(PARENT CATEGORY)!PivotTable1</c:name>
    <c:fmtId val="1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'OUTCOME(PARENT CATEGORY)'!$B$3:$B$4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'OUTCOME(PARENT 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'OUTCOME(PARENT CATEGORY)'!$B$5:$B$14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2-CF49-A7AE-64CB2D8013F2}"/>
            </c:ext>
          </c:extLst>
        </c:ser>
        <c:ser>
          <c:idx val="1"/>
          <c:order val="1"/>
          <c:tx>
            <c:strRef>
              <c:f>'OUTCOME(PARENT CATEGORY)'!$C$3:$C$4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'OUTCOME(PARENT 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'OUTCOME(PARENT CATEGORY)'!$C$5:$C$14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2-CF49-A7AE-64CB2D8013F2}"/>
            </c:ext>
          </c:extLst>
        </c:ser>
        <c:ser>
          <c:idx val="2"/>
          <c:order val="2"/>
          <c:tx>
            <c:strRef>
              <c:f>'OUTCOME(PARENT CATEGORY)'!$D$3:$D$4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'OUTCOME(PARENT 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'OUTCOME(PARENT CATEGORY)'!$D$5:$D$14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52-CF49-A7AE-64CB2D8013F2}"/>
            </c:ext>
          </c:extLst>
        </c:ser>
        <c:ser>
          <c:idx val="3"/>
          <c:order val="3"/>
          <c:tx>
            <c:strRef>
              <c:f>'OUTCOME(PARENT CATEGORY)'!$E$3:$E$4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'OUTCOME(PARENT 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'OUTCOME(PARENT CATEGORY)'!$E$5:$E$14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52-CF49-A7AE-64CB2D801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7953776"/>
        <c:axId val="588070464"/>
      </c:barChart>
      <c:catAx>
        <c:axId val="150795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70464"/>
        <c:crosses val="autoZero"/>
        <c:auto val="1"/>
        <c:lblAlgn val="ctr"/>
        <c:lblOffset val="100"/>
        <c:noMultiLvlLbl val="0"/>
      </c:catAx>
      <c:valAx>
        <c:axId val="5880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5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[Jin Baek_CrowdfundingBook.xlsx]OUTCOME(SUB-CATEGORY)!PivotTable2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'OUTCOME(SUB-CATEGORY)'!$B$4:$B$5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'OUTCOME(SUB-CATEGORY)'!$B$6:$B$30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5-9F46-8F11-5ED3B2CBFF5A}"/>
            </c:ext>
          </c:extLst>
        </c:ser>
        <c:ser>
          <c:idx val="1"/>
          <c:order val="1"/>
          <c:tx>
            <c:strRef>
              <c:f>'OUTCOME(SUB-CATEGORY)'!$C$4:$C$5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'OUTCOME(SUB-CATEGORY)'!$C$6:$C$30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5-9F46-8F11-5ED3B2CBFF5A}"/>
            </c:ext>
          </c:extLst>
        </c:ser>
        <c:ser>
          <c:idx val="2"/>
          <c:order val="2"/>
          <c:tx>
            <c:strRef>
              <c:f>'OUTCOME(SUB-CATEGORY)'!$D$4:$D$5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'OUTCOME(SUB-CATEGORY)'!$D$6:$D$30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5-9F46-8F11-5ED3B2CBFF5A}"/>
            </c:ext>
          </c:extLst>
        </c:ser>
        <c:ser>
          <c:idx val="3"/>
          <c:order val="3"/>
          <c:tx>
            <c:strRef>
              <c:f>'OUTCOME(SUB-CATEGORY)'!$E$4:$E$5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'OUTCOME(SUB-CATEGORY)'!$E$6:$E$30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B5-9F46-8F11-5ED3B2CBF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346288"/>
        <c:axId val="1342520336"/>
      </c:barChart>
      <c:catAx>
        <c:axId val="184434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520336"/>
        <c:crosses val="autoZero"/>
        <c:auto val="1"/>
        <c:lblAlgn val="ctr"/>
        <c:lblOffset val="100"/>
        <c:noMultiLvlLbl val="0"/>
      </c:catAx>
      <c:valAx>
        <c:axId val="13425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34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[Jin Baek_CrowdfundingBook.xlsx]OUTCOME(MONTH)!PivotTable3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'OUTCOME(MONTH)'!$B$4:$B$5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'OUTCOME(MONTH)'!$A$6:$A$18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'OUTCOME(MONTH)'!$B$6:$B$18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A-904B-ADAA-B83D032F2A64}"/>
            </c:ext>
          </c:extLst>
        </c:ser>
        <c:ser>
          <c:idx val="1"/>
          <c:order val="1"/>
          <c:tx>
            <c:strRef>
              <c:f>'OUTCOME(MONTH)'!$C$4:$C$5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'OUTCOME(MONTH)'!$A$6:$A$18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'OUTCOME(MONTH)'!$C$6:$C$18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A-904B-ADAA-B83D032F2A64}"/>
            </c:ext>
          </c:extLst>
        </c:ser>
        <c:ser>
          <c:idx val="2"/>
          <c:order val="2"/>
          <c:tx>
            <c:strRef>
              <c:f>'OUTCOME(MONTH)'!$D$4:$D$5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'OUTCOME(MONTH)'!$A$6:$A$18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'OUTCOME(MONTH)'!$D$6:$D$18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EA-904B-ADAA-B83D032F2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033648"/>
        <c:axId val="879348736"/>
      </c:lineChart>
      <c:catAx>
        <c:axId val="66003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48736"/>
        <c:crosses val="autoZero"/>
        <c:auto val="1"/>
        <c:lblAlgn val="ctr"/>
        <c:lblOffset val="100"/>
        <c:noMultiLvlLbl val="0"/>
      </c:catAx>
      <c:valAx>
        <c:axId val="8793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3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0-2245-B7F1-B6C013FBE566}"/>
            </c:ext>
          </c:extLst>
        </c:ser>
        <c:ser>
          <c:idx val="1"/>
          <c:order val="1"/>
          <c:tx>
            <c:strRef>
              <c:f>'Outcome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0-2245-B7F1-B6C013FBE566}"/>
            </c:ext>
          </c:extLst>
        </c:ser>
        <c:ser>
          <c:idx val="2"/>
          <c:order val="2"/>
          <c:tx>
            <c:strRef>
              <c:f>'Outcome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0-2245-B7F1-B6C013FBE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443344"/>
        <c:axId val="1684862688"/>
      </c:lineChart>
      <c:catAx>
        <c:axId val="169144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62688"/>
        <c:crosses val="autoZero"/>
        <c:auto val="1"/>
        <c:lblAlgn val="ctr"/>
        <c:lblOffset val="100"/>
        <c:noMultiLvlLbl val="0"/>
      </c:catAx>
      <c:valAx>
        <c:axId val="16848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44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220132</xdr:colOff>
      <xdr:row>0</xdr:row>
      <xdr:rowOff>201083</xdr:rowOff>
    </xdr:from>
    <xdr:to>
      <xdr:col>14</xdr:col>
      <xdr:colOff>220133</xdr:colOff>
      <xdr:row>20</xdr:row>
      <xdr:rowOff>84667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F960D2-3640-0A2F-EF57-2C9DA5A36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7</xdr:row>
      <xdr:rowOff>171450</xdr:rowOff>
    </xdr:from>
    <xdr:to>
      <xdr:col>12</xdr:col>
      <xdr:colOff>228600</xdr:colOff>
      <xdr:row>29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AFBA7D-E90C-C0D6-5931-50B5198BE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4</xdr:row>
      <xdr:rowOff>69850</xdr:rowOff>
    </xdr:from>
    <xdr:to>
      <xdr:col>10</xdr:col>
      <xdr:colOff>635000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A9B9BE-6D5D-699C-3BA9-A46E9F315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363908</xdr:colOff>
      <xdr:row>13</xdr:row>
      <xdr:rowOff>87802</xdr:rowOff>
    </xdr:from>
    <xdr:to>
      <xdr:col>8</xdr:col>
      <xdr:colOff>88900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CD5F12-F878-5002-DC40-BC9DED36C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nseo Baek" refreshedDate="45411.624043171294" createdVersion="8" refreshedVersion="8" minRefreshableVersion="3" recordCount="1000" xr:uid="{FEF86B42-DBFC-7F4B-85B7-F18BCBE057E8}">
  <cacheSource type="worksheet">
    <worksheetSource ref="C1:R1001" sheet="Crowdfunding"/>
  </cacheSource>
  <cacheFields count="16">
    <cacheField name="blurb" numFmtId="0">
      <sharedItems containsNonDate="0"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ntainsNonDate="0"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ntainsNonDate="0" count="7">
        <s v="CA"/>
        <s v="US"/>
        <s v="AU"/>
        <s v="DK"/>
        <s v="GB"/>
        <s v="CH"/>
        <s v="IT"/>
      </sharedItems>
    </cacheField>
    <cacheField name="currency" numFmtId="0">
      <sharedItems containsNonDate="0"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ntainsNonDate="0"/>
    </cacheField>
    <cacheField name="spotlight" numFmtId="0">
      <sharedItems containsNonDate="0"/>
    </cacheField>
    <cacheField name="category &amp; sub-category" numFmtId="0">
      <sharedItems containsNonDate="0"/>
    </cacheField>
    <cacheField name="Percent Funded" numFmtId="1">
      <sharedItems containsSemiMixedTypes="0" containsString="0" containsNumber="1" minValue="0" maxValue="2338.833333333333"/>
    </cacheField>
    <cacheField name="Average Donation" numFmtId="1">
      <sharedItems containsMixedTypes="1" containsNumber="1" minValue="0" maxValue="113.17073170731707"/>
    </cacheField>
    <cacheField name="Parent Category" numFmtId="0">
      <sharedItems containsNonDate="0"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ntainsNonDate="0"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nseo Baek" refreshedDate="45411.665186574071" createdVersion="8" refreshedVersion="8" minRefreshableVersion="3" recordCount="1000" xr:uid="{5C8858A3-0B68-7040-ACD4-A463C4B432C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ntainsNonDate="0"/>
    </cacheField>
    <cacheField name="blurb" numFmtId="0">
      <sharedItems containsNonDate="0"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ntainsNonDate="0"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ntainsNonDate="0"/>
    </cacheField>
    <cacheField name="currency" numFmtId="0">
      <sharedItems containsNonDate="0"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ntainsNonDate="0"/>
    </cacheField>
    <cacheField name="spotlight" numFmtId="0">
      <sharedItems containsNonDate="0"/>
    </cacheField>
    <cacheField name="category &amp; sub-category" numFmtId="0">
      <sharedItems containsNonDate="0"/>
    </cacheField>
    <cacheField name="Percent Funded" numFmtId="1">
      <sharedItems containsSemiMixedTypes="0" containsString="0" containsNumber="1" minValue="0" maxValue="2338.833333333333"/>
    </cacheField>
    <cacheField name="Average Donation" numFmtId="1">
      <sharedItems containsMixedTypes="1" containsNumber="1" minValue="0" maxValue="113.17073170731707"/>
    </cacheField>
    <cacheField name="Parent Category" numFmtId="0">
      <sharedItems containsNonDate="0"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ntainsNonDate="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a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0C7721-B348-374B-957A-1A38D3171CF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6"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outcome" fld="3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E8106-4E38-A84A-872F-CAB0C78FE29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6"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2">
    <pageField fld="5" hier="-1"/>
    <pageField fld="14" hier="-1"/>
  </pageFields>
  <dataFields count="1">
    <dataField name="Count of outcome" fld="3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9C2DF-470F-FC41-A8E5-8F0321357579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2"/>
  <sheetViews>
    <sheetView tabSelected="1" workbookViewId="0">
      <selection activeCell="I18" sqref="I1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2.83203125" customWidth="1"/>
    <col min="10" max="11" width="11.1640625" bestFit="1" customWidth="1"/>
    <col min="14" max="14" width="28" bestFit="1" customWidth="1"/>
    <col min="15" max="15" width="16.1640625" style="6" customWidth="1"/>
    <col min="16" max="16" width="16" style="6" bestFit="1" customWidth="1"/>
    <col min="17" max="17" width="15.1640625" bestFit="1" customWidth="1"/>
    <col min="18" max="18" width="12.1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4" t="s">
        <v>2030</v>
      </c>
      <c r="Q1" s="1" t="s">
        <v>2032</v>
      </c>
      <c r="R1" s="1" t="s">
        <v>2031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(E2/D2)*100</f>
        <v>0</v>
      </c>
      <c r="P2" s="5">
        <v>0</v>
      </c>
      <c r="Q2" t="str" cm="1">
        <f t="array" ref="Q2:R2">_xlfn.TEXTSPLIT(N2,"/",1)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>(E3/D3)*100</f>
        <v>1040</v>
      </c>
      <c r="P3" s="5">
        <f>E3/G3</f>
        <v>92.151898734177209</v>
      </c>
      <c r="Q3" t="str" cm="1">
        <f t="array" ref="Q3:R3">_xlfn.TEXTSPLIT(N3,"/",1)</f>
        <v>music</v>
      </c>
      <c r="R3" t="str">
        <v>rock</v>
      </c>
      <c r="S3" s="9">
        <f>(((J3/60)/60)/24)+DATE(1970,1,1)</f>
        <v>41870.208333333336</v>
      </c>
      <c r="T3" s="9">
        <f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>(E4/D4)*100</f>
        <v>131.4787822878229</v>
      </c>
      <c r="P4" s="5">
        <f>E4/G4</f>
        <v>100.01614035087719</v>
      </c>
      <c r="Q4" t="str" cm="1">
        <f t="array" ref="Q4:R4">_xlfn.TEXTSPLIT(N4,"/",1)</f>
        <v>technology</v>
      </c>
      <c r="R4" t="str">
        <v>web</v>
      </c>
      <c r="S4" s="9">
        <f>(((J4/60)/60)/24)+DATE(1970,1,1)</f>
        <v>41595.25</v>
      </c>
      <c r="T4" s="9">
        <f>(((K4/60)/60)/24)+DATE(1970,1,1)</f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>(E5/D5)*100</f>
        <v>58.976190476190467</v>
      </c>
      <c r="P5" s="5">
        <f>E5/G5</f>
        <v>103.20833333333333</v>
      </c>
      <c r="Q5" t="str" cm="1">
        <f t="array" ref="Q5:R5">_xlfn.TEXTSPLIT(N5,"/",1)</f>
        <v>music</v>
      </c>
      <c r="R5" t="str">
        <v>rock</v>
      </c>
      <c r="S5" s="9">
        <f>(((J5/60)/60)/24)+DATE(1970,1,1)</f>
        <v>43688.208333333328</v>
      </c>
      <c r="T5" s="9">
        <f>(((K5/60)/60)/24)+DATE(1970,1,1)</f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>(E6/D6)*100</f>
        <v>69.276315789473685</v>
      </c>
      <c r="P6" s="5">
        <f>E6/G6</f>
        <v>99.339622641509436</v>
      </c>
      <c r="Q6" t="str" cm="1">
        <f t="array" ref="Q6:R6">_xlfn.TEXTSPLIT(N6,"/",1)</f>
        <v>theater</v>
      </c>
      <c r="R6" t="str">
        <v>plays</v>
      </c>
      <c r="S6" s="9">
        <f>(((J6/60)/60)/24)+DATE(1970,1,1)</f>
        <v>43485.25</v>
      </c>
      <c r="T6" s="9">
        <f>(((K6/60)/60)/24)+DATE(1970,1,1)</f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>(E7/D7)*100</f>
        <v>173.61842105263159</v>
      </c>
      <c r="P7" s="5">
        <f>E7/G7</f>
        <v>75.833333333333329</v>
      </c>
      <c r="Q7" t="str" cm="1">
        <f t="array" ref="Q7:R7">_xlfn.TEXTSPLIT(N7,"/",1)</f>
        <v>theater</v>
      </c>
      <c r="R7" t="str">
        <v>plays</v>
      </c>
      <c r="S7" s="9">
        <f>(((J7/60)/60)/24)+DATE(1970,1,1)</f>
        <v>41149.208333333336</v>
      </c>
      <c r="T7" s="9">
        <f>(((K7/60)/60)/24)+DATE(1970,1,1)</f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>(E8/D8)*100</f>
        <v>20.961538461538463</v>
      </c>
      <c r="P8" s="5">
        <f>E8/G8</f>
        <v>60.555555555555557</v>
      </c>
      <c r="Q8" t="str" cm="1">
        <f t="array" ref="Q8:R8">_xlfn.TEXTSPLIT(N8,"/",1)</f>
        <v>film &amp; video</v>
      </c>
      <c r="R8" t="str">
        <v>documentary</v>
      </c>
      <c r="S8" s="9">
        <f>(((J8/60)/60)/24)+DATE(1970,1,1)</f>
        <v>42991.208333333328</v>
      </c>
      <c r="T8" s="9">
        <f>(((K8/60)/60)/24)+DATE(1970,1,1)</f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>(E9/D9)*100</f>
        <v>327.57777777777778</v>
      </c>
      <c r="P9" s="5">
        <f>E9/G9</f>
        <v>64.93832599118943</v>
      </c>
      <c r="Q9" t="str" cm="1">
        <f t="array" ref="Q9:R9">_xlfn.TEXTSPLIT(N9,"/",1)</f>
        <v>theater</v>
      </c>
      <c r="R9" t="str">
        <v>plays</v>
      </c>
      <c r="S9" s="9">
        <f>(((J9/60)/60)/24)+DATE(1970,1,1)</f>
        <v>42229.208333333328</v>
      </c>
      <c r="T9" s="9">
        <f>(((K9/60)/60)/24)+DATE(1970,1,1)</f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>(E10/D10)*100</f>
        <v>19.932788374205266</v>
      </c>
      <c r="P10" s="5">
        <f>E10/G10</f>
        <v>30.997175141242938</v>
      </c>
      <c r="Q10" t="str" cm="1">
        <f t="array" ref="Q10:R10">_xlfn.TEXTSPLIT(N10,"/",1)</f>
        <v>theater</v>
      </c>
      <c r="R10" t="str">
        <v>plays</v>
      </c>
      <c r="S10" s="9">
        <f>(((J10/60)/60)/24)+DATE(1970,1,1)</f>
        <v>40399.208333333336</v>
      </c>
      <c r="T10" s="9">
        <f>(((K10/60)/60)/24)+DATE(1970,1,1)</f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>(E11/D11)*100</f>
        <v>51.741935483870968</v>
      </c>
      <c r="P11" s="5">
        <f>E11/G11</f>
        <v>72.909090909090907</v>
      </c>
      <c r="Q11" t="str" cm="1">
        <f t="array" ref="Q11:R11">_xlfn.TEXTSPLIT(N11,"/",1)</f>
        <v>music</v>
      </c>
      <c r="R11" t="str">
        <v>electric music</v>
      </c>
      <c r="S11" s="9">
        <f>(((J11/60)/60)/24)+DATE(1970,1,1)</f>
        <v>41536.208333333336</v>
      </c>
      <c r="T11" s="9">
        <f>(((K11/60)/60)/24)+DATE(1970,1,1)</f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>(E12/D12)*100</f>
        <v>266.11538461538464</v>
      </c>
      <c r="P12" s="5">
        <f>E12/G12</f>
        <v>62.9</v>
      </c>
      <c r="Q12" t="str" cm="1">
        <f t="array" ref="Q12:R12">_xlfn.TEXTSPLIT(N12,"/",1)</f>
        <v>film &amp; video</v>
      </c>
      <c r="R12" t="str">
        <v>drama</v>
      </c>
      <c r="S12" s="9">
        <f>(((J12/60)/60)/24)+DATE(1970,1,1)</f>
        <v>40404.208333333336</v>
      </c>
      <c r="T12" s="9">
        <f>(((K12/60)/60)/24)+DATE(1970,1,1)</f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>(E13/D13)*100</f>
        <v>48.095238095238095</v>
      </c>
      <c r="P13" s="5">
        <f>E13/G13</f>
        <v>112.22222222222223</v>
      </c>
      <c r="Q13" t="str" cm="1">
        <f t="array" ref="Q13:R13">_xlfn.TEXTSPLIT(N13,"/",1)</f>
        <v>theater</v>
      </c>
      <c r="R13" t="str">
        <v>plays</v>
      </c>
      <c r="S13" s="9">
        <f>(((J13/60)/60)/24)+DATE(1970,1,1)</f>
        <v>40442.208333333336</v>
      </c>
      <c r="T13" s="9">
        <f>(((K13/60)/60)/24)+DATE(1970,1,1)</f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>(E14/D14)*100</f>
        <v>89.349206349206341</v>
      </c>
      <c r="P14" s="5">
        <f>E14/G14</f>
        <v>102.34545454545454</v>
      </c>
      <c r="Q14" t="str" cm="1">
        <f t="array" ref="Q14:R14">_xlfn.TEXTSPLIT(N14,"/",1)</f>
        <v>film &amp; video</v>
      </c>
      <c r="R14" t="str">
        <v>drama</v>
      </c>
      <c r="S14" s="9">
        <f>(((J14/60)/60)/24)+DATE(1970,1,1)</f>
        <v>43760.208333333328</v>
      </c>
      <c r="T14" s="9">
        <f>(((K14/60)/60)/24)+DATE(1970,1,1)</f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>(E15/D15)*100</f>
        <v>245.11904761904765</v>
      </c>
      <c r="P15" s="5">
        <f>E15/G15</f>
        <v>105.05102040816327</v>
      </c>
      <c r="Q15" t="str" cm="1">
        <f t="array" ref="Q15:R15">_xlfn.TEXTSPLIT(N15,"/",1)</f>
        <v>music</v>
      </c>
      <c r="R15" t="str">
        <v>indie rock</v>
      </c>
      <c r="S15" s="9">
        <f>(((J15/60)/60)/24)+DATE(1970,1,1)</f>
        <v>42532.208333333328</v>
      </c>
      <c r="T15" s="9">
        <f>(((K15/60)/60)/24)+DATE(1970,1,1)</f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>(E16/D16)*100</f>
        <v>66.769503546099301</v>
      </c>
      <c r="P16" s="5">
        <f>E16/G16</f>
        <v>94.144999999999996</v>
      </c>
      <c r="Q16" t="str" cm="1">
        <f t="array" ref="Q16:R16">_xlfn.TEXTSPLIT(N16,"/",1)</f>
        <v>music</v>
      </c>
      <c r="R16" t="str">
        <v>indie rock</v>
      </c>
      <c r="S16" s="9">
        <f>(((J16/60)/60)/24)+DATE(1970,1,1)</f>
        <v>40974.25</v>
      </c>
      <c r="T16" s="9">
        <f>(((K16/60)/60)/24)+DATE(1970,1,1)</f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>(E17/D17)*100</f>
        <v>47.307881773399011</v>
      </c>
      <c r="P17" s="5">
        <f>E17/G17</f>
        <v>84.986725663716811</v>
      </c>
      <c r="Q17" t="str" cm="1">
        <f t="array" ref="Q17:R17">_xlfn.TEXTSPLIT(N17,"/",1)</f>
        <v>technology</v>
      </c>
      <c r="R17" t="str">
        <v>wearables</v>
      </c>
      <c r="S17" s="9">
        <f>(((J17/60)/60)/24)+DATE(1970,1,1)</f>
        <v>43809.25</v>
      </c>
      <c r="T17" s="9">
        <f>(((K17/60)/60)/24)+DATE(1970,1,1)</f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>(E18/D18)*100</f>
        <v>649.47058823529414</v>
      </c>
      <c r="P18" s="5">
        <f>E18/G18</f>
        <v>110.41</v>
      </c>
      <c r="Q18" t="str" cm="1">
        <f t="array" ref="Q18:R18">_xlfn.TEXTSPLIT(N18,"/",1)</f>
        <v>publishing</v>
      </c>
      <c r="R18" t="str">
        <v>nonfiction</v>
      </c>
      <c r="S18" s="9">
        <f>(((J18/60)/60)/24)+DATE(1970,1,1)</f>
        <v>41661.25</v>
      </c>
      <c r="T18" s="9">
        <f>(((K18/60)/60)/24)+DATE(1970,1,1)</f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>(E19/D19)*100</f>
        <v>159.39125295508273</v>
      </c>
      <c r="P19" s="5">
        <f>E19/G19</f>
        <v>107.96236989591674</v>
      </c>
      <c r="Q19" t="str" cm="1">
        <f t="array" ref="Q19:R19">_xlfn.TEXTSPLIT(N19,"/",1)</f>
        <v>film &amp; video</v>
      </c>
      <c r="R19" t="str">
        <v>animation</v>
      </c>
      <c r="S19" s="9">
        <f>(((J19/60)/60)/24)+DATE(1970,1,1)</f>
        <v>40555.25</v>
      </c>
      <c r="T19" s="9">
        <f>(((K19/60)/60)/24)+DATE(1970,1,1)</f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>(E20/D20)*100</f>
        <v>66.912087912087912</v>
      </c>
      <c r="P20" s="5">
        <f>E20/G20</f>
        <v>45.103703703703701</v>
      </c>
      <c r="Q20" t="str" cm="1">
        <f t="array" ref="Q20:R20">_xlfn.TEXTSPLIT(N20,"/",1)</f>
        <v>theater</v>
      </c>
      <c r="R20" t="str">
        <v>plays</v>
      </c>
      <c r="S20" s="9">
        <f>(((J20/60)/60)/24)+DATE(1970,1,1)</f>
        <v>43351.208333333328</v>
      </c>
      <c r="T20" s="9">
        <f>(((K20/60)/60)/24)+DATE(1970,1,1)</f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>(E21/D21)*100</f>
        <v>48.529600000000002</v>
      </c>
      <c r="P21" s="5">
        <f>E21/G21</f>
        <v>45.001483679525222</v>
      </c>
      <c r="Q21" t="str" cm="1">
        <f t="array" ref="Q21:R21">_xlfn.TEXTSPLIT(N21,"/",1)</f>
        <v>theater</v>
      </c>
      <c r="R21" t="str">
        <v>plays</v>
      </c>
      <c r="S21" s="9">
        <f>(((J21/60)/60)/24)+DATE(1970,1,1)</f>
        <v>43528.25</v>
      </c>
      <c r="T21" s="9">
        <f>(((K21/60)/60)/24)+DATE(1970,1,1)</f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>(E22/D22)*100</f>
        <v>112.24279210925646</v>
      </c>
      <c r="P22" s="5">
        <f>E22/G22</f>
        <v>105.97134670487107</v>
      </c>
      <c r="Q22" t="str" cm="1">
        <f t="array" ref="Q22:R22">_xlfn.TEXTSPLIT(N22,"/",1)</f>
        <v>film &amp; video</v>
      </c>
      <c r="R22" t="str">
        <v>drama</v>
      </c>
      <c r="S22" s="9">
        <f>(((J22/60)/60)/24)+DATE(1970,1,1)</f>
        <v>41848.208333333336</v>
      </c>
      <c r="T22" s="9">
        <f>(((K22/60)/60)/24)+DATE(1970,1,1)</f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>(E23/D23)*100</f>
        <v>40.992553191489364</v>
      </c>
      <c r="P23" s="5">
        <f>E23/G23</f>
        <v>69.055555555555557</v>
      </c>
      <c r="Q23" t="str" cm="1">
        <f t="array" ref="Q23:R23">_xlfn.TEXTSPLIT(N23,"/",1)</f>
        <v>theater</v>
      </c>
      <c r="R23" t="str">
        <v>plays</v>
      </c>
      <c r="S23" s="9">
        <f>(((J23/60)/60)/24)+DATE(1970,1,1)</f>
        <v>40770.208333333336</v>
      </c>
      <c r="T23" s="9">
        <f>(((K23/60)/60)/24)+DATE(1970,1,1)</f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>(E24/D24)*100</f>
        <v>128.07106598984771</v>
      </c>
      <c r="P24" s="5">
        <f>E24/G24</f>
        <v>85.044943820224717</v>
      </c>
      <c r="Q24" t="str" cm="1">
        <f t="array" ref="Q24:R24">_xlfn.TEXTSPLIT(N24,"/",1)</f>
        <v>theater</v>
      </c>
      <c r="R24" t="str">
        <v>plays</v>
      </c>
      <c r="S24" s="9">
        <f>(((J24/60)/60)/24)+DATE(1970,1,1)</f>
        <v>43193.208333333328</v>
      </c>
      <c r="T24" s="9">
        <f>(((K24/60)/60)/24)+DATE(1970,1,1)</f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>(E25/D25)*100</f>
        <v>332.04444444444448</v>
      </c>
      <c r="P25" s="5">
        <f>E25/G25</f>
        <v>105.22535211267606</v>
      </c>
      <c r="Q25" t="str" cm="1">
        <f t="array" ref="Q25:R25">_xlfn.TEXTSPLIT(N25,"/",1)</f>
        <v>film &amp; video</v>
      </c>
      <c r="R25" t="str">
        <v>documentary</v>
      </c>
      <c r="S25" s="9">
        <f>(((J25/60)/60)/24)+DATE(1970,1,1)</f>
        <v>43510.25</v>
      </c>
      <c r="T25" s="9">
        <f>(((K25/60)/60)/24)+DATE(1970,1,1)</f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>(E26/D26)*100</f>
        <v>112.83225108225108</v>
      </c>
      <c r="P26" s="5">
        <f>E26/G26</f>
        <v>39.003741114852225</v>
      </c>
      <c r="Q26" t="str" cm="1">
        <f t="array" ref="Q26:R26">_xlfn.TEXTSPLIT(N26,"/",1)</f>
        <v>technology</v>
      </c>
      <c r="R26" t="str">
        <v>wearables</v>
      </c>
      <c r="S26" s="9">
        <f>(((J26/60)/60)/24)+DATE(1970,1,1)</f>
        <v>41811.208333333336</v>
      </c>
      <c r="T26" s="9">
        <f>(((K26/60)/60)/24)+DATE(1970,1,1)</f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>(E27/D27)*100</f>
        <v>216.43636363636364</v>
      </c>
      <c r="P27" s="5">
        <f>E27/G27</f>
        <v>73.030674846625772</v>
      </c>
      <c r="Q27" t="str" cm="1">
        <f t="array" ref="Q27:R27">_xlfn.TEXTSPLIT(N27,"/",1)</f>
        <v>games</v>
      </c>
      <c r="R27" t="str">
        <v>video games</v>
      </c>
      <c r="S27" s="9">
        <f>(((J27/60)/60)/24)+DATE(1970,1,1)</f>
        <v>40681.208333333336</v>
      </c>
      <c r="T27" s="9">
        <f>(((K27/60)/60)/24)+DATE(1970,1,1)</f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>(E28/D28)*100</f>
        <v>48.199069767441863</v>
      </c>
      <c r="P28" s="5">
        <f>E28/G28</f>
        <v>35.009459459459457</v>
      </c>
      <c r="Q28" t="str" cm="1">
        <f t="array" ref="Q28:R28">_xlfn.TEXTSPLIT(N28,"/",1)</f>
        <v>theater</v>
      </c>
      <c r="R28" t="str">
        <v>plays</v>
      </c>
      <c r="S28" s="9">
        <f>(((J28/60)/60)/24)+DATE(1970,1,1)</f>
        <v>43312.208333333328</v>
      </c>
      <c r="T28" s="9">
        <f>(((K28/60)/60)/24)+DATE(1970,1,1)</f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>(E29/D29)*100</f>
        <v>79.95</v>
      </c>
      <c r="P29" s="5">
        <f>E29/G29</f>
        <v>106.6</v>
      </c>
      <c r="Q29" t="str" cm="1">
        <f t="array" ref="Q29:R29">_xlfn.TEXTSPLIT(N29,"/",1)</f>
        <v>music</v>
      </c>
      <c r="R29" t="str">
        <v>rock</v>
      </c>
      <c r="S29" s="9">
        <f>(((J29/60)/60)/24)+DATE(1970,1,1)</f>
        <v>42280.208333333328</v>
      </c>
      <c r="T29" s="9">
        <f>(((K29/60)/60)/24)+DATE(1970,1,1)</f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>(E30/D30)*100</f>
        <v>105.22553516819573</v>
      </c>
      <c r="P30" s="5">
        <f>E30/G30</f>
        <v>61.997747747747745</v>
      </c>
      <c r="Q30" t="str" cm="1">
        <f t="array" ref="Q30:R30">_xlfn.TEXTSPLIT(N30,"/",1)</f>
        <v>theater</v>
      </c>
      <c r="R30" t="str">
        <v>plays</v>
      </c>
      <c r="S30" s="9">
        <f>(((J30/60)/60)/24)+DATE(1970,1,1)</f>
        <v>40218.25</v>
      </c>
      <c r="T30" s="9">
        <f>(((K30/60)/60)/24)+DATE(1970,1,1)</f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>(E31/D31)*100</f>
        <v>328.89978213507629</v>
      </c>
      <c r="P31" s="5">
        <f>E31/G31</f>
        <v>94.000622665006233</v>
      </c>
      <c r="Q31" t="str" cm="1">
        <f t="array" ref="Q31:R31">_xlfn.TEXTSPLIT(N31,"/",1)</f>
        <v>film &amp; video</v>
      </c>
      <c r="R31" t="str">
        <v>shorts</v>
      </c>
      <c r="S31" s="9">
        <f>(((J31/60)/60)/24)+DATE(1970,1,1)</f>
        <v>43301.208333333328</v>
      </c>
      <c r="T31" s="9">
        <f>(((K31/60)/60)/24)+DATE(1970,1,1)</f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>(E32/D32)*100</f>
        <v>160.61111111111111</v>
      </c>
      <c r="P32" s="5">
        <f>E32/G32</f>
        <v>112.05426356589147</v>
      </c>
      <c r="Q32" t="str" cm="1">
        <f t="array" ref="Q32:R32">_xlfn.TEXTSPLIT(N32,"/",1)</f>
        <v>film &amp; video</v>
      </c>
      <c r="R32" t="str">
        <v>animation</v>
      </c>
      <c r="S32" s="9">
        <f>(((J32/60)/60)/24)+DATE(1970,1,1)</f>
        <v>43609.208333333328</v>
      </c>
      <c r="T32" s="9">
        <f>(((K32/60)/60)/24)+DATE(1970,1,1)</f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>(E33/D33)*100</f>
        <v>310</v>
      </c>
      <c r="P33" s="5">
        <f>E33/G33</f>
        <v>48.008849557522126</v>
      </c>
      <c r="Q33" t="str" cm="1">
        <f t="array" ref="Q33:R33">_xlfn.TEXTSPLIT(N33,"/",1)</f>
        <v>games</v>
      </c>
      <c r="R33" t="str">
        <v>video games</v>
      </c>
      <c r="S33" s="9">
        <f>(((J33/60)/60)/24)+DATE(1970,1,1)</f>
        <v>42374.25</v>
      </c>
      <c r="T33" s="9">
        <f>(((K33/60)/60)/24)+DATE(1970,1,1)</f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>(E34/D34)*100</f>
        <v>86.807920792079202</v>
      </c>
      <c r="P34" s="5">
        <f>E34/G34</f>
        <v>38.004334633723452</v>
      </c>
      <c r="Q34" t="str" cm="1">
        <f t="array" ref="Q34:R34">_xlfn.TEXTSPLIT(N34,"/",1)</f>
        <v>film &amp; video</v>
      </c>
      <c r="R34" t="str">
        <v>documentary</v>
      </c>
      <c r="S34" s="9">
        <f>(((J34/60)/60)/24)+DATE(1970,1,1)</f>
        <v>43110.25</v>
      </c>
      <c r="T34" s="9">
        <f>(((K34/60)/60)/24)+DATE(1970,1,1)</f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>(E35/D35)*100</f>
        <v>377.82071713147411</v>
      </c>
      <c r="P35" s="5">
        <f>E35/G35</f>
        <v>35.000184535892231</v>
      </c>
      <c r="Q35" t="str" cm="1">
        <f t="array" ref="Q35:R35">_xlfn.TEXTSPLIT(N35,"/",1)</f>
        <v>theater</v>
      </c>
      <c r="R35" t="str">
        <v>plays</v>
      </c>
      <c r="S35" s="9">
        <f>(((J35/60)/60)/24)+DATE(1970,1,1)</f>
        <v>41917.208333333336</v>
      </c>
      <c r="T35" s="9">
        <f>(((K35/60)/60)/24)+DATE(1970,1,1)</f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>(E36/D36)*100</f>
        <v>150.80645161290323</v>
      </c>
      <c r="P36" s="5">
        <f>E36/G36</f>
        <v>85</v>
      </c>
      <c r="Q36" t="str" cm="1">
        <f t="array" ref="Q36:R36">_xlfn.TEXTSPLIT(N36,"/",1)</f>
        <v>film &amp; video</v>
      </c>
      <c r="R36" t="str">
        <v>documentary</v>
      </c>
      <c r="S36" s="9">
        <f>(((J36/60)/60)/24)+DATE(1970,1,1)</f>
        <v>42817.208333333328</v>
      </c>
      <c r="T36" s="9">
        <f>(((K36/60)/60)/24)+DATE(1970,1,1)</f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>(E37/D37)*100</f>
        <v>150.30119521912351</v>
      </c>
      <c r="P37" s="5">
        <f>E37/G37</f>
        <v>95.993893129770996</v>
      </c>
      <c r="Q37" t="str" cm="1">
        <f t="array" ref="Q37:R37">_xlfn.TEXTSPLIT(N37,"/",1)</f>
        <v>film &amp; video</v>
      </c>
      <c r="R37" t="str">
        <v>drama</v>
      </c>
      <c r="S37" s="9">
        <f>(((J37/60)/60)/24)+DATE(1970,1,1)</f>
        <v>43484.25</v>
      </c>
      <c r="T37" s="9">
        <f>(((K37/60)/60)/24)+DATE(1970,1,1)</f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>(E38/D38)*100</f>
        <v>157.28571428571431</v>
      </c>
      <c r="P38" s="5">
        <f>E38/G38</f>
        <v>68.8125</v>
      </c>
      <c r="Q38" t="str" cm="1">
        <f t="array" ref="Q38:R38">_xlfn.TEXTSPLIT(N38,"/",1)</f>
        <v>theater</v>
      </c>
      <c r="R38" t="str">
        <v>plays</v>
      </c>
      <c r="S38" s="9">
        <f>(((J38/60)/60)/24)+DATE(1970,1,1)</f>
        <v>40600.25</v>
      </c>
      <c r="T38" s="9">
        <f>(((K38/60)/60)/24)+DATE(1970,1,1)</f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>(E39/D39)*100</f>
        <v>139.98765432098764</v>
      </c>
      <c r="P39" s="5">
        <f>E39/G39</f>
        <v>105.97196261682242</v>
      </c>
      <c r="Q39" t="str" cm="1">
        <f t="array" ref="Q39:R39">_xlfn.TEXTSPLIT(N39,"/",1)</f>
        <v>publishing</v>
      </c>
      <c r="R39" t="str">
        <v>fiction</v>
      </c>
      <c r="S39" s="9">
        <f>(((J39/60)/60)/24)+DATE(1970,1,1)</f>
        <v>43744.208333333328</v>
      </c>
      <c r="T39" s="9">
        <f>(((K39/60)/60)/24)+DATE(1970,1,1)</f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>(E40/D40)*100</f>
        <v>325.32258064516128</v>
      </c>
      <c r="P40" s="5">
        <f>E40/G40</f>
        <v>75.261194029850742</v>
      </c>
      <c r="Q40" t="str" cm="1">
        <f t="array" ref="Q40:R40">_xlfn.TEXTSPLIT(N40,"/",1)</f>
        <v>photography</v>
      </c>
      <c r="R40" t="str">
        <v>photography books</v>
      </c>
      <c r="S40" s="9">
        <f>(((J40/60)/60)/24)+DATE(1970,1,1)</f>
        <v>40469.208333333336</v>
      </c>
      <c r="T40" s="9">
        <f>(((K40/60)/60)/24)+DATE(1970,1,1)</f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>(E41/D41)*100</f>
        <v>50.777777777777779</v>
      </c>
      <c r="P41" s="5">
        <f>E41/G41</f>
        <v>57.125</v>
      </c>
      <c r="Q41" t="str" cm="1">
        <f t="array" ref="Q41:R41">_xlfn.TEXTSPLIT(N41,"/",1)</f>
        <v>theater</v>
      </c>
      <c r="R41" t="str">
        <v>plays</v>
      </c>
      <c r="S41" s="9">
        <f>(((J41/60)/60)/24)+DATE(1970,1,1)</f>
        <v>41330.25</v>
      </c>
      <c r="T41" s="9">
        <f>(((K41/60)/60)/24)+DATE(1970,1,1)</f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>(E42/D42)*100</f>
        <v>169.06818181818181</v>
      </c>
      <c r="P42" s="5">
        <f>E42/G42</f>
        <v>75.141414141414145</v>
      </c>
      <c r="Q42" t="str" cm="1">
        <f t="array" ref="Q42:R42">_xlfn.TEXTSPLIT(N42,"/",1)</f>
        <v>technology</v>
      </c>
      <c r="R42" t="str">
        <v>wearables</v>
      </c>
      <c r="S42" s="9">
        <f>(((J42/60)/60)/24)+DATE(1970,1,1)</f>
        <v>40334.208333333336</v>
      </c>
      <c r="T42" s="9">
        <f>(((K42/60)/60)/24)+DATE(1970,1,1)</f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>(E43/D43)*100</f>
        <v>212.92857142857144</v>
      </c>
      <c r="P43" s="5">
        <f>E43/G43</f>
        <v>107.42342342342343</v>
      </c>
      <c r="Q43" t="str" cm="1">
        <f t="array" ref="Q43:R43">_xlfn.TEXTSPLIT(N43,"/",1)</f>
        <v>music</v>
      </c>
      <c r="R43" t="str">
        <v>rock</v>
      </c>
      <c r="S43" s="9">
        <f>(((J43/60)/60)/24)+DATE(1970,1,1)</f>
        <v>41156.208333333336</v>
      </c>
      <c r="T43" s="9">
        <f>(((K43/60)/60)/24)+DATE(1970,1,1)</f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>(E44/D44)*100</f>
        <v>443.94444444444446</v>
      </c>
      <c r="P44" s="5">
        <f>E44/G44</f>
        <v>35.995495495495497</v>
      </c>
      <c r="Q44" t="str" cm="1">
        <f t="array" ref="Q44:R44">_xlfn.TEXTSPLIT(N44,"/",1)</f>
        <v>food</v>
      </c>
      <c r="R44" t="str">
        <v>food trucks</v>
      </c>
      <c r="S44" s="9">
        <f>(((J44/60)/60)/24)+DATE(1970,1,1)</f>
        <v>40728.208333333336</v>
      </c>
      <c r="T44" s="9">
        <f>(((K44/60)/60)/24)+DATE(1970,1,1)</f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>(E45/D45)*100</f>
        <v>185.9390243902439</v>
      </c>
      <c r="P45" s="5">
        <f>E45/G45</f>
        <v>26.998873148744366</v>
      </c>
      <c r="Q45" t="str" cm="1">
        <f t="array" ref="Q45:R45">_xlfn.TEXTSPLIT(N45,"/",1)</f>
        <v>publishing</v>
      </c>
      <c r="R45" t="str">
        <v>radio &amp; podcasts</v>
      </c>
      <c r="S45" s="9">
        <f>(((J45/60)/60)/24)+DATE(1970,1,1)</f>
        <v>41844.208333333336</v>
      </c>
      <c r="T45" s="9">
        <f>(((K45/60)/60)/24)+DATE(1970,1,1)</f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>(E46/D46)*100</f>
        <v>658.8125</v>
      </c>
      <c r="P46" s="5">
        <f>E46/G46</f>
        <v>107.56122448979592</v>
      </c>
      <c r="Q46" t="str" cm="1">
        <f t="array" ref="Q46:R46">_xlfn.TEXTSPLIT(N46,"/",1)</f>
        <v>publishing</v>
      </c>
      <c r="R46" t="str">
        <v>fiction</v>
      </c>
      <c r="S46" s="9">
        <f>(((J46/60)/60)/24)+DATE(1970,1,1)</f>
        <v>43541.208333333328</v>
      </c>
      <c r="T46" s="9">
        <f>(((K46/60)/60)/24)+DATE(1970,1,1)</f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>(E47/D47)*100</f>
        <v>47.684210526315788</v>
      </c>
      <c r="P47" s="5">
        <f>E47/G47</f>
        <v>94.375</v>
      </c>
      <c r="Q47" t="str" cm="1">
        <f t="array" ref="Q47:R47">_xlfn.TEXTSPLIT(N47,"/",1)</f>
        <v>theater</v>
      </c>
      <c r="R47" t="str">
        <v>plays</v>
      </c>
      <c r="S47" s="9">
        <f>(((J47/60)/60)/24)+DATE(1970,1,1)</f>
        <v>42676.208333333328</v>
      </c>
      <c r="T47" s="9">
        <f>(((K47/60)/60)/24)+DATE(1970,1,1)</f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>(E48/D48)*100</f>
        <v>114.78378378378378</v>
      </c>
      <c r="P48" s="5">
        <f>E48/G48</f>
        <v>46.163043478260867</v>
      </c>
      <c r="Q48" t="str" cm="1">
        <f t="array" ref="Q48:R48">_xlfn.TEXTSPLIT(N48,"/",1)</f>
        <v>music</v>
      </c>
      <c r="R48" t="str">
        <v>rock</v>
      </c>
      <c r="S48" s="9">
        <f>(((J48/60)/60)/24)+DATE(1970,1,1)</f>
        <v>40367.208333333336</v>
      </c>
      <c r="T48" s="9">
        <f>(((K48/60)/60)/24)+DATE(1970,1,1)</f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>(E49/D49)*100</f>
        <v>475.26666666666665</v>
      </c>
      <c r="P49" s="5">
        <f>E49/G49</f>
        <v>47.845637583892618</v>
      </c>
      <c r="Q49" t="str" cm="1">
        <f t="array" ref="Q49:R49">_xlfn.TEXTSPLIT(N49,"/",1)</f>
        <v>theater</v>
      </c>
      <c r="R49" t="str">
        <v>plays</v>
      </c>
      <c r="S49" s="9">
        <f>(((J49/60)/60)/24)+DATE(1970,1,1)</f>
        <v>41727.208333333336</v>
      </c>
      <c r="T49" s="9">
        <f>(((K49/60)/60)/24)+DATE(1970,1,1)</f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>(E50/D50)*100</f>
        <v>386.97297297297297</v>
      </c>
      <c r="P50" s="5">
        <f>E50/G50</f>
        <v>53.007815713698065</v>
      </c>
      <c r="Q50" t="str" cm="1">
        <f t="array" ref="Q50:R50">_xlfn.TEXTSPLIT(N50,"/",1)</f>
        <v>theater</v>
      </c>
      <c r="R50" t="str">
        <v>plays</v>
      </c>
      <c r="S50" s="9">
        <f>(((J50/60)/60)/24)+DATE(1970,1,1)</f>
        <v>42180.208333333328</v>
      </c>
      <c r="T50" s="9">
        <f>(((K50/60)/60)/24)+DATE(1970,1,1)</f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>(E51/D51)*100</f>
        <v>189.625</v>
      </c>
      <c r="P51" s="5">
        <f>E51/G51</f>
        <v>45.059405940594061</v>
      </c>
      <c r="Q51" t="str" cm="1">
        <f t="array" ref="Q51:R51">_xlfn.TEXTSPLIT(N51,"/",1)</f>
        <v>music</v>
      </c>
      <c r="R51" t="str">
        <v>rock</v>
      </c>
      <c r="S51" s="9">
        <f>(((J51/60)/60)/24)+DATE(1970,1,1)</f>
        <v>43758.208333333328</v>
      </c>
      <c r="T51" s="9">
        <f>(((K51/60)/60)/24)+DATE(1970,1,1)</f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>(E52/D52)*100</f>
        <v>2</v>
      </c>
      <c r="P52" s="5">
        <f>E52/G52</f>
        <v>2</v>
      </c>
      <c r="Q52" t="str" cm="1">
        <f t="array" ref="Q52:R52">_xlfn.TEXTSPLIT(N52,"/",1)</f>
        <v>music</v>
      </c>
      <c r="R52" t="str">
        <v>metal</v>
      </c>
      <c r="S52" s="9">
        <f>(((J52/60)/60)/24)+DATE(1970,1,1)</f>
        <v>41487.208333333336</v>
      </c>
      <c r="T52" s="9">
        <f>(((K52/60)/60)/24)+DATE(1970,1,1)</f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>(E53/D53)*100</f>
        <v>91.867805186590772</v>
      </c>
      <c r="P53" s="5">
        <f>E53/G53</f>
        <v>99.006816632583508</v>
      </c>
      <c r="Q53" t="str" cm="1">
        <f t="array" ref="Q53:R53">_xlfn.TEXTSPLIT(N53,"/",1)</f>
        <v>technology</v>
      </c>
      <c r="R53" t="str">
        <v>wearables</v>
      </c>
      <c r="S53" s="9">
        <f>(((J53/60)/60)/24)+DATE(1970,1,1)</f>
        <v>40995.208333333336</v>
      </c>
      <c r="T53" s="9">
        <f>(((K53/60)/60)/24)+DATE(1970,1,1)</f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>(E54/D54)*100</f>
        <v>34.152777777777779</v>
      </c>
      <c r="P54" s="5">
        <f>E54/G54</f>
        <v>32.786666666666669</v>
      </c>
      <c r="Q54" t="str" cm="1">
        <f t="array" ref="Q54:R54">_xlfn.TEXTSPLIT(N54,"/",1)</f>
        <v>theater</v>
      </c>
      <c r="R54" t="str">
        <v>plays</v>
      </c>
      <c r="S54" s="9">
        <f>(((J54/60)/60)/24)+DATE(1970,1,1)</f>
        <v>40436.208333333336</v>
      </c>
      <c r="T54" s="9">
        <f>(((K54/60)/60)/24)+DATE(1970,1,1)</f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>(E55/D55)*100</f>
        <v>140.40909090909091</v>
      </c>
      <c r="P55" s="5">
        <f>E55/G55</f>
        <v>59.119617224880386</v>
      </c>
      <c r="Q55" t="str" cm="1">
        <f t="array" ref="Q55:R55">_xlfn.TEXTSPLIT(N55,"/",1)</f>
        <v>film &amp; video</v>
      </c>
      <c r="R55" t="str">
        <v>drama</v>
      </c>
      <c r="S55" s="9">
        <f>(((J55/60)/60)/24)+DATE(1970,1,1)</f>
        <v>41779.208333333336</v>
      </c>
      <c r="T55" s="9">
        <f>(((K55/60)/60)/24)+DATE(1970,1,1)</f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>(E56/D56)*100</f>
        <v>89.86666666666666</v>
      </c>
      <c r="P56" s="5">
        <f>E56/G56</f>
        <v>44.93333333333333</v>
      </c>
      <c r="Q56" t="str" cm="1">
        <f t="array" ref="Q56:R56">_xlfn.TEXTSPLIT(N56,"/",1)</f>
        <v>technology</v>
      </c>
      <c r="R56" t="str">
        <v>wearables</v>
      </c>
      <c r="S56" s="9">
        <f>(((J56/60)/60)/24)+DATE(1970,1,1)</f>
        <v>43170.25</v>
      </c>
      <c r="T56" s="9">
        <f>(((K56/60)/60)/24)+DATE(1970,1,1)</f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>(E57/D57)*100</f>
        <v>177.96969696969697</v>
      </c>
      <c r="P57" s="5">
        <f>E57/G57</f>
        <v>89.664122137404576</v>
      </c>
      <c r="Q57" t="str" cm="1">
        <f t="array" ref="Q57:R57">_xlfn.TEXTSPLIT(N57,"/",1)</f>
        <v>music</v>
      </c>
      <c r="R57" t="str">
        <v>jazz</v>
      </c>
      <c r="S57" s="9">
        <f>(((J57/60)/60)/24)+DATE(1970,1,1)</f>
        <v>43311.208333333328</v>
      </c>
      <c r="T57" s="9">
        <f>(((K57/60)/60)/24)+DATE(1970,1,1)</f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>(E58/D58)*100</f>
        <v>143.66249999999999</v>
      </c>
      <c r="P58" s="5">
        <f>E58/G58</f>
        <v>70.079268292682926</v>
      </c>
      <c r="Q58" t="str" cm="1">
        <f t="array" ref="Q58:R58">_xlfn.TEXTSPLIT(N58,"/",1)</f>
        <v>technology</v>
      </c>
      <c r="R58" t="str">
        <v>wearables</v>
      </c>
      <c r="S58" s="9">
        <f>(((J58/60)/60)/24)+DATE(1970,1,1)</f>
        <v>42014.25</v>
      </c>
      <c r="T58" s="9">
        <f>(((K58/60)/60)/24)+DATE(1970,1,1)</f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>(E59/D59)*100</f>
        <v>215.27586206896552</v>
      </c>
      <c r="P59" s="5">
        <f>E59/G59</f>
        <v>31.059701492537314</v>
      </c>
      <c r="Q59" t="str" cm="1">
        <f t="array" ref="Q59:R59">_xlfn.TEXTSPLIT(N59,"/",1)</f>
        <v>games</v>
      </c>
      <c r="R59" t="str">
        <v>video games</v>
      </c>
      <c r="S59" s="9">
        <f>(((J59/60)/60)/24)+DATE(1970,1,1)</f>
        <v>42979.208333333328</v>
      </c>
      <c r="T59" s="9">
        <f>(((K59/60)/60)/24)+DATE(1970,1,1)</f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>(E60/D60)*100</f>
        <v>227.11111111111114</v>
      </c>
      <c r="P60" s="5">
        <f>E60/G60</f>
        <v>29.061611374407583</v>
      </c>
      <c r="Q60" t="str" cm="1">
        <f t="array" ref="Q60:R60">_xlfn.TEXTSPLIT(N60,"/",1)</f>
        <v>theater</v>
      </c>
      <c r="R60" t="str">
        <v>plays</v>
      </c>
      <c r="S60" s="9">
        <f>(((J60/60)/60)/24)+DATE(1970,1,1)</f>
        <v>42268.208333333328</v>
      </c>
      <c r="T60" s="9">
        <f>(((K60/60)/60)/24)+DATE(1970,1,1)</f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>(E61/D61)*100</f>
        <v>275.07142857142861</v>
      </c>
      <c r="P61" s="5">
        <f>E61/G61</f>
        <v>30.0859375</v>
      </c>
      <c r="Q61" t="str" cm="1">
        <f t="array" ref="Q61:R61">_xlfn.TEXTSPLIT(N61,"/",1)</f>
        <v>theater</v>
      </c>
      <c r="R61" t="str">
        <v>plays</v>
      </c>
      <c r="S61" s="9">
        <f>(((J61/60)/60)/24)+DATE(1970,1,1)</f>
        <v>42898.208333333328</v>
      </c>
      <c r="T61" s="9">
        <f>(((K61/60)/60)/24)+DATE(1970,1,1)</f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>(E62/D62)*100</f>
        <v>144.37048832271762</v>
      </c>
      <c r="P62" s="5">
        <f>E62/G62</f>
        <v>84.998125000000002</v>
      </c>
      <c r="Q62" t="str" cm="1">
        <f t="array" ref="Q62:R62">_xlfn.TEXTSPLIT(N62,"/",1)</f>
        <v>theater</v>
      </c>
      <c r="R62" t="str">
        <v>plays</v>
      </c>
      <c r="S62" s="9">
        <f>(((J62/60)/60)/24)+DATE(1970,1,1)</f>
        <v>41107.208333333336</v>
      </c>
      <c r="T62" s="9">
        <f>(((K62/60)/60)/24)+DATE(1970,1,1)</f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>(E63/D63)*100</f>
        <v>92.74598393574297</v>
      </c>
      <c r="P63" s="5">
        <f>E63/G63</f>
        <v>82.001775410563695</v>
      </c>
      <c r="Q63" t="str" cm="1">
        <f t="array" ref="Q63:R63">_xlfn.TEXTSPLIT(N63,"/",1)</f>
        <v>theater</v>
      </c>
      <c r="R63" t="str">
        <v>plays</v>
      </c>
      <c r="S63" s="9">
        <f>(((J63/60)/60)/24)+DATE(1970,1,1)</f>
        <v>40595.25</v>
      </c>
      <c r="T63" s="9">
        <f>(((K63/60)/60)/24)+DATE(1970,1,1)</f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>(E64/D64)*100</f>
        <v>722.6</v>
      </c>
      <c r="P64" s="5">
        <f>E64/G64</f>
        <v>58.040160642570278</v>
      </c>
      <c r="Q64" t="str" cm="1">
        <f t="array" ref="Q64:R64">_xlfn.TEXTSPLIT(N64,"/",1)</f>
        <v>technology</v>
      </c>
      <c r="R64" t="str">
        <v>web</v>
      </c>
      <c r="S64" s="9">
        <f>(((J64/60)/60)/24)+DATE(1970,1,1)</f>
        <v>42160.208333333328</v>
      </c>
      <c r="T64" s="9">
        <f>(((K64/60)/60)/24)+DATE(1970,1,1)</f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>(E65/D65)*100</f>
        <v>11.851063829787234</v>
      </c>
      <c r="P65" s="5">
        <f>E65/G65</f>
        <v>111.4</v>
      </c>
      <c r="Q65" t="str" cm="1">
        <f t="array" ref="Q65:R65">_xlfn.TEXTSPLIT(N65,"/",1)</f>
        <v>theater</v>
      </c>
      <c r="R65" t="str">
        <v>plays</v>
      </c>
      <c r="S65" s="9">
        <f>(((J65/60)/60)/24)+DATE(1970,1,1)</f>
        <v>42853.208333333328</v>
      </c>
      <c r="T65" s="9">
        <f>(((K65/60)/60)/24)+DATE(1970,1,1)</f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>(E66/D66)*100</f>
        <v>97.642857142857139</v>
      </c>
      <c r="P66" s="5">
        <f>E66/G66</f>
        <v>71.94736842105263</v>
      </c>
      <c r="Q66" t="str" cm="1">
        <f t="array" ref="Q66:R66">_xlfn.TEXTSPLIT(N66,"/",1)</f>
        <v>technology</v>
      </c>
      <c r="R66" t="str">
        <v>web</v>
      </c>
      <c r="S66" s="9">
        <f>(((J66/60)/60)/24)+DATE(1970,1,1)</f>
        <v>43283.208333333328</v>
      </c>
      <c r="T66" s="9">
        <f>(((K66/60)/60)/24)+DATE(1970,1,1)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>(E67/D67)*100</f>
        <v>236.14754098360655</v>
      </c>
      <c r="P67" s="5">
        <f>E67/G67</f>
        <v>61.038135593220339</v>
      </c>
      <c r="Q67" t="str" cm="1">
        <f t="array" ref="Q67:R67">_xlfn.TEXTSPLIT(N67,"/",1)</f>
        <v>theater</v>
      </c>
      <c r="R67" t="str">
        <v>plays</v>
      </c>
      <c r="S67" s="9">
        <f>(((J67/60)/60)/24)+DATE(1970,1,1)</f>
        <v>40570.25</v>
      </c>
      <c r="T67" s="9">
        <f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>(E68/D68)*100</f>
        <v>45.068965517241381</v>
      </c>
      <c r="P68" s="5">
        <f>E68/G68</f>
        <v>108.91666666666667</v>
      </c>
      <c r="Q68" t="str" cm="1">
        <f t="array" ref="Q68:R68">_xlfn.TEXTSPLIT(N68,"/",1)</f>
        <v>theater</v>
      </c>
      <c r="R68" t="str">
        <v>plays</v>
      </c>
      <c r="S68" s="9">
        <f>(((J68/60)/60)/24)+DATE(1970,1,1)</f>
        <v>42102.208333333328</v>
      </c>
      <c r="T68" s="9">
        <f>(((K68/60)/60)/24)+DATE(1970,1,1)</f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>(E69/D69)*100</f>
        <v>162.38567493112947</v>
      </c>
      <c r="P69" s="5">
        <f>E69/G69</f>
        <v>29.001722017220171</v>
      </c>
      <c r="Q69" t="str" cm="1">
        <f t="array" ref="Q69:R69">_xlfn.TEXTSPLIT(N69,"/",1)</f>
        <v>technology</v>
      </c>
      <c r="R69" t="str">
        <v>wearables</v>
      </c>
      <c r="S69" s="9">
        <f>(((J69/60)/60)/24)+DATE(1970,1,1)</f>
        <v>40203.25</v>
      </c>
      <c r="T69" s="9">
        <f>(((K69/60)/60)/24)+DATE(1970,1,1)</f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>(E70/D70)*100</f>
        <v>254.52631578947367</v>
      </c>
      <c r="P70" s="5">
        <f>E70/G70</f>
        <v>58.975609756097562</v>
      </c>
      <c r="Q70" t="str" cm="1">
        <f t="array" ref="Q70:R70">_xlfn.TEXTSPLIT(N70,"/",1)</f>
        <v>theater</v>
      </c>
      <c r="R70" t="str">
        <v>plays</v>
      </c>
      <c r="S70" s="9">
        <f>(((J70/60)/60)/24)+DATE(1970,1,1)</f>
        <v>42943.208333333328</v>
      </c>
      <c r="T70" s="9">
        <f>(((K70/60)/60)/24)+DATE(1970,1,1)</f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>(E71/D71)*100</f>
        <v>24.063291139240505</v>
      </c>
      <c r="P71" s="5">
        <f>E71/G71</f>
        <v>111.82352941176471</v>
      </c>
      <c r="Q71" t="str" cm="1">
        <f t="array" ref="Q71:R71">_xlfn.TEXTSPLIT(N71,"/",1)</f>
        <v>theater</v>
      </c>
      <c r="R71" t="str">
        <v>plays</v>
      </c>
      <c r="S71" s="9">
        <f>(((J71/60)/60)/24)+DATE(1970,1,1)</f>
        <v>40531.25</v>
      </c>
      <c r="T71" s="9">
        <f>(((K71/60)/60)/24)+DATE(1970,1,1)</f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>(E72/D72)*100</f>
        <v>123.74140625000001</v>
      </c>
      <c r="P72" s="5">
        <f>E72/G72</f>
        <v>63.995555555555555</v>
      </c>
      <c r="Q72" t="str" cm="1">
        <f t="array" ref="Q72:R72">_xlfn.TEXTSPLIT(N72,"/",1)</f>
        <v>theater</v>
      </c>
      <c r="R72" t="str">
        <v>plays</v>
      </c>
      <c r="S72" s="9">
        <f>(((J72/60)/60)/24)+DATE(1970,1,1)</f>
        <v>40484.208333333336</v>
      </c>
      <c r="T72" s="9">
        <f>(((K72/60)/60)/24)+DATE(1970,1,1)</f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>(E73/D73)*100</f>
        <v>108.06666666666666</v>
      </c>
      <c r="P73" s="5">
        <f>E73/G73</f>
        <v>85.315789473684205</v>
      </c>
      <c r="Q73" t="str" cm="1">
        <f t="array" ref="Q73:R73">_xlfn.TEXTSPLIT(N73,"/",1)</f>
        <v>theater</v>
      </c>
      <c r="R73" t="str">
        <v>plays</v>
      </c>
      <c r="S73" s="9">
        <f>(((J73/60)/60)/24)+DATE(1970,1,1)</f>
        <v>43799.25</v>
      </c>
      <c r="T73" s="9">
        <f>(((K73/60)/60)/24)+DATE(1970,1,1)</f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>(E74/D74)*100</f>
        <v>670.33333333333326</v>
      </c>
      <c r="P74" s="5">
        <f>E74/G74</f>
        <v>74.481481481481481</v>
      </c>
      <c r="Q74" t="str" cm="1">
        <f t="array" ref="Q74:R74">_xlfn.TEXTSPLIT(N74,"/",1)</f>
        <v>film &amp; video</v>
      </c>
      <c r="R74" t="str">
        <v>animation</v>
      </c>
      <c r="S74" s="9">
        <f>(((J74/60)/60)/24)+DATE(1970,1,1)</f>
        <v>42186.208333333328</v>
      </c>
      <c r="T74" s="9">
        <f>(((K74/60)/60)/24)+DATE(1970,1,1)</f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>(E75/D75)*100</f>
        <v>660.92857142857144</v>
      </c>
      <c r="P75" s="5">
        <f>E75/G75</f>
        <v>105.14772727272727</v>
      </c>
      <c r="Q75" t="str" cm="1">
        <f t="array" ref="Q75:R75">_xlfn.TEXTSPLIT(N75,"/",1)</f>
        <v>music</v>
      </c>
      <c r="R75" t="str">
        <v>jazz</v>
      </c>
      <c r="S75" s="9">
        <f>(((J75/60)/60)/24)+DATE(1970,1,1)</f>
        <v>42701.25</v>
      </c>
      <c r="T75" s="9">
        <f>(((K75/60)/60)/24)+DATE(1970,1,1)</f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>(E76/D76)*100</f>
        <v>122.46153846153847</v>
      </c>
      <c r="P76" s="5">
        <f>E76/G76</f>
        <v>56.188235294117646</v>
      </c>
      <c r="Q76" t="str" cm="1">
        <f t="array" ref="Q76:R76">_xlfn.TEXTSPLIT(N76,"/",1)</f>
        <v>music</v>
      </c>
      <c r="R76" t="str">
        <v>metal</v>
      </c>
      <c r="S76" s="9">
        <f>(((J76/60)/60)/24)+DATE(1970,1,1)</f>
        <v>42456.208333333328</v>
      </c>
      <c r="T76" s="9">
        <f>(((K76/60)/60)/24)+DATE(1970,1,1)</f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>(E77/D77)*100</f>
        <v>150.57731958762886</v>
      </c>
      <c r="P77" s="5">
        <f>E77/G77</f>
        <v>85.917647058823533</v>
      </c>
      <c r="Q77" t="str" cm="1">
        <f t="array" ref="Q77:R77">_xlfn.TEXTSPLIT(N77,"/",1)</f>
        <v>photography</v>
      </c>
      <c r="R77" t="str">
        <v>photography books</v>
      </c>
      <c r="S77" s="9">
        <f>(((J77/60)/60)/24)+DATE(1970,1,1)</f>
        <v>43296.208333333328</v>
      </c>
      <c r="T77" s="9">
        <f>(((K77/60)/60)/24)+DATE(1970,1,1)</f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>(E78/D78)*100</f>
        <v>78.106590724165997</v>
      </c>
      <c r="P78" s="5">
        <f>E78/G78</f>
        <v>57.00296912114014</v>
      </c>
      <c r="Q78" t="str" cm="1">
        <f t="array" ref="Q78:R78">_xlfn.TEXTSPLIT(N78,"/",1)</f>
        <v>theater</v>
      </c>
      <c r="R78" t="str">
        <v>plays</v>
      </c>
      <c r="S78" s="9">
        <f>(((J78/60)/60)/24)+DATE(1970,1,1)</f>
        <v>42027.25</v>
      </c>
      <c r="T78" s="9">
        <f>(((K78/60)/60)/24)+DATE(1970,1,1)</f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>(E79/D79)*100</f>
        <v>46.94736842105263</v>
      </c>
      <c r="P79" s="5">
        <f>E79/G79</f>
        <v>79.642857142857139</v>
      </c>
      <c r="Q79" t="str" cm="1">
        <f t="array" ref="Q79:R79">_xlfn.TEXTSPLIT(N79,"/",1)</f>
        <v>film &amp; video</v>
      </c>
      <c r="R79" t="str">
        <v>animation</v>
      </c>
      <c r="S79" s="9">
        <f>(((J79/60)/60)/24)+DATE(1970,1,1)</f>
        <v>40448.208333333336</v>
      </c>
      <c r="T79" s="9">
        <f>(((K79/60)/60)/24)+DATE(1970,1,1)</f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>(E80/D80)*100</f>
        <v>300.8</v>
      </c>
      <c r="P80" s="5">
        <f>E80/G80</f>
        <v>41.018181818181816</v>
      </c>
      <c r="Q80" t="str" cm="1">
        <f t="array" ref="Q80:R80">_xlfn.TEXTSPLIT(N80,"/",1)</f>
        <v>publishing</v>
      </c>
      <c r="R80" t="str">
        <v>translations</v>
      </c>
      <c r="S80" s="9">
        <f>(((J80/60)/60)/24)+DATE(1970,1,1)</f>
        <v>43206.208333333328</v>
      </c>
      <c r="T80" s="9">
        <f>(((K80/60)/60)/24)+DATE(1970,1,1)</f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>(E81/D81)*100</f>
        <v>69.598615916955026</v>
      </c>
      <c r="P81" s="5">
        <f>E81/G81</f>
        <v>48.004773269689736</v>
      </c>
      <c r="Q81" t="str" cm="1">
        <f t="array" ref="Q81:R81">_xlfn.TEXTSPLIT(N81,"/",1)</f>
        <v>theater</v>
      </c>
      <c r="R81" t="str">
        <v>plays</v>
      </c>
      <c r="S81" s="9">
        <f>(((J81/60)/60)/24)+DATE(1970,1,1)</f>
        <v>43267.208333333328</v>
      </c>
      <c r="T81" s="9">
        <f>(((K81/60)/60)/24)+DATE(1970,1,1)</f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>(E82/D82)*100</f>
        <v>637.4545454545455</v>
      </c>
      <c r="P82" s="5">
        <f>E82/G82</f>
        <v>55.212598425196852</v>
      </c>
      <c r="Q82" t="str" cm="1">
        <f t="array" ref="Q82:R82">_xlfn.TEXTSPLIT(N82,"/",1)</f>
        <v>games</v>
      </c>
      <c r="R82" t="str">
        <v>video games</v>
      </c>
      <c r="S82" s="9">
        <f>(((J82/60)/60)/24)+DATE(1970,1,1)</f>
        <v>42976.208333333328</v>
      </c>
      <c r="T82" s="9">
        <f>(((K82/60)/60)/24)+DATE(1970,1,1)</f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>(E83/D83)*100</f>
        <v>225.33928571428569</v>
      </c>
      <c r="P83" s="5">
        <f>E83/G83</f>
        <v>92.109489051094897</v>
      </c>
      <c r="Q83" t="str" cm="1">
        <f t="array" ref="Q83:R83">_xlfn.TEXTSPLIT(N83,"/",1)</f>
        <v>music</v>
      </c>
      <c r="R83" t="str">
        <v>rock</v>
      </c>
      <c r="S83" s="9">
        <f>(((J83/60)/60)/24)+DATE(1970,1,1)</f>
        <v>43062.25</v>
      </c>
      <c r="T83" s="9">
        <f>(((K83/60)/60)/24)+DATE(1970,1,1)</f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>(E84/D84)*100</f>
        <v>1497.3000000000002</v>
      </c>
      <c r="P84" s="5">
        <f>E84/G84</f>
        <v>83.183333333333337</v>
      </c>
      <c r="Q84" t="str" cm="1">
        <f t="array" ref="Q84:R84">_xlfn.TEXTSPLIT(N84,"/",1)</f>
        <v>games</v>
      </c>
      <c r="R84" t="str">
        <v>video games</v>
      </c>
      <c r="S84" s="9">
        <f>(((J84/60)/60)/24)+DATE(1970,1,1)</f>
        <v>43482.25</v>
      </c>
      <c r="T84" s="9">
        <f>(((K84/60)/60)/24)+DATE(1970,1,1)</f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>(E85/D85)*100</f>
        <v>37.590225563909776</v>
      </c>
      <c r="P85" s="5">
        <f>E85/G85</f>
        <v>39.996000000000002</v>
      </c>
      <c r="Q85" t="str" cm="1">
        <f t="array" ref="Q85:R85">_xlfn.TEXTSPLIT(N85,"/",1)</f>
        <v>music</v>
      </c>
      <c r="R85" t="str">
        <v>electric music</v>
      </c>
      <c r="S85" s="9">
        <f>(((J85/60)/60)/24)+DATE(1970,1,1)</f>
        <v>42579.208333333328</v>
      </c>
      <c r="T85" s="9">
        <f>(((K85/60)/60)/24)+DATE(1970,1,1)</f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>(E86/D86)*100</f>
        <v>132.36942675159236</v>
      </c>
      <c r="P86" s="5">
        <f>E86/G86</f>
        <v>111.1336898395722</v>
      </c>
      <c r="Q86" t="str" cm="1">
        <f t="array" ref="Q86:R86">_xlfn.TEXTSPLIT(N86,"/",1)</f>
        <v>technology</v>
      </c>
      <c r="R86" t="str">
        <v>wearables</v>
      </c>
      <c r="S86" s="9">
        <f>(((J86/60)/60)/24)+DATE(1970,1,1)</f>
        <v>41118.208333333336</v>
      </c>
      <c r="T86" s="9">
        <f>(((K86/60)/60)/24)+DATE(1970,1,1)</f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>(E87/D87)*100</f>
        <v>131.22448979591837</v>
      </c>
      <c r="P87" s="5">
        <f>E87/G87</f>
        <v>90.563380281690144</v>
      </c>
      <c r="Q87" t="str" cm="1">
        <f t="array" ref="Q87:R87">_xlfn.TEXTSPLIT(N87,"/",1)</f>
        <v>music</v>
      </c>
      <c r="R87" t="str">
        <v>indie rock</v>
      </c>
      <c r="S87" s="9">
        <f>(((J87/60)/60)/24)+DATE(1970,1,1)</f>
        <v>40797.208333333336</v>
      </c>
      <c r="T87" s="9">
        <f>(((K87/60)/60)/24)+DATE(1970,1,1)</f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>(E88/D88)*100</f>
        <v>167.63513513513513</v>
      </c>
      <c r="P88" s="5">
        <f>E88/G88</f>
        <v>61.108374384236456</v>
      </c>
      <c r="Q88" t="str" cm="1">
        <f t="array" ref="Q88:R88">_xlfn.TEXTSPLIT(N88,"/",1)</f>
        <v>theater</v>
      </c>
      <c r="R88" t="str">
        <v>plays</v>
      </c>
      <c r="S88" s="9">
        <f>(((J88/60)/60)/24)+DATE(1970,1,1)</f>
        <v>42128.208333333328</v>
      </c>
      <c r="T88" s="9">
        <f>(((K88/60)/60)/24)+DATE(1970,1,1)</f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>(E89/D89)*100</f>
        <v>61.984886649874063</v>
      </c>
      <c r="P89" s="5">
        <f>E89/G89</f>
        <v>83.022941970310384</v>
      </c>
      <c r="Q89" t="str" cm="1">
        <f t="array" ref="Q89:R89">_xlfn.TEXTSPLIT(N89,"/",1)</f>
        <v>music</v>
      </c>
      <c r="R89" t="str">
        <v>rock</v>
      </c>
      <c r="S89" s="9">
        <f>(((J89/60)/60)/24)+DATE(1970,1,1)</f>
        <v>40610.25</v>
      </c>
      <c r="T89" s="9">
        <f>(((K89/60)/60)/24)+DATE(1970,1,1)</f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>(E90/D90)*100</f>
        <v>260.75</v>
      </c>
      <c r="P90" s="5">
        <f>E90/G90</f>
        <v>110.76106194690266</v>
      </c>
      <c r="Q90" t="str" cm="1">
        <f t="array" ref="Q90:R90">_xlfn.TEXTSPLIT(N90,"/",1)</f>
        <v>publishing</v>
      </c>
      <c r="R90" t="str">
        <v>translations</v>
      </c>
      <c r="S90" s="9">
        <f>(((J90/60)/60)/24)+DATE(1970,1,1)</f>
        <v>42110.208333333328</v>
      </c>
      <c r="T90" s="9">
        <f>(((K90/60)/60)/24)+DATE(1970,1,1)</f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>(E91/D91)*100</f>
        <v>252.58823529411765</v>
      </c>
      <c r="P91" s="5">
        <f>E91/G91</f>
        <v>89.458333333333329</v>
      </c>
      <c r="Q91" t="str" cm="1">
        <f t="array" ref="Q91:R91">_xlfn.TEXTSPLIT(N91,"/",1)</f>
        <v>theater</v>
      </c>
      <c r="R91" t="str">
        <v>plays</v>
      </c>
      <c r="S91" s="9">
        <f>(((J91/60)/60)/24)+DATE(1970,1,1)</f>
        <v>40283.208333333336</v>
      </c>
      <c r="T91" s="9">
        <f>(((K91/60)/60)/24)+DATE(1970,1,1)</f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>(E92/D92)*100</f>
        <v>78.615384615384613</v>
      </c>
      <c r="P92" s="5">
        <f>E92/G92</f>
        <v>57.849056603773583</v>
      </c>
      <c r="Q92" t="str" cm="1">
        <f t="array" ref="Q92:R92">_xlfn.TEXTSPLIT(N92,"/",1)</f>
        <v>theater</v>
      </c>
      <c r="R92" t="str">
        <v>plays</v>
      </c>
      <c r="S92" s="9">
        <f>(((J92/60)/60)/24)+DATE(1970,1,1)</f>
        <v>42425.25</v>
      </c>
      <c r="T92" s="9">
        <f>(((K92/60)/60)/24)+DATE(1970,1,1)</f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>(E93/D93)*100</f>
        <v>48.404406999351913</v>
      </c>
      <c r="P93" s="5">
        <f>E93/G93</f>
        <v>109.99705449189985</v>
      </c>
      <c r="Q93" t="str" cm="1">
        <f t="array" ref="Q93:R93">_xlfn.TEXTSPLIT(N93,"/",1)</f>
        <v>publishing</v>
      </c>
      <c r="R93" t="str">
        <v>translations</v>
      </c>
      <c r="S93" s="9">
        <f>(((J93/60)/60)/24)+DATE(1970,1,1)</f>
        <v>42588.208333333328</v>
      </c>
      <c r="T93" s="9">
        <f>(((K93/60)/60)/24)+DATE(1970,1,1)</f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>(E94/D94)*100</f>
        <v>258.875</v>
      </c>
      <c r="P94" s="5">
        <f>E94/G94</f>
        <v>103.96586345381526</v>
      </c>
      <c r="Q94" t="str" cm="1">
        <f t="array" ref="Q94:R94">_xlfn.TEXTSPLIT(N94,"/",1)</f>
        <v>games</v>
      </c>
      <c r="R94" t="str">
        <v>video games</v>
      </c>
      <c r="S94" s="9">
        <f>(((J94/60)/60)/24)+DATE(1970,1,1)</f>
        <v>40352.208333333336</v>
      </c>
      <c r="T94" s="9">
        <f>(((K94/60)/60)/24)+DATE(1970,1,1)</f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>(E95/D95)*100</f>
        <v>60.548713235294116</v>
      </c>
      <c r="P95" s="5">
        <f>E95/G95</f>
        <v>107.99508196721311</v>
      </c>
      <c r="Q95" t="str" cm="1">
        <f t="array" ref="Q95:R95">_xlfn.TEXTSPLIT(N95,"/",1)</f>
        <v>theater</v>
      </c>
      <c r="R95" t="str">
        <v>plays</v>
      </c>
      <c r="S95" s="9">
        <f>(((J95/60)/60)/24)+DATE(1970,1,1)</f>
        <v>41202.208333333336</v>
      </c>
      <c r="T95" s="9">
        <f>(((K95/60)/60)/24)+DATE(1970,1,1)</f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>(E96/D96)*100</f>
        <v>303.68965517241378</v>
      </c>
      <c r="P96" s="5">
        <f>E96/G96</f>
        <v>48.927777777777777</v>
      </c>
      <c r="Q96" t="str" cm="1">
        <f t="array" ref="Q96:R96">_xlfn.TEXTSPLIT(N96,"/",1)</f>
        <v>technology</v>
      </c>
      <c r="R96" t="str">
        <v>web</v>
      </c>
      <c r="S96" s="9">
        <f>(((J96/60)/60)/24)+DATE(1970,1,1)</f>
        <v>43562.208333333328</v>
      </c>
      <c r="T96" s="9">
        <f>(((K96/60)/60)/24)+DATE(1970,1,1)</f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>(E97/D97)*100</f>
        <v>112.99999999999999</v>
      </c>
      <c r="P97" s="5">
        <f>E97/G97</f>
        <v>37.666666666666664</v>
      </c>
      <c r="Q97" t="str" cm="1">
        <f t="array" ref="Q97:R97">_xlfn.TEXTSPLIT(N97,"/",1)</f>
        <v>film &amp; video</v>
      </c>
      <c r="R97" t="str">
        <v>documentary</v>
      </c>
      <c r="S97" s="9">
        <f>(((J97/60)/60)/24)+DATE(1970,1,1)</f>
        <v>43752.208333333328</v>
      </c>
      <c r="T97" s="9">
        <f>(((K97/60)/60)/24)+DATE(1970,1,1)</f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>(E98/D98)*100</f>
        <v>217.37876614060258</v>
      </c>
      <c r="P98" s="5">
        <f>E98/G98</f>
        <v>64.999141999141997</v>
      </c>
      <c r="Q98" t="str" cm="1">
        <f t="array" ref="Q98:R98">_xlfn.TEXTSPLIT(N98,"/",1)</f>
        <v>theater</v>
      </c>
      <c r="R98" t="str">
        <v>plays</v>
      </c>
      <c r="S98" s="9">
        <f>(((J98/60)/60)/24)+DATE(1970,1,1)</f>
        <v>40612.25</v>
      </c>
      <c r="T98" s="9">
        <f>(((K98/60)/60)/24)+DATE(1970,1,1)</f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>(E99/D99)*100</f>
        <v>926.69230769230762</v>
      </c>
      <c r="P99" s="5">
        <f>E99/G99</f>
        <v>106.61061946902655</v>
      </c>
      <c r="Q99" t="str" cm="1">
        <f t="array" ref="Q99:R99">_xlfn.TEXTSPLIT(N99,"/",1)</f>
        <v>food</v>
      </c>
      <c r="R99" t="str">
        <v>food trucks</v>
      </c>
      <c r="S99" s="9">
        <f>(((J99/60)/60)/24)+DATE(1970,1,1)</f>
        <v>42180.208333333328</v>
      </c>
      <c r="T99" s="9">
        <f>(((K99/60)/60)/24)+DATE(1970,1,1)</f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>(E100/D100)*100</f>
        <v>33.692229038854805</v>
      </c>
      <c r="P100" s="5">
        <f>E100/G100</f>
        <v>27.009016393442622</v>
      </c>
      <c r="Q100" t="str" cm="1">
        <f t="array" ref="Q100:R100">_xlfn.TEXTSPLIT(N100,"/",1)</f>
        <v>games</v>
      </c>
      <c r="R100" t="str">
        <v>video games</v>
      </c>
      <c r="S100" s="9">
        <f>(((J100/60)/60)/24)+DATE(1970,1,1)</f>
        <v>42212.208333333328</v>
      </c>
      <c r="T100" s="9">
        <f>(((K100/60)/60)/24)+DATE(1970,1,1)</f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>(E101/D101)*100</f>
        <v>196.7236842105263</v>
      </c>
      <c r="P101" s="5">
        <f>E101/G101</f>
        <v>91.16463414634147</v>
      </c>
      <c r="Q101" t="str" cm="1">
        <f t="array" ref="Q101:R101">_xlfn.TEXTSPLIT(N101,"/",1)</f>
        <v>theater</v>
      </c>
      <c r="R101" t="str">
        <v>plays</v>
      </c>
      <c r="S101" s="9">
        <f>(((J101/60)/60)/24)+DATE(1970,1,1)</f>
        <v>41968.25</v>
      </c>
      <c r="T101" s="9">
        <f>(((K101/60)/60)/24)+DATE(1970,1,1)</f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>(E102/D102)*100</f>
        <v>1</v>
      </c>
      <c r="P102" s="5">
        <f>E102/G102</f>
        <v>1</v>
      </c>
      <c r="Q102" t="str" cm="1">
        <f t="array" ref="Q102:R102">_xlfn.TEXTSPLIT(N102,"/",1)</f>
        <v>theater</v>
      </c>
      <c r="R102" t="str">
        <v>plays</v>
      </c>
      <c r="S102" s="9">
        <f>(((J102/60)/60)/24)+DATE(1970,1,1)</f>
        <v>40835.208333333336</v>
      </c>
      <c r="T102" s="9">
        <f>(((K102/60)/60)/24)+DATE(1970,1,1)</f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>(E103/D103)*100</f>
        <v>1021.4444444444445</v>
      </c>
      <c r="P103" s="5">
        <f>E103/G103</f>
        <v>56.054878048780488</v>
      </c>
      <c r="Q103" t="str" cm="1">
        <f t="array" ref="Q103:R103">_xlfn.TEXTSPLIT(N103,"/",1)</f>
        <v>music</v>
      </c>
      <c r="R103" t="str">
        <v>electric music</v>
      </c>
      <c r="S103" s="9">
        <f>(((J103/60)/60)/24)+DATE(1970,1,1)</f>
        <v>42056.25</v>
      </c>
      <c r="T103" s="9">
        <f>(((K103/60)/60)/24)+DATE(1970,1,1)</f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>(E104/D104)*100</f>
        <v>281.67567567567568</v>
      </c>
      <c r="P104" s="5">
        <f>E104/G104</f>
        <v>31.017857142857142</v>
      </c>
      <c r="Q104" t="str" cm="1">
        <f t="array" ref="Q104:R104">_xlfn.TEXTSPLIT(N104,"/",1)</f>
        <v>technology</v>
      </c>
      <c r="R104" t="str">
        <v>wearables</v>
      </c>
      <c r="S104" s="9">
        <f>(((J104/60)/60)/24)+DATE(1970,1,1)</f>
        <v>43234.208333333328</v>
      </c>
      <c r="T104" s="9">
        <f>(((K104/60)/60)/24)+DATE(1970,1,1)</f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>(E105/D105)*100</f>
        <v>24.610000000000003</v>
      </c>
      <c r="P105" s="5">
        <f>E105/G105</f>
        <v>66.513513513513516</v>
      </c>
      <c r="Q105" t="str" cm="1">
        <f t="array" ref="Q105:R105">_xlfn.TEXTSPLIT(N105,"/",1)</f>
        <v>music</v>
      </c>
      <c r="R105" t="str">
        <v>electric music</v>
      </c>
      <c r="S105" s="9">
        <f>(((J105/60)/60)/24)+DATE(1970,1,1)</f>
        <v>40475.208333333336</v>
      </c>
      <c r="T105" s="9">
        <f>(((K105/60)/60)/24)+DATE(1970,1,1)</f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>(E106/D106)*100</f>
        <v>143.14010067114094</v>
      </c>
      <c r="P106" s="5">
        <f>E106/G106</f>
        <v>89.005216484089729</v>
      </c>
      <c r="Q106" t="str" cm="1">
        <f t="array" ref="Q106:R106">_xlfn.TEXTSPLIT(N106,"/",1)</f>
        <v>music</v>
      </c>
      <c r="R106" t="str">
        <v>indie rock</v>
      </c>
      <c r="S106" s="9">
        <f>(((J106/60)/60)/24)+DATE(1970,1,1)</f>
        <v>42878.208333333328</v>
      </c>
      <c r="T106" s="9">
        <f>(((K106/60)/60)/24)+DATE(1970,1,1)</f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>(E107/D107)*100</f>
        <v>144.54411764705884</v>
      </c>
      <c r="P107" s="5">
        <f>E107/G107</f>
        <v>103.46315789473684</v>
      </c>
      <c r="Q107" t="str" cm="1">
        <f t="array" ref="Q107:R107">_xlfn.TEXTSPLIT(N107,"/",1)</f>
        <v>technology</v>
      </c>
      <c r="R107" t="str">
        <v>web</v>
      </c>
      <c r="S107" s="9">
        <f>(((J107/60)/60)/24)+DATE(1970,1,1)</f>
        <v>41366.208333333336</v>
      </c>
      <c r="T107" s="9">
        <f>(((K107/60)/60)/24)+DATE(1970,1,1)</f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>(E108/D108)*100</f>
        <v>359.12820512820514</v>
      </c>
      <c r="P108" s="5">
        <f>E108/G108</f>
        <v>95.278911564625844</v>
      </c>
      <c r="Q108" t="str" cm="1">
        <f t="array" ref="Q108:R108">_xlfn.TEXTSPLIT(N108,"/",1)</f>
        <v>theater</v>
      </c>
      <c r="R108" t="str">
        <v>plays</v>
      </c>
      <c r="S108" s="9">
        <f>(((J108/60)/60)/24)+DATE(1970,1,1)</f>
        <v>43716.208333333328</v>
      </c>
      <c r="T108" s="9">
        <f>(((K108/60)/60)/24)+DATE(1970,1,1)</f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>(E109/D109)*100</f>
        <v>186.48571428571427</v>
      </c>
      <c r="P109" s="5">
        <f>E109/G109</f>
        <v>75.895348837209298</v>
      </c>
      <c r="Q109" t="str" cm="1">
        <f t="array" ref="Q109:R109">_xlfn.TEXTSPLIT(N109,"/",1)</f>
        <v>theater</v>
      </c>
      <c r="R109" t="str">
        <v>plays</v>
      </c>
      <c r="S109" s="9">
        <f>(((J109/60)/60)/24)+DATE(1970,1,1)</f>
        <v>43213.208333333328</v>
      </c>
      <c r="T109" s="9">
        <f>(((K109/60)/60)/24)+DATE(1970,1,1)</f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>(E110/D110)*100</f>
        <v>595.26666666666665</v>
      </c>
      <c r="P110" s="5">
        <f>E110/G110</f>
        <v>107.57831325301204</v>
      </c>
      <c r="Q110" t="str" cm="1">
        <f t="array" ref="Q110:R110">_xlfn.TEXTSPLIT(N110,"/",1)</f>
        <v>film &amp; video</v>
      </c>
      <c r="R110" t="str">
        <v>documentary</v>
      </c>
      <c r="S110" s="9">
        <f>(((J110/60)/60)/24)+DATE(1970,1,1)</f>
        <v>41005.208333333336</v>
      </c>
      <c r="T110" s="9">
        <f>(((K110/60)/60)/24)+DATE(1970,1,1)</f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>(E111/D111)*100</f>
        <v>59.21153846153846</v>
      </c>
      <c r="P111" s="5">
        <f>E111/G111</f>
        <v>51.31666666666667</v>
      </c>
      <c r="Q111" t="str" cm="1">
        <f t="array" ref="Q111:R111">_xlfn.TEXTSPLIT(N111,"/",1)</f>
        <v>film &amp; video</v>
      </c>
      <c r="R111" t="str">
        <v>television</v>
      </c>
      <c r="S111" s="9">
        <f>(((J111/60)/60)/24)+DATE(1970,1,1)</f>
        <v>41651.25</v>
      </c>
      <c r="T111" s="9">
        <f>(((K111/60)/60)/24)+DATE(1970,1,1)</f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>(E112/D112)*100</f>
        <v>14.962780898876405</v>
      </c>
      <c r="P112" s="5">
        <f>E112/G112</f>
        <v>71.983108108108112</v>
      </c>
      <c r="Q112" t="str" cm="1">
        <f t="array" ref="Q112:R112">_xlfn.TEXTSPLIT(N112,"/",1)</f>
        <v>food</v>
      </c>
      <c r="R112" t="str">
        <v>food trucks</v>
      </c>
      <c r="S112" s="9">
        <f>(((J112/60)/60)/24)+DATE(1970,1,1)</f>
        <v>43354.208333333328</v>
      </c>
      <c r="T112" s="9">
        <f>(((K112/60)/60)/24)+DATE(1970,1,1)</f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>(E113/D113)*100</f>
        <v>119.95602605863192</v>
      </c>
      <c r="P113" s="5">
        <f>E113/G113</f>
        <v>108.95414201183432</v>
      </c>
      <c r="Q113" t="str" cm="1">
        <f t="array" ref="Q113:R113">_xlfn.TEXTSPLIT(N113,"/",1)</f>
        <v>publishing</v>
      </c>
      <c r="R113" t="str">
        <v>radio &amp; podcasts</v>
      </c>
      <c r="S113" s="9">
        <f>(((J113/60)/60)/24)+DATE(1970,1,1)</f>
        <v>41174.208333333336</v>
      </c>
      <c r="T113" s="9">
        <f>(((K113/60)/60)/24)+DATE(1970,1,1)</f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>(E114/D114)*100</f>
        <v>268.82978723404256</v>
      </c>
      <c r="P114" s="5">
        <f>E114/G114</f>
        <v>35</v>
      </c>
      <c r="Q114" t="str" cm="1">
        <f t="array" ref="Q114:R114">_xlfn.TEXTSPLIT(N114,"/",1)</f>
        <v>technology</v>
      </c>
      <c r="R114" t="str">
        <v>web</v>
      </c>
      <c r="S114" s="9">
        <f>(((J114/60)/60)/24)+DATE(1970,1,1)</f>
        <v>41875.208333333336</v>
      </c>
      <c r="T114" s="9">
        <f>(((K114/60)/60)/24)+DATE(1970,1,1)</f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>(E115/D115)*100</f>
        <v>376.87878787878788</v>
      </c>
      <c r="P115" s="5">
        <f>E115/G115</f>
        <v>94.938931297709928</v>
      </c>
      <c r="Q115" t="str" cm="1">
        <f t="array" ref="Q115:R115">_xlfn.TEXTSPLIT(N115,"/",1)</f>
        <v>food</v>
      </c>
      <c r="R115" t="str">
        <v>food trucks</v>
      </c>
      <c r="S115" s="9">
        <f>(((J115/60)/60)/24)+DATE(1970,1,1)</f>
        <v>42990.208333333328</v>
      </c>
      <c r="T115" s="9">
        <f>(((K115/60)/60)/24)+DATE(1970,1,1)</f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>(E116/D116)*100</f>
        <v>727.15789473684208</v>
      </c>
      <c r="P116" s="5">
        <f>E116/G116</f>
        <v>109.65079365079364</v>
      </c>
      <c r="Q116" t="str" cm="1">
        <f t="array" ref="Q116:R116">_xlfn.TEXTSPLIT(N116,"/",1)</f>
        <v>technology</v>
      </c>
      <c r="R116" t="str">
        <v>wearables</v>
      </c>
      <c r="S116" s="9">
        <f>(((J116/60)/60)/24)+DATE(1970,1,1)</f>
        <v>43564.208333333328</v>
      </c>
      <c r="T116" s="9">
        <f>(((K116/60)/60)/24)+DATE(1970,1,1)</f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>(E117/D117)*100</f>
        <v>87.211757648470297</v>
      </c>
      <c r="P117" s="5">
        <f>E117/G117</f>
        <v>44.001815980629537</v>
      </c>
      <c r="Q117" t="str" cm="1">
        <f t="array" ref="Q117:R117">_xlfn.TEXTSPLIT(N117,"/",1)</f>
        <v>publishing</v>
      </c>
      <c r="R117" t="str">
        <v>fiction</v>
      </c>
      <c r="S117" s="9">
        <f>(((J117/60)/60)/24)+DATE(1970,1,1)</f>
        <v>43056.25</v>
      </c>
      <c r="T117" s="9">
        <f>(((K117/60)/60)/24)+DATE(1970,1,1)</f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>(E118/D118)*100</f>
        <v>88</v>
      </c>
      <c r="P118" s="5">
        <f>E118/G118</f>
        <v>86.794520547945211</v>
      </c>
      <c r="Q118" t="str" cm="1">
        <f t="array" ref="Q118:R118">_xlfn.TEXTSPLIT(N118,"/",1)</f>
        <v>theater</v>
      </c>
      <c r="R118" t="str">
        <v>plays</v>
      </c>
      <c r="S118" s="9">
        <f>(((J118/60)/60)/24)+DATE(1970,1,1)</f>
        <v>42265.208333333328</v>
      </c>
      <c r="T118" s="9">
        <f>(((K118/60)/60)/24)+DATE(1970,1,1)</f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>(E119/D119)*100</f>
        <v>173.9387755102041</v>
      </c>
      <c r="P119" s="5">
        <f>E119/G119</f>
        <v>30.992727272727272</v>
      </c>
      <c r="Q119" t="str" cm="1">
        <f t="array" ref="Q119:R119">_xlfn.TEXTSPLIT(N119,"/",1)</f>
        <v>film &amp; video</v>
      </c>
      <c r="R119" t="str">
        <v>television</v>
      </c>
      <c r="S119" s="9">
        <f>(((J119/60)/60)/24)+DATE(1970,1,1)</f>
        <v>40808.208333333336</v>
      </c>
      <c r="T119" s="9">
        <f>(((K119/60)/60)/24)+DATE(1970,1,1)</f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>(E120/D120)*100</f>
        <v>117.61111111111111</v>
      </c>
      <c r="P120" s="5">
        <f>E120/G120</f>
        <v>94.791044776119406</v>
      </c>
      <c r="Q120" t="str" cm="1">
        <f t="array" ref="Q120:R120">_xlfn.TEXTSPLIT(N120,"/",1)</f>
        <v>photography</v>
      </c>
      <c r="R120" t="str">
        <v>photography books</v>
      </c>
      <c r="S120" s="9">
        <f>(((J120/60)/60)/24)+DATE(1970,1,1)</f>
        <v>41665.25</v>
      </c>
      <c r="T120" s="9">
        <f>(((K120/60)/60)/24)+DATE(1970,1,1)</f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>(E121/D121)*100</f>
        <v>214.96</v>
      </c>
      <c r="P121" s="5">
        <f>E121/G121</f>
        <v>69.79220779220779</v>
      </c>
      <c r="Q121" t="str" cm="1">
        <f t="array" ref="Q121:R121">_xlfn.TEXTSPLIT(N121,"/",1)</f>
        <v>film &amp; video</v>
      </c>
      <c r="R121" t="str">
        <v>documentary</v>
      </c>
      <c r="S121" s="9">
        <f>(((J121/60)/60)/24)+DATE(1970,1,1)</f>
        <v>41806.208333333336</v>
      </c>
      <c r="T121" s="9">
        <f>(((K121/60)/60)/24)+DATE(1970,1,1)</f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>(E122/D122)*100</f>
        <v>149.49667110519306</v>
      </c>
      <c r="P122" s="5">
        <f>E122/G122</f>
        <v>63.003367003367003</v>
      </c>
      <c r="Q122" t="str" cm="1">
        <f t="array" ref="Q122:R122">_xlfn.TEXTSPLIT(N122,"/",1)</f>
        <v>games</v>
      </c>
      <c r="R122" t="str">
        <v>mobile games</v>
      </c>
      <c r="S122" s="9">
        <f>(((J122/60)/60)/24)+DATE(1970,1,1)</f>
        <v>42111.208333333328</v>
      </c>
      <c r="T122" s="9">
        <f>(((K122/60)/60)/24)+DATE(1970,1,1)</f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>(E123/D123)*100</f>
        <v>219.33995584988963</v>
      </c>
      <c r="P123" s="5">
        <f>E123/G123</f>
        <v>110.0343300110742</v>
      </c>
      <c r="Q123" t="str" cm="1">
        <f t="array" ref="Q123:R123">_xlfn.TEXTSPLIT(N123,"/",1)</f>
        <v>games</v>
      </c>
      <c r="R123" t="str">
        <v>video games</v>
      </c>
      <c r="S123" s="9">
        <f>(((J123/60)/60)/24)+DATE(1970,1,1)</f>
        <v>41917.208333333336</v>
      </c>
      <c r="T123" s="9">
        <f>(((K123/60)/60)/24)+DATE(1970,1,1)</f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>(E124/D124)*100</f>
        <v>64.367690058479525</v>
      </c>
      <c r="P124" s="5">
        <f>E124/G124</f>
        <v>25.997933274284026</v>
      </c>
      <c r="Q124" t="str" cm="1">
        <f t="array" ref="Q124:R124">_xlfn.TEXTSPLIT(N124,"/",1)</f>
        <v>publishing</v>
      </c>
      <c r="R124" t="str">
        <v>fiction</v>
      </c>
      <c r="S124" s="9">
        <f>(((J124/60)/60)/24)+DATE(1970,1,1)</f>
        <v>41970.25</v>
      </c>
      <c r="T124" s="9">
        <f>(((K124/60)/60)/24)+DATE(1970,1,1)</f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>(E125/D125)*100</f>
        <v>18.622397298818232</v>
      </c>
      <c r="P125" s="5">
        <f>E125/G125</f>
        <v>49.987915407854985</v>
      </c>
      <c r="Q125" t="str" cm="1">
        <f t="array" ref="Q125:R125">_xlfn.TEXTSPLIT(N125,"/",1)</f>
        <v>theater</v>
      </c>
      <c r="R125" t="str">
        <v>plays</v>
      </c>
      <c r="S125" s="9">
        <f>(((J125/60)/60)/24)+DATE(1970,1,1)</f>
        <v>42332.25</v>
      </c>
      <c r="T125" s="9">
        <f>(((K125/60)/60)/24)+DATE(1970,1,1)</f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>(E126/D126)*100</f>
        <v>367.76923076923077</v>
      </c>
      <c r="P126" s="5">
        <f>E126/G126</f>
        <v>101.72340425531915</v>
      </c>
      <c r="Q126" t="str" cm="1">
        <f t="array" ref="Q126:R126">_xlfn.TEXTSPLIT(N126,"/",1)</f>
        <v>photography</v>
      </c>
      <c r="R126" t="str">
        <v>photography books</v>
      </c>
      <c r="S126" s="9">
        <f>(((J126/60)/60)/24)+DATE(1970,1,1)</f>
        <v>43598.208333333328</v>
      </c>
      <c r="T126" s="9">
        <f>(((K126/60)/60)/24)+DATE(1970,1,1)</f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>(E127/D127)*100</f>
        <v>159.90566037735849</v>
      </c>
      <c r="P127" s="5">
        <f>E127/G127</f>
        <v>47.083333333333336</v>
      </c>
      <c r="Q127" t="str" cm="1">
        <f t="array" ref="Q127:R127">_xlfn.TEXTSPLIT(N127,"/",1)</f>
        <v>theater</v>
      </c>
      <c r="R127" t="str">
        <v>plays</v>
      </c>
      <c r="S127" s="9">
        <f>(((J127/60)/60)/24)+DATE(1970,1,1)</f>
        <v>43362.208333333328</v>
      </c>
      <c r="T127" s="9">
        <f>(((K127/60)/60)/24)+DATE(1970,1,1)</f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>(E128/D128)*100</f>
        <v>38.633185349611544</v>
      </c>
      <c r="P128" s="5">
        <f>E128/G128</f>
        <v>89.944444444444443</v>
      </c>
      <c r="Q128" t="str" cm="1">
        <f t="array" ref="Q128:R128">_xlfn.TEXTSPLIT(N128,"/",1)</f>
        <v>theater</v>
      </c>
      <c r="R128" t="str">
        <v>plays</v>
      </c>
      <c r="S128" s="9">
        <f>(((J128/60)/60)/24)+DATE(1970,1,1)</f>
        <v>42596.208333333328</v>
      </c>
      <c r="T128" s="9">
        <f>(((K128/60)/60)/24)+DATE(1970,1,1)</f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>(E129/D129)*100</f>
        <v>51.42151162790698</v>
      </c>
      <c r="P129" s="5">
        <f>E129/G129</f>
        <v>78.96875</v>
      </c>
      <c r="Q129" t="str" cm="1">
        <f t="array" ref="Q129:R129">_xlfn.TEXTSPLIT(N129,"/",1)</f>
        <v>theater</v>
      </c>
      <c r="R129" t="str">
        <v>plays</v>
      </c>
      <c r="S129" s="9">
        <f>(((J129/60)/60)/24)+DATE(1970,1,1)</f>
        <v>40310.208333333336</v>
      </c>
      <c r="T129" s="9">
        <f>(((K129/60)/60)/24)+DATE(1970,1,1)</f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>(E130/D130)*100</f>
        <v>60.334277620396605</v>
      </c>
      <c r="P130" s="5">
        <f>E130/G130</f>
        <v>80.067669172932327</v>
      </c>
      <c r="Q130" t="str" cm="1">
        <f t="array" ref="Q130:R130">_xlfn.TEXTSPLIT(N130,"/",1)</f>
        <v>music</v>
      </c>
      <c r="R130" t="str">
        <v>rock</v>
      </c>
      <c r="S130" s="9">
        <f>(((J130/60)/60)/24)+DATE(1970,1,1)</f>
        <v>40417.208333333336</v>
      </c>
      <c r="T130" s="9">
        <f>(((K130/60)/60)/24)+DATE(1970,1,1)</f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>(E131/D131)*100</f>
        <v>3.202693602693603</v>
      </c>
      <c r="P131" s="5">
        <f>E131/G131</f>
        <v>86.472727272727269</v>
      </c>
      <c r="Q131" t="str" cm="1">
        <f t="array" ref="Q131:R131">_xlfn.TEXTSPLIT(N131,"/",1)</f>
        <v>food</v>
      </c>
      <c r="R131" t="str">
        <v>food trucks</v>
      </c>
      <c r="S131" s="9">
        <f>(((J131/60)/60)/24)+DATE(1970,1,1)</f>
        <v>42038.25</v>
      </c>
      <c r="T131" s="9">
        <f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>(E132/D132)*100</f>
        <v>155.46875</v>
      </c>
      <c r="P132" s="5">
        <f>E132/G132</f>
        <v>28.001876172607879</v>
      </c>
      <c r="Q132" t="str" cm="1">
        <f t="array" ref="Q132:R132">_xlfn.TEXTSPLIT(N132,"/",1)</f>
        <v>film &amp; video</v>
      </c>
      <c r="R132" t="str">
        <v>drama</v>
      </c>
      <c r="S132" s="9">
        <f>(((J132/60)/60)/24)+DATE(1970,1,1)</f>
        <v>40842.208333333336</v>
      </c>
      <c r="T132" s="9">
        <f>(((K132/60)/60)/24)+DATE(1970,1,1)</f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>(E133/D133)*100</f>
        <v>100.85974499089254</v>
      </c>
      <c r="P133" s="5">
        <f>E133/G133</f>
        <v>67.996725337699544</v>
      </c>
      <c r="Q133" t="str" cm="1">
        <f t="array" ref="Q133:R133">_xlfn.TEXTSPLIT(N133,"/",1)</f>
        <v>technology</v>
      </c>
      <c r="R133" t="str">
        <v>web</v>
      </c>
      <c r="S133" s="9">
        <f>(((J133/60)/60)/24)+DATE(1970,1,1)</f>
        <v>41607.25</v>
      </c>
      <c r="T133" s="9">
        <f>(((K133/60)/60)/24)+DATE(1970,1,1)</f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>(E134/D134)*100</f>
        <v>116.18181818181819</v>
      </c>
      <c r="P134" s="5">
        <f>E134/G134</f>
        <v>43.078651685393261</v>
      </c>
      <c r="Q134" t="str" cm="1">
        <f t="array" ref="Q134:R134">_xlfn.TEXTSPLIT(N134,"/",1)</f>
        <v>theater</v>
      </c>
      <c r="R134" t="str">
        <v>plays</v>
      </c>
      <c r="S134" s="9">
        <f>(((J134/60)/60)/24)+DATE(1970,1,1)</f>
        <v>43112.25</v>
      </c>
      <c r="T134" s="9">
        <f>(((K134/60)/60)/24)+DATE(1970,1,1)</f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>(E135/D135)*100</f>
        <v>310.77777777777777</v>
      </c>
      <c r="P135" s="5">
        <f>E135/G135</f>
        <v>87.95597484276729</v>
      </c>
      <c r="Q135" t="str" cm="1">
        <f t="array" ref="Q135:R135">_xlfn.TEXTSPLIT(N135,"/",1)</f>
        <v>music</v>
      </c>
      <c r="R135" t="str">
        <v>world music</v>
      </c>
      <c r="S135" s="9">
        <f>(((J135/60)/60)/24)+DATE(1970,1,1)</f>
        <v>40767.208333333336</v>
      </c>
      <c r="T135" s="9">
        <f>(((K135/60)/60)/24)+DATE(1970,1,1)</f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>(E136/D136)*100</f>
        <v>89.73668341708543</v>
      </c>
      <c r="P136" s="5">
        <f>E136/G136</f>
        <v>94.987234042553197</v>
      </c>
      <c r="Q136" t="str" cm="1">
        <f t="array" ref="Q136:R136">_xlfn.TEXTSPLIT(N136,"/",1)</f>
        <v>film &amp; video</v>
      </c>
      <c r="R136" t="str">
        <v>documentary</v>
      </c>
      <c r="S136" s="9">
        <f>(((J136/60)/60)/24)+DATE(1970,1,1)</f>
        <v>40713.208333333336</v>
      </c>
      <c r="T136" s="9">
        <f>(((K136/60)/60)/24)+DATE(1970,1,1)</f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>(E137/D137)*100</f>
        <v>71.27272727272728</v>
      </c>
      <c r="P137" s="5">
        <f>E137/G137</f>
        <v>46.905982905982903</v>
      </c>
      <c r="Q137" t="str" cm="1">
        <f t="array" ref="Q137:R137">_xlfn.TEXTSPLIT(N137,"/",1)</f>
        <v>theater</v>
      </c>
      <c r="R137" t="str">
        <v>plays</v>
      </c>
      <c r="S137" s="9">
        <f>(((J137/60)/60)/24)+DATE(1970,1,1)</f>
        <v>41340.25</v>
      </c>
      <c r="T137" s="9">
        <f>(((K137/60)/60)/24)+DATE(1970,1,1)</f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>(E138/D138)*100</f>
        <v>3.2862318840579712</v>
      </c>
      <c r="P138" s="5">
        <f>E138/G138</f>
        <v>46.913793103448278</v>
      </c>
      <c r="Q138" t="str" cm="1">
        <f t="array" ref="Q138:R138">_xlfn.TEXTSPLIT(N138,"/",1)</f>
        <v>film &amp; video</v>
      </c>
      <c r="R138" t="str">
        <v>drama</v>
      </c>
      <c r="S138" s="9">
        <f>(((J138/60)/60)/24)+DATE(1970,1,1)</f>
        <v>41797.208333333336</v>
      </c>
      <c r="T138" s="9">
        <f>(((K138/60)/60)/24)+DATE(1970,1,1)</f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>(E139/D139)*100</f>
        <v>261.77777777777777</v>
      </c>
      <c r="P139" s="5">
        <f>E139/G139</f>
        <v>94.24</v>
      </c>
      <c r="Q139" t="str" cm="1">
        <f t="array" ref="Q139:R139">_xlfn.TEXTSPLIT(N139,"/",1)</f>
        <v>publishing</v>
      </c>
      <c r="R139" t="str">
        <v>nonfiction</v>
      </c>
      <c r="S139" s="9">
        <f>(((J139/60)/60)/24)+DATE(1970,1,1)</f>
        <v>40457.208333333336</v>
      </c>
      <c r="T139" s="9">
        <f>(((K139/60)/60)/24)+DATE(1970,1,1)</f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>(E140/D140)*100</f>
        <v>96</v>
      </c>
      <c r="P140" s="5">
        <f>E140/G140</f>
        <v>80.139130434782615</v>
      </c>
      <c r="Q140" t="str" cm="1">
        <f t="array" ref="Q140:R140">_xlfn.TEXTSPLIT(N140,"/",1)</f>
        <v>games</v>
      </c>
      <c r="R140" t="str">
        <v>mobile games</v>
      </c>
      <c r="S140" s="9">
        <f>(((J140/60)/60)/24)+DATE(1970,1,1)</f>
        <v>41180.208333333336</v>
      </c>
      <c r="T140" s="9">
        <f>(((K140/60)/60)/24)+DATE(1970,1,1)</f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>(E141/D141)*100</f>
        <v>20.896851248642779</v>
      </c>
      <c r="P141" s="5">
        <f>E141/G141</f>
        <v>59.036809815950917</v>
      </c>
      <c r="Q141" t="str" cm="1">
        <f t="array" ref="Q141:R141">_xlfn.TEXTSPLIT(N141,"/",1)</f>
        <v>technology</v>
      </c>
      <c r="R141" t="str">
        <v>wearables</v>
      </c>
      <c r="S141" s="9">
        <f>(((J141/60)/60)/24)+DATE(1970,1,1)</f>
        <v>42115.208333333328</v>
      </c>
      <c r="T141" s="9">
        <f>(((K141/60)/60)/24)+DATE(1970,1,1)</f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>(E142/D142)*100</f>
        <v>223.16363636363636</v>
      </c>
      <c r="P142" s="5">
        <f>E142/G142</f>
        <v>65.989247311827953</v>
      </c>
      <c r="Q142" t="str" cm="1">
        <f t="array" ref="Q142:R142">_xlfn.TEXTSPLIT(N142,"/",1)</f>
        <v>film &amp; video</v>
      </c>
      <c r="R142" t="str">
        <v>documentary</v>
      </c>
      <c r="S142" s="9">
        <f>(((J142/60)/60)/24)+DATE(1970,1,1)</f>
        <v>43156.25</v>
      </c>
      <c r="T142" s="9">
        <f>(((K142/60)/60)/24)+DATE(1970,1,1)</f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>(E143/D143)*100</f>
        <v>101.59097978227061</v>
      </c>
      <c r="P143" s="5">
        <f>E143/G143</f>
        <v>60.992530345471522</v>
      </c>
      <c r="Q143" t="str" cm="1">
        <f t="array" ref="Q143:R143">_xlfn.TEXTSPLIT(N143,"/",1)</f>
        <v>technology</v>
      </c>
      <c r="R143" t="str">
        <v>web</v>
      </c>
      <c r="S143" s="9">
        <f>(((J143/60)/60)/24)+DATE(1970,1,1)</f>
        <v>42167.208333333328</v>
      </c>
      <c r="T143" s="9">
        <f>(((K143/60)/60)/24)+DATE(1970,1,1)</f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>(E144/D144)*100</f>
        <v>230.03999999999996</v>
      </c>
      <c r="P144" s="5">
        <f>E144/G144</f>
        <v>98.307692307692307</v>
      </c>
      <c r="Q144" t="str" cm="1">
        <f t="array" ref="Q144:R144">_xlfn.TEXTSPLIT(N144,"/",1)</f>
        <v>technology</v>
      </c>
      <c r="R144" t="str">
        <v>web</v>
      </c>
      <c r="S144" s="9">
        <f>(((J144/60)/60)/24)+DATE(1970,1,1)</f>
        <v>41005.208333333336</v>
      </c>
      <c r="T144" s="9">
        <f>(((K144/60)/60)/24)+DATE(1970,1,1)</f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>(E145/D145)*100</f>
        <v>135.59259259259261</v>
      </c>
      <c r="P145" s="5">
        <f>E145/G145</f>
        <v>104.6</v>
      </c>
      <c r="Q145" t="str" cm="1">
        <f t="array" ref="Q145:R145">_xlfn.TEXTSPLIT(N145,"/",1)</f>
        <v>music</v>
      </c>
      <c r="R145" t="str">
        <v>indie rock</v>
      </c>
      <c r="S145" s="9">
        <f>(((J145/60)/60)/24)+DATE(1970,1,1)</f>
        <v>40357.208333333336</v>
      </c>
      <c r="T145" s="9">
        <f>(((K145/60)/60)/24)+DATE(1970,1,1)</f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>(E146/D146)*100</f>
        <v>129.1</v>
      </c>
      <c r="P146" s="5">
        <f>E146/G146</f>
        <v>86.066666666666663</v>
      </c>
      <c r="Q146" t="str" cm="1">
        <f t="array" ref="Q146:R146">_xlfn.TEXTSPLIT(N146,"/",1)</f>
        <v>theater</v>
      </c>
      <c r="R146" t="str">
        <v>plays</v>
      </c>
      <c r="S146" s="9">
        <f>(((J146/60)/60)/24)+DATE(1970,1,1)</f>
        <v>43633.208333333328</v>
      </c>
      <c r="T146" s="9">
        <f>(((K146/60)/60)/24)+DATE(1970,1,1)</f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>(E147/D147)*100</f>
        <v>236.512</v>
      </c>
      <c r="P147" s="5">
        <f>E147/G147</f>
        <v>76.989583333333329</v>
      </c>
      <c r="Q147" t="str" cm="1">
        <f t="array" ref="Q147:R147">_xlfn.TEXTSPLIT(N147,"/",1)</f>
        <v>technology</v>
      </c>
      <c r="R147" t="str">
        <v>wearables</v>
      </c>
      <c r="S147" s="9">
        <f>(((J147/60)/60)/24)+DATE(1970,1,1)</f>
        <v>41889.208333333336</v>
      </c>
      <c r="T147" s="9">
        <f>(((K147/60)/60)/24)+DATE(1970,1,1)</f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>(E148/D148)*100</f>
        <v>17.25</v>
      </c>
      <c r="P148" s="5">
        <f>E148/G148</f>
        <v>29.764705882352942</v>
      </c>
      <c r="Q148" t="str" cm="1">
        <f t="array" ref="Q148:R148">_xlfn.TEXTSPLIT(N148,"/",1)</f>
        <v>theater</v>
      </c>
      <c r="R148" t="str">
        <v>plays</v>
      </c>
      <c r="S148" s="9">
        <f>(((J148/60)/60)/24)+DATE(1970,1,1)</f>
        <v>40855.25</v>
      </c>
      <c r="T148" s="9">
        <f>(((K148/60)/60)/24)+DATE(1970,1,1)</f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>(E149/D149)*100</f>
        <v>112.49397590361446</v>
      </c>
      <c r="P149" s="5">
        <f>E149/G149</f>
        <v>46.91959798994975</v>
      </c>
      <c r="Q149" t="str" cm="1">
        <f t="array" ref="Q149:R149">_xlfn.TEXTSPLIT(N149,"/",1)</f>
        <v>theater</v>
      </c>
      <c r="R149" t="str">
        <v>plays</v>
      </c>
      <c r="S149" s="9">
        <f>(((J149/60)/60)/24)+DATE(1970,1,1)</f>
        <v>42534.208333333328</v>
      </c>
      <c r="T149" s="9">
        <f>(((K149/60)/60)/24)+DATE(1970,1,1)</f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>(E150/D150)*100</f>
        <v>121.02150537634408</v>
      </c>
      <c r="P150" s="5">
        <f>E150/G150</f>
        <v>105.18691588785046</v>
      </c>
      <c r="Q150" t="str" cm="1">
        <f t="array" ref="Q150:R150">_xlfn.TEXTSPLIT(N150,"/",1)</f>
        <v>technology</v>
      </c>
      <c r="R150" t="str">
        <v>wearables</v>
      </c>
      <c r="S150" s="9">
        <f>(((J150/60)/60)/24)+DATE(1970,1,1)</f>
        <v>42941.208333333328</v>
      </c>
      <c r="T150" s="9">
        <f>(((K150/60)/60)/24)+DATE(1970,1,1)</f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>(E151/D151)*100</f>
        <v>219.87096774193549</v>
      </c>
      <c r="P151" s="5">
        <f>E151/G151</f>
        <v>69.907692307692301</v>
      </c>
      <c r="Q151" t="str" cm="1">
        <f t="array" ref="Q151:R151">_xlfn.TEXTSPLIT(N151,"/",1)</f>
        <v>music</v>
      </c>
      <c r="R151" t="str">
        <v>indie rock</v>
      </c>
      <c r="S151" s="9">
        <f>(((J151/60)/60)/24)+DATE(1970,1,1)</f>
        <v>41275.25</v>
      </c>
      <c r="T151" s="9">
        <f>(((K151/60)/60)/24)+DATE(1970,1,1)</f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>(E152/D152)*100</f>
        <v>1</v>
      </c>
      <c r="P152" s="5">
        <f>E152/G152</f>
        <v>1</v>
      </c>
      <c r="Q152" t="str" cm="1">
        <f t="array" ref="Q152:R152">_xlfn.TEXTSPLIT(N152,"/",1)</f>
        <v>music</v>
      </c>
      <c r="R152" t="str">
        <v>rock</v>
      </c>
      <c r="S152" s="9">
        <f>(((J152/60)/60)/24)+DATE(1970,1,1)</f>
        <v>43450.25</v>
      </c>
      <c r="T152" s="9">
        <f>(((K152/60)/60)/24)+DATE(1970,1,1)</f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>(E153/D153)*100</f>
        <v>64.166909620991248</v>
      </c>
      <c r="P153" s="5">
        <f>E153/G153</f>
        <v>60.011588275391958</v>
      </c>
      <c r="Q153" t="str" cm="1">
        <f t="array" ref="Q153:R153">_xlfn.TEXTSPLIT(N153,"/",1)</f>
        <v>music</v>
      </c>
      <c r="R153" t="str">
        <v>electric music</v>
      </c>
      <c r="S153" s="9">
        <f>(((J153/60)/60)/24)+DATE(1970,1,1)</f>
        <v>41799.208333333336</v>
      </c>
      <c r="T153" s="9">
        <f>(((K153/60)/60)/24)+DATE(1970,1,1)</f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>(E154/D154)*100</f>
        <v>423.06746987951806</v>
      </c>
      <c r="P154" s="5">
        <f>E154/G154</f>
        <v>52.006220379146917</v>
      </c>
      <c r="Q154" t="str" cm="1">
        <f t="array" ref="Q154:R154">_xlfn.TEXTSPLIT(N154,"/",1)</f>
        <v>music</v>
      </c>
      <c r="R154" t="str">
        <v>indie rock</v>
      </c>
      <c r="S154" s="9">
        <f>(((J154/60)/60)/24)+DATE(1970,1,1)</f>
        <v>42783.25</v>
      </c>
      <c r="T154" s="9">
        <f>(((K154/60)/60)/24)+DATE(1970,1,1)</f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>(E155/D155)*100</f>
        <v>92.984160506863773</v>
      </c>
      <c r="P155" s="5">
        <f>E155/G155</f>
        <v>31.000176025347649</v>
      </c>
      <c r="Q155" t="str" cm="1">
        <f t="array" ref="Q155:R155">_xlfn.TEXTSPLIT(N155,"/",1)</f>
        <v>theater</v>
      </c>
      <c r="R155" t="str">
        <v>plays</v>
      </c>
      <c r="S155" s="9">
        <f>(((J155/60)/60)/24)+DATE(1970,1,1)</f>
        <v>41201.208333333336</v>
      </c>
      <c r="T155" s="9">
        <f>(((K155/60)/60)/24)+DATE(1970,1,1)</f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>(E156/D156)*100</f>
        <v>58.756567425569173</v>
      </c>
      <c r="P156" s="5">
        <f>E156/G156</f>
        <v>95.042492917847028</v>
      </c>
      <c r="Q156" t="str" cm="1">
        <f t="array" ref="Q156:R156">_xlfn.TEXTSPLIT(N156,"/",1)</f>
        <v>music</v>
      </c>
      <c r="R156" t="str">
        <v>indie rock</v>
      </c>
      <c r="S156" s="9">
        <f>(((J156/60)/60)/24)+DATE(1970,1,1)</f>
        <v>42502.208333333328</v>
      </c>
      <c r="T156" s="9">
        <f>(((K156/60)/60)/24)+DATE(1970,1,1)</f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>(E157/D157)*100</f>
        <v>65.022222222222226</v>
      </c>
      <c r="P157" s="5">
        <f>E157/G157</f>
        <v>75.968174204355108</v>
      </c>
      <c r="Q157" t="str" cm="1">
        <f t="array" ref="Q157:R157">_xlfn.TEXTSPLIT(N157,"/",1)</f>
        <v>theater</v>
      </c>
      <c r="R157" t="str">
        <v>plays</v>
      </c>
      <c r="S157" s="9">
        <f>(((J157/60)/60)/24)+DATE(1970,1,1)</f>
        <v>40262.208333333336</v>
      </c>
      <c r="T157" s="9">
        <f>(((K157/60)/60)/24)+DATE(1970,1,1)</f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>(E158/D158)*100</f>
        <v>73.939560439560438</v>
      </c>
      <c r="P158" s="5">
        <f>E158/G158</f>
        <v>71.013192612137203</v>
      </c>
      <c r="Q158" t="str" cm="1">
        <f t="array" ref="Q158:R158">_xlfn.TEXTSPLIT(N158,"/",1)</f>
        <v>music</v>
      </c>
      <c r="R158" t="str">
        <v>rock</v>
      </c>
      <c r="S158" s="9">
        <f>(((J158/60)/60)/24)+DATE(1970,1,1)</f>
        <v>43743.208333333328</v>
      </c>
      <c r="T158" s="9">
        <f>(((K158/60)/60)/24)+DATE(1970,1,1)</f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>(E159/D159)*100</f>
        <v>52.666666666666664</v>
      </c>
      <c r="P159" s="5">
        <f>E159/G159</f>
        <v>73.733333333333334</v>
      </c>
      <c r="Q159" t="str" cm="1">
        <f t="array" ref="Q159:R159">_xlfn.TEXTSPLIT(N159,"/",1)</f>
        <v>photography</v>
      </c>
      <c r="R159" t="str">
        <v>photography books</v>
      </c>
      <c r="S159" s="9">
        <f>(((J159/60)/60)/24)+DATE(1970,1,1)</f>
        <v>41638.25</v>
      </c>
      <c r="T159" s="9">
        <f>(((K159/60)/60)/24)+DATE(1970,1,1)</f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>(E160/D160)*100</f>
        <v>220.95238095238096</v>
      </c>
      <c r="P160" s="5">
        <f>E160/G160</f>
        <v>113.17073170731707</v>
      </c>
      <c r="Q160" t="str" cm="1">
        <f t="array" ref="Q160:R160">_xlfn.TEXTSPLIT(N160,"/",1)</f>
        <v>music</v>
      </c>
      <c r="R160" t="str">
        <v>rock</v>
      </c>
      <c r="S160" s="9">
        <f>(((J160/60)/60)/24)+DATE(1970,1,1)</f>
        <v>42346.25</v>
      </c>
      <c r="T160" s="9">
        <f>(((K160/60)/60)/24)+DATE(1970,1,1)</f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>(E161/D161)*100</f>
        <v>100.01150627615063</v>
      </c>
      <c r="P161" s="5">
        <f>E161/G161</f>
        <v>105.00933552992861</v>
      </c>
      <c r="Q161" t="str" cm="1">
        <f t="array" ref="Q161:R161">_xlfn.TEXTSPLIT(N161,"/",1)</f>
        <v>theater</v>
      </c>
      <c r="R161" t="str">
        <v>plays</v>
      </c>
      <c r="S161" s="9">
        <f>(((J161/60)/60)/24)+DATE(1970,1,1)</f>
        <v>43551.208333333328</v>
      </c>
      <c r="T161" s="9">
        <f>(((K161/60)/60)/24)+DATE(1970,1,1)</f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>(E162/D162)*100</f>
        <v>162.3125</v>
      </c>
      <c r="P162" s="5">
        <f>E162/G162</f>
        <v>79.176829268292678</v>
      </c>
      <c r="Q162" t="str" cm="1">
        <f t="array" ref="Q162:R162">_xlfn.TEXTSPLIT(N162,"/",1)</f>
        <v>technology</v>
      </c>
      <c r="R162" t="str">
        <v>wearables</v>
      </c>
      <c r="S162" s="9">
        <f>(((J162/60)/60)/24)+DATE(1970,1,1)</f>
        <v>43582.208333333328</v>
      </c>
      <c r="T162" s="9">
        <f>(((K162/60)/60)/24)+DATE(1970,1,1)</f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>(E163/D163)*100</f>
        <v>78.181818181818187</v>
      </c>
      <c r="P163" s="5">
        <f>E163/G163</f>
        <v>57.333333333333336</v>
      </c>
      <c r="Q163" t="str" cm="1">
        <f t="array" ref="Q163:R163">_xlfn.TEXTSPLIT(N163,"/",1)</f>
        <v>technology</v>
      </c>
      <c r="R163" t="str">
        <v>web</v>
      </c>
      <c r="S163" s="9">
        <f>(((J163/60)/60)/24)+DATE(1970,1,1)</f>
        <v>42270.208333333328</v>
      </c>
      <c r="T163" s="9">
        <f>(((K163/60)/60)/24)+DATE(1970,1,1)</f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>(E164/D164)*100</f>
        <v>149.73770491803279</v>
      </c>
      <c r="P164" s="5">
        <f>E164/G164</f>
        <v>58.178343949044589</v>
      </c>
      <c r="Q164" t="str" cm="1">
        <f t="array" ref="Q164:R164">_xlfn.TEXTSPLIT(N164,"/",1)</f>
        <v>music</v>
      </c>
      <c r="R164" t="str">
        <v>rock</v>
      </c>
      <c r="S164" s="9">
        <f>(((J164/60)/60)/24)+DATE(1970,1,1)</f>
        <v>43442.25</v>
      </c>
      <c r="T164" s="9">
        <f>(((K164/60)/60)/24)+DATE(1970,1,1)</f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>(E165/D165)*100</f>
        <v>253.25714285714284</v>
      </c>
      <c r="P165" s="5">
        <f>E165/G165</f>
        <v>36.032520325203251</v>
      </c>
      <c r="Q165" t="str" cm="1">
        <f t="array" ref="Q165:R165">_xlfn.TEXTSPLIT(N165,"/",1)</f>
        <v>photography</v>
      </c>
      <c r="R165" t="str">
        <v>photography books</v>
      </c>
      <c r="S165" s="9">
        <f>(((J165/60)/60)/24)+DATE(1970,1,1)</f>
        <v>43028.208333333328</v>
      </c>
      <c r="T165" s="9">
        <f>(((K165/60)/60)/24)+DATE(1970,1,1)</f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>(E166/D166)*100</f>
        <v>100.16943521594683</v>
      </c>
      <c r="P166" s="5">
        <f>E166/G166</f>
        <v>107.99068767908309</v>
      </c>
      <c r="Q166" t="str" cm="1">
        <f t="array" ref="Q166:R166">_xlfn.TEXTSPLIT(N166,"/",1)</f>
        <v>theater</v>
      </c>
      <c r="R166" t="str">
        <v>plays</v>
      </c>
      <c r="S166" s="9">
        <f>(((J166/60)/60)/24)+DATE(1970,1,1)</f>
        <v>43016.208333333328</v>
      </c>
      <c r="T166" s="9">
        <f>(((K166/60)/60)/24)+DATE(1970,1,1)</f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>(E167/D167)*100</f>
        <v>121.99004424778761</v>
      </c>
      <c r="P167" s="5">
        <f>E167/G167</f>
        <v>44.005985634477256</v>
      </c>
      <c r="Q167" t="str" cm="1">
        <f t="array" ref="Q167:R167">_xlfn.TEXTSPLIT(N167,"/",1)</f>
        <v>technology</v>
      </c>
      <c r="R167" t="str">
        <v>web</v>
      </c>
      <c r="S167" s="9">
        <f>(((J167/60)/60)/24)+DATE(1970,1,1)</f>
        <v>42948.208333333328</v>
      </c>
      <c r="T167" s="9">
        <f>(((K167/60)/60)/24)+DATE(1970,1,1)</f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>(E168/D168)*100</f>
        <v>137.13265306122449</v>
      </c>
      <c r="P168" s="5">
        <f>E168/G168</f>
        <v>55.077868852459019</v>
      </c>
      <c r="Q168" t="str" cm="1">
        <f t="array" ref="Q168:R168">_xlfn.TEXTSPLIT(N168,"/",1)</f>
        <v>photography</v>
      </c>
      <c r="R168" t="str">
        <v>photography books</v>
      </c>
      <c r="S168" s="9">
        <f>(((J168/60)/60)/24)+DATE(1970,1,1)</f>
        <v>40534.25</v>
      </c>
      <c r="T168" s="9">
        <f>(((K168/60)/60)/24)+DATE(1970,1,1)</f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>(E169/D169)*100</f>
        <v>415.53846153846149</v>
      </c>
      <c r="P169" s="5">
        <f>E169/G169</f>
        <v>74</v>
      </c>
      <c r="Q169" t="str" cm="1">
        <f t="array" ref="Q169:R169">_xlfn.TEXTSPLIT(N169,"/",1)</f>
        <v>theater</v>
      </c>
      <c r="R169" t="str">
        <v>plays</v>
      </c>
      <c r="S169" s="9">
        <f>(((J169/60)/60)/24)+DATE(1970,1,1)</f>
        <v>41435.208333333336</v>
      </c>
      <c r="T169" s="9">
        <f>(((K169/60)/60)/24)+DATE(1970,1,1)</f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>(E170/D170)*100</f>
        <v>31.30913348946136</v>
      </c>
      <c r="P170" s="5">
        <f>E170/G170</f>
        <v>41.996858638743454</v>
      </c>
      <c r="Q170" t="str" cm="1">
        <f t="array" ref="Q170:R170">_xlfn.TEXTSPLIT(N170,"/",1)</f>
        <v>music</v>
      </c>
      <c r="R170" t="str">
        <v>indie rock</v>
      </c>
      <c r="S170" s="9">
        <f>(((J170/60)/60)/24)+DATE(1970,1,1)</f>
        <v>43518.25</v>
      </c>
      <c r="T170" s="9">
        <f>(((K170/60)/60)/24)+DATE(1970,1,1)</f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>(E171/D171)*100</f>
        <v>424.08154506437768</v>
      </c>
      <c r="P171" s="5">
        <f>E171/G171</f>
        <v>77.988161010260455</v>
      </c>
      <c r="Q171" t="str" cm="1">
        <f t="array" ref="Q171:R171">_xlfn.TEXTSPLIT(N171,"/",1)</f>
        <v>film &amp; video</v>
      </c>
      <c r="R171" t="str">
        <v>shorts</v>
      </c>
      <c r="S171" s="9">
        <f>(((J171/60)/60)/24)+DATE(1970,1,1)</f>
        <v>41077.208333333336</v>
      </c>
      <c r="T171" s="9">
        <f>(((K171/60)/60)/24)+DATE(1970,1,1)</f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>(E172/D172)*100</f>
        <v>2.93886230728336</v>
      </c>
      <c r="P172" s="5">
        <f>E172/G172</f>
        <v>82.507462686567166</v>
      </c>
      <c r="Q172" t="str" cm="1">
        <f t="array" ref="Q172:R172">_xlfn.TEXTSPLIT(N172,"/",1)</f>
        <v>music</v>
      </c>
      <c r="R172" t="str">
        <v>indie rock</v>
      </c>
      <c r="S172" s="9">
        <f>(((J172/60)/60)/24)+DATE(1970,1,1)</f>
        <v>42950.208333333328</v>
      </c>
      <c r="T172" s="9">
        <f>(((K172/60)/60)/24)+DATE(1970,1,1)</f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>(E173/D173)*100</f>
        <v>10.63265306122449</v>
      </c>
      <c r="P173" s="5">
        <f>E173/G173</f>
        <v>104.2</v>
      </c>
      <c r="Q173" t="str" cm="1">
        <f t="array" ref="Q173:R173">_xlfn.TEXTSPLIT(N173,"/",1)</f>
        <v>publishing</v>
      </c>
      <c r="R173" t="str">
        <v>translations</v>
      </c>
      <c r="S173" s="9">
        <f>(((J173/60)/60)/24)+DATE(1970,1,1)</f>
        <v>41718.208333333336</v>
      </c>
      <c r="T173" s="9">
        <f>(((K173/60)/60)/24)+DATE(1970,1,1)</f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>(E174/D174)*100</f>
        <v>82.875</v>
      </c>
      <c r="P174" s="5">
        <f>E174/G174</f>
        <v>25.5</v>
      </c>
      <c r="Q174" t="str" cm="1">
        <f t="array" ref="Q174:R174">_xlfn.TEXTSPLIT(N174,"/",1)</f>
        <v>film &amp; video</v>
      </c>
      <c r="R174" t="str">
        <v>documentary</v>
      </c>
      <c r="S174" s="9">
        <f>(((J174/60)/60)/24)+DATE(1970,1,1)</f>
        <v>41839.208333333336</v>
      </c>
      <c r="T174" s="9">
        <f>(((K174/60)/60)/24)+DATE(1970,1,1)</f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>(E175/D175)*100</f>
        <v>163.01447776628748</v>
      </c>
      <c r="P175" s="5">
        <f>E175/G175</f>
        <v>100.98334401024984</v>
      </c>
      <c r="Q175" t="str" cm="1">
        <f t="array" ref="Q175:R175">_xlfn.TEXTSPLIT(N175,"/",1)</f>
        <v>theater</v>
      </c>
      <c r="R175" t="str">
        <v>plays</v>
      </c>
      <c r="S175" s="9">
        <f>(((J175/60)/60)/24)+DATE(1970,1,1)</f>
        <v>41412.208333333336</v>
      </c>
      <c r="T175" s="9">
        <f>(((K175/60)/60)/24)+DATE(1970,1,1)</f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>(E176/D176)*100</f>
        <v>894.66666666666674</v>
      </c>
      <c r="P176" s="5">
        <f>E176/G176</f>
        <v>111.83333333333333</v>
      </c>
      <c r="Q176" t="str" cm="1">
        <f t="array" ref="Q176:R176">_xlfn.TEXTSPLIT(N176,"/",1)</f>
        <v>technology</v>
      </c>
      <c r="R176" t="str">
        <v>wearables</v>
      </c>
      <c r="S176" s="9">
        <f>(((J176/60)/60)/24)+DATE(1970,1,1)</f>
        <v>42282.208333333328</v>
      </c>
      <c r="T176" s="9">
        <f>(((K176/60)/60)/24)+DATE(1970,1,1)</f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>(E177/D177)*100</f>
        <v>26.191501103752756</v>
      </c>
      <c r="P177" s="5">
        <f>E177/G177</f>
        <v>41.999115044247787</v>
      </c>
      <c r="Q177" t="str" cm="1">
        <f t="array" ref="Q177:R177">_xlfn.TEXTSPLIT(N177,"/",1)</f>
        <v>theater</v>
      </c>
      <c r="R177" t="str">
        <v>plays</v>
      </c>
      <c r="S177" s="9">
        <f>(((J177/60)/60)/24)+DATE(1970,1,1)</f>
        <v>42613.208333333328</v>
      </c>
      <c r="T177" s="9">
        <f>(((K177/60)/60)/24)+DATE(1970,1,1)</f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>(E178/D178)*100</f>
        <v>74.834782608695647</v>
      </c>
      <c r="P178" s="5">
        <f>E178/G178</f>
        <v>110.05115089514067</v>
      </c>
      <c r="Q178" t="str" cm="1">
        <f t="array" ref="Q178:R178">_xlfn.TEXTSPLIT(N178,"/",1)</f>
        <v>theater</v>
      </c>
      <c r="R178" t="str">
        <v>plays</v>
      </c>
      <c r="S178" s="9">
        <f>(((J178/60)/60)/24)+DATE(1970,1,1)</f>
        <v>42616.208333333328</v>
      </c>
      <c r="T178" s="9">
        <f>(((K178/60)/60)/24)+DATE(1970,1,1)</f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>(E179/D179)*100</f>
        <v>416.47680412371136</v>
      </c>
      <c r="P179" s="5">
        <f>E179/G179</f>
        <v>58.997079225994888</v>
      </c>
      <c r="Q179" t="str" cm="1">
        <f t="array" ref="Q179:R179">_xlfn.TEXTSPLIT(N179,"/",1)</f>
        <v>theater</v>
      </c>
      <c r="R179" t="str">
        <v>plays</v>
      </c>
      <c r="S179" s="9">
        <f>(((J179/60)/60)/24)+DATE(1970,1,1)</f>
        <v>40497.25</v>
      </c>
      <c r="T179" s="9">
        <f>(((K179/60)/60)/24)+DATE(1970,1,1)</f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>(E180/D180)*100</f>
        <v>96.208333333333329</v>
      </c>
      <c r="P180" s="5">
        <f>E180/G180</f>
        <v>32.985714285714288</v>
      </c>
      <c r="Q180" t="str" cm="1">
        <f t="array" ref="Q180:R180">_xlfn.TEXTSPLIT(N180,"/",1)</f>
        <v>food</v>
      </c>
      <c r="R180" t="str">
        <v>food trucks</v>
      </c>
      <c r="S180" s="9">
        <f>(((J180/60)/60)/24)+DATE(1970,1,1)</f>
        <v>42999.208333333328</v>
      </c>
      <c r="T180" s="9">
        <f>(((K180/60)/60)/24)+DATE(1970,1,1)</f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>(E181/D181)*100</f>
        <v>357.71910112359546</v>
      </c>
      <c r="P181" s="5">
        <f>E181/G181</f>
        <v>45.005654509471306</v>
      </c>
      <c r="Q181" t="str" cm="1">
        <f t="array" ref="Q181:R181">_xlfn.TEXTSPLIT(N181,"/",1)</f>
        <v>theater</v>
      </c>
      <c r="R181" t="str">
        <v>plays</v>
      </c>
      <c r="S181" s="9">
        <f>(((J181/60)/60)/24)+DATE(1970,1,1)</f>
        <v>41350.208333333336</v>
      </c>
      <c r="T181" s="9">
        <f>(((K181/60)/60)/24)+DATE(1970,1,1)</f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>(E182/D182)*100</f>
        <v>308.45714285714286</v>
      </c>
      <c r="P182" s="5">
        <f>E182/G182</f>
        <v>81.98196487897485</v>
      </c>
      <c r="Q182" t="str" cm="1">
        <f t="array" ref="Q182:R182">_xlfn.TEXTSPLIT(N182,"/",1)</f>
        <v>technology</v>
      </c>
      <c r="R182" t="str">
        <v>wearables</v>
      </c>
      <c r="S182" s="9">
        <f>(((J182/60)/60)/24)+DATE(1970,1,1)</f>
        <v>40259.208333333336</v>
      </c>
      <c r="T182" s="9">
        <f>(((K182/60)/60)/24)+DATE(1970,1,1)</f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>(E183/D183)*100</f>
        <v>61.802325581395344</v>
      </c>
      <c r="P183" s="5">
        <f>E183/G183</f>
        <v>39.080882352941174</v>
      </c>
      <c r="Q183" t="str" cm="1">
        <f t="array" ref="Q183:R183">_xlfn.TEXTSPLIT(N183,"/",1)</f>
        <v>technology</v>
      </c>
      <c r="R183" t="str">
        <v>web</v>
      </c>
      <c r="S183" s="9">
        <f>(((J183/60)/60)/24)+DATE(1970,1,1)</f>
        <v>43012.208333333328</v>
      </c>
      <c r="T183" s="9">
        <f>(((K183/60)/60)/24)+DATE(1970,1,1)</f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>(E184/D184)*100</f>
        <v>722.32472324723244</v>
      </c>
      <c r="P184" s="5">
        <f>E184/G184</f>
        <v>58.996383363471971</v>
      </c>
      <c r="Q184" t="str" cm="1">
        <f t="array" ref="Q184:R184">_xlfn.TEXTSPLIT(N184,"/",1)</f>
        <v>theater</v>
      </c>
      <c r="R184" t="str">
        <v>plays</v>
      </c>
      <c r="S184" s="9">
        <f>(((J184/60)/60)/24)+DATE(1970,1,1)</f>
        <v>43631.208333333328</v>
      </c>
      <c r="T184" s="9">
        <f>(((K184/60)/60)/24)+DATE(1970,1,1)</f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>(E185/D185)*100</f>
        <v>69.117647058823522</v>
      </c>
      <c r="P185" s="5">
        <f>E185/G185</f>
        <v>40.988372093023258</v>
      </c>
      <c r="Q185" t="str" cm="1">
        <f t="array" ref="Q185:R185">_xlfn.TEXTSPLIT(N185,"/",1)</f>
        <v>music</v>
      </c>
      <c r="R185" t="str">
        <v>rock</v>
      </c>
      <c r="S185" s="9">
        <f>(((J185/60)/60)/24)+DATE(1970,1,1)</f>
        <v>40430.208333333336</v>
      </c>
      <c r="T185" s="9">
        <f>(((K185/60)/60)/24)+DATE(1970,1,1)</f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>(E186/D186)*100</f>
        <v>293.05555555555554</v>
      </c>
      <c r="P186" s="5">
        <f>E186/G186</f>
        <v>31.029411764705884</v>
      </c>
      <c r="Q186" t="str" cm="1">
        <f t="array" ref="Q186:R186">_xlfn.TEXTSPLIT(N186,"/",1)</f>
        <v>theater</v>
      </c>
      <c r="R186" t="str">
        <v>plays</v>
      </c>
      <c r="S186" s="9">
        <f>(((J186/60)/60)/24)+DATE(1970,1,1)</f>
        <v>43588.208333333328</v>
      </c>
      <c r="T186" s="9">
        <f>(((K186/60)/60)/24)+DATE(1970,1,1)</f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>(E187/D187)*100</f>
        <v>71.8</v>
      </c>
      <c r="P187" s="5">
        <f>E187/G187</f>
        <v>37.789473684210527</v>
      </c>
      <c r="Q187" t="str" cm="1">
        <f t="array" ref="Q187:R187">_xlfn.TEXTSPLIT(N187,"/",1)</f>
        <v>film &amp; video</v>
      </c>
      <c r="R187" t="str">
        <v>television</v>
      </c>
      <c r="S187" s="9">
        <f>(((J187/60)/60)/24)+DATE(1970,1,1)</f>
        <v>43233.208333333328</v>
      </c>
      <c r="T187" s="9">
        <f>(((K187/60)/60)/24)+DATE(1970,1,1)</f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>(E188/D188)*100</f>
        <v>31.934684684684683</v>
      </c>
      <c r="P188" s="5">
        <f>E188/G188</f>
        <v>32.006772009029348</v>
      </c>
      <c r="Q188" t="str" cm="1">
        <f t="array" ref="Q188:R188">_xlfn.TEXTSPLIT(N188,"/",1)</f>
        <v>theater</v>
      </c>
      <c r="R188" t="str">
        <v>plays</v>
      </c>
      <c r="S188" s="9">
        <f>(((J188/60)/60)/24)+DATE(1970,1,1)</f>
        <v>41782.208333333336</v>
      </c>
      <c r="T188" s="9">
        <f>(((K188/60)/60)/24)+DATE(1970,1,1)</f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>(E189/D189)*100</f>
        <v>229.87375415282392</v>
      </c>
      <c r="P189" s="5">
        <f>E189/G189</f>
        <v>95.966712898751737</v>
      </c>
      <c r="Q189" t="str" cm="1">
        <f t="array" ref="Q189:R189">_xlfn.TEXTSPLIT(N189,"/",1)</f>
        <v>film &amp; video</v>
      </c>
      <c r="R189" t="str">
        <v>shorts</v>
      </c>
      <c r="S189" s="9">
        <f>(((J189/60)/60)/24)+DATE(1970,1,1)</f>
        <v>41328.25</v>
      </c>
      <c r="T189" s="9">
        <f>(((K189/60)/60)/24)+DATE(1970,1,1)</f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>(E190/D190)*100</f>
        <v>32.012195121951223</v>
      </c>
      <c r="P190" s="5">
        <f>E190/G190</f>
        <v>75</v>
      </c>
      <c r="Q190" t="str" cm="1">
        <f t="array" ref="Q190:R190">_xlfn.TEXTSPLIT(N190,"/",1)</f>
        <v>theater</v>
      </c>
      <c r="R190" t="str">
        <v>plays</v>
      </c>
      <c r="S190" s="9">
        <f>(((J190/60)/60)/24)+DATE(1970,1,1)</f>
        <v>41975.25</v>
      </c>
      <c r="T190" s="9">
        <f>(((K190/60)/60)/24)+DATE(1970,1,1)</f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>(E191/D191)*100</f>
        <v>23.525352848928385</v>
      </c>
      <c r="P191" s="5">
        <f>E191/G191</f>
        <v>102.0498866213152</v>
      </c>
      <c r="Q191" t="str" cm="1">
        <f t="array" ref="Q191:R191">_xlfn.TEXTSPLIT(N191,"/",1)</f>
        <v>theater</v>
      </c>
      <c r="R191" t="str">
        <v>plays</v>
      </c>
      <c r="S191" s="9">
        <f>(((J191/60)/60)/24)+DATE(1970,1,1)</f>
        <v>42433.25</v>
      </c>
      <c r="T191" s="9">
        <f>(((K191/60)/60)/24)+DATE(1970,1,1)</f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>(E192/D192)*100</f>
        <v>68.594594594594597</v>
      </c>
      <c r="P192" s="5">
        <f>E192/G192</f>
        <v>105.75</v>
      </c>
      <c r="Q192" t="str" cm="1">
        <f t="array" ref="Q192:R192">_xlfn.TEXTSPLIT(N192,"/",1)</f>
        <v>theater</v>
      </c>
      <c r="R192" t="str">
        <v>plays</v>
      </c>
      <c r="S192" s="9">
        <f>(((J192/60)/60)/24)+DATE(1970,1,1)</f>
        <v>41429.208333333336</v>
      </c>
      <c r="T192" s="9">
        <f>(((K192/60)/60)/24)+DATE(1970,1,1)</f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>(E193/D193)*100</f>
        <v>37.952380952380956</v>
      </c>
      <c r="P193" s="5">
        <f>E193/G193</f>
        <v>37.069767441860463</v>
      </c>
      <c r="Q193" t="str" cm="1">
        <f t="array" ref="Q193:R193">_xlfn.TEXTSPLIT(N193,"/",1)</f>
        <v>theater</v>
      </c>
      <c r="R193" t="str">
        <v>plays</v>
      </c>
      <c r="S193" s="9">
        <f>(((J193/60)/60)/24)+DATE(1970,1,1)</f>
        <v>43536.208333333328</v>
      </c>
      <c r="T193" s="9">
        <f>(((K193/60)/60)/24)+DATE(1970,1,1)</f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>(E194/D194)*100</f>
        <v>19.992957746478872</v>
      </c>
      <c r="P194" s="5">
        <f>E194/G194</f>
        <v>35.049382716049379</v>
      </c>
      <c r="Q194" t="str" cm="1">
        <f t="array" ref="Q194:R194">_xlfn.TEXTSPLIT(N194,"/",1)</f>
        <v>music</v>
      </c>
      <c r="R194" t="str">
        <v>rock</v>
      </c>
      <c r="S194" s="9">
        <f>(((J194/60)/60)/24)+DATE(1970,1,1)</f>
        <v>41817.208333333336</v>
      </c>
      <c r="T194" s="9">
        <f>(((K194/60)/60)/24)+DATE(1970,1,1)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>(E195/D195)*100</f>
        <v>45.636363636363633</v>
      </c>
      <c r="P195" s="5">
        <f>E195/G195</f>
        <v>46.338461538461537</v>
      </c>
      <c r="Q195" t="str" cm="1">
        <f t="array" ref="Q195:R195">_xlfn.TEXTSPLIT(N195,"/",1)</f>
        <v>music</v>
      </c>
      <c r="R195" t="str">
        <v>indie rock</v>
      </c>
      <c r="S195" s="9">
        <f>(((J195/60)/60)/24)+DATE(1970,1,1)</f>
        <v>43198.208333333328</v>
      </c>
      <c r="T195" s="9">
        <f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>(E196/D196)*100</f>
        <v>122.7605633802817</v>
      </c>
      <c r="P196" s="5">
        <f>E196/G196</f>
        <v>69.174603174603178</v>
      </c>
      <c r="Q196" t="str" cm="1">
        <f t="array" ref="Q196:R196">_xlfn.TEXTSPLIT(N196,"/",1)</f>
        <v>music</v>
      </c>
      <c r="R196" t="str">
        <v>metal</v>
      </c>
      <c r="S196" s="9">
        <f>(((J196/60)/60)/24)+DATE(1970,1,1)</f>
        <v>42261.208333333328</v>
      </c>
      <c r="T196" s="9">
        <f>(((K196/60)/60)/24)+DATE(1970,1,1)</f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>(E197/D197)*100</f>
        <v>361.75316455696202</v>
      </c>
      <c r="P197" s="5">
        <f>E197/G197</f>
        <v>109.07824427480917</v>
      </c>
      <c r="Q197" t="str" cm="1">
        <f t="array" ref="Q197:R197">_xlfn.TEXTSPLIT(N197,"/",1)</f>
        <v>music</v>
      </c>
      <c r="R197" t="str">
        <v>electric music</v>
      </c>
      <c r="S197" s="9">
        <f>(((J197/60)/60)/24)+DATE(1970,1,1)</f>
        <v>43310.208333333328</v>
      </c>
      <c r="T197" s="9">
        <f>(((K197/60)/60)/24)+DATE(1970,1,1)</f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>(E198/D198)*100</f>
        <v>63.146341463414636</v>
      </c>
      <c r="P198" s="5">
        <f>E198/G198</f>
        <v>51.78</v>
      </c>
      <c r="Q198" t="str" cm="1">
        <f t="array" ref="Q198:R198">_xlfn.TEXTSPLIT(N198,"/",1)</f>
        <v>technology</v>
      </c>
      <c r="R198" t="str">
        <v>wearables</v>
      </c>
      <c r="S198" s="9">
        <f>(((J198/60)/60)/24)+DATE(1970,1,1)</f>
        <v>42616.208333333328</v>
      </c>
      <c r="T198" s="9">
        <f>(((K198/60)/60)/24)+DATE(1970,1,1)</f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>(E199/D199)*100</f>
        <v>298.20475319926874</v>
      </c>
      <c r="P199" s="5">
        <f>E199/G199</f>
        <v>82.010055304172951</v>
      </c>
      <c r="Q199" t="str" cm="1">
        <f t="array" ref="Q199:R199">_xlfn.TEXTSPLIT(N199,"/",1)</f>
        <v>film &amp; video</v>
      </c>
      <c r="R199" t="str">
        <v>drama</v>
      </c>
      <c r="S199" s="9">
        <f>(((J199/60)/60)/24)+DATE(1970,1,1)</f>
        <v>42909.208333333328</v>
      </c>
      <c r="T199" s="9">
        <f>(((K199/60)/60)/24)+DATE(1970,1,1)</f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>(E200/D200)*100</f>
        <v>9.5585443037974684</v>
      </c>
      <c r="P200" s="5">
        <f>E200/G200</f>
        <v>35.958333333333336</v>
      </c>
      <c r="Q200" t="str" cm="1">
        <f t="array" ref="Q200:R200">_xlfn.TEXTSPLIT(N200,"/",1)</f>
        <v>music</v>
      </c>
      <c r="R200" t="str">
        <v>electric music</v>
      </c>
      <c r="S200" s="9">
        <f>(((J200/60)/60)/24)+DATE(1970,1,1)</f>
        <v>40396.208333333336</v>
      </c>
      <c r="T200" s="9">
        <f>(((K200/60)/60)/24)+DATE(1970,1,1)</f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>(E201/D201)*100</f>
        <v>53.777777777777779</v>
      </c>
      <c r="P201" s="5">
        <f>E201/G201</f>
        <v>74.461538461538467</v>
      </c>
      <c r="Q201" t="str" cm="1">
        <f t="array" ref="Q201:R201">_xlfn.TEXTSPLIT(N201,"/",1)</f>
        <v>music</v>
      </c>
      <c r="R201" t="str">
        <v>rock</v>
      </c>
      <c r="S201" s="9">
        <f>(((J201/60)/60)/24)+DATE(1970,1,1)</f>
        <v>42192.208333333328</v>
      </c>
      <c r="T201" s="9">
        <f>(((K201/60)/60)/24)+DATE(1970,1,1)</f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>(E202/D202)*100</f>
        <v>2</v>
      </c>
      <c r="P202" s="5">
        <f>E202/G202</f>
        <v>2</v>
      </c>
      <c r="Q202" t="str" cm="1">
        <f t="array" ref="Q202:R202">_xlfn.TEXTSPLIT(N202,"/",1)</f>
        <v>theater</v>
      </c>
      <c r="R202" t="str">
        <v>plays</v>
      </c>
      <c r="S202" s="9">
        <f>(((J202/60)/60)/24)+DATE(1970,1,1)</f>
        <v>40262.208333333336</v>
      </c>
      <c r="T202" s="9">
        <f>(((K202/60)/60)/24)+DATE(1970,1,1)</f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>(E203/D203)*100</f>
        <v>681.19047619047615</v>
      </c>
      <c r="P203" s="5">
        <f>E203/G203</f>
        <v>91.114649681528661</v>
      </c>
      <c r="Q203" t="str" cm="1">
        <f t="array" ref="Q203:R203">_xlfn.TEXTSPLIT(N203,"/",1)</f>
        <v>technology</v>
      </c>
      <c r="R203" t="str">
        <v>web</v>
      </c>
      <c r="S203" s="9">
        <f>(((J203/60)/60)/24)+DATE(1970,1,1)</f>
        <v>41845.208333333336</v>
      </c>
      <c r="T203" s="9">
        <f>(((K203/60)/60)/24)+DATE(1970,1,1)</f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>(E204/D204)*100</f>
        <v>78.831325301204828</v>
      </c>
      <c r="P204" s="5">
        <f>E204/G204</f>
        <v>79.792682926829272</v>
      </c>
      <c r="Q204" t="str" cm="1">
        <f t="array" ref="Q204:R204">_xlfn.TEXTSPLIT(N204,"/",1)</f>
        <v>food</v>
      </c>
      <c r="R204" t="str">
        <v>food trucks</v>
      </c>
      <c r="S204" s="9">
        <f>(((J204/60)/60)/24)+DATE(1970,1,1)</f>
        <v>40818.208333333336</v>
      </c>
      <c r="T204" s="9">
        <f>(((K204/60)/60)/24)+DATE(1970,1,1)</f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>(E205/D205)*100</f>
        <v>134.40792216817235</v>
      </c>
      <c r="P205" s="5">
        <f>E205/G205</f>
        <v>42.999777678968428</v>
      </c>
      <c r="Q205" t="str" cm="1">
        <f t="array" ref="Q205:R205">_xlfn.TEXTSPLIT(N205,"/",1)</f>
        <v>theater</v>
      </c>
      <c r="R205" t="str">
        <v>plays</v>
      </c>
      <c r="S205" s="9">
        <f>(((J205/60)/60)/24)+DATE(1970,1,1)</f>
        <v>42752.25</v>
      </c>
      <c r="T205" s="9">
        <f>(((K205/60)/60)/24)+DATE(1970,1,1)</f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>(E206/D206)*100</f>
        <v>3.3719999999999999</v>
      </c>
      <c r="P206" s="5">
        <f>E206/G206</f>
        <v>63.225000000000001</v>
      </c>
      <c r="Q206" t="str" cm="1">
        <f t="array" ref="Q206:R206">_xlfn.TEXTSPLIT(N206,"/",1)</f>
        <v>music</v>
      </c>
      <c r="R206" t="str">
        <v>jazz</v>
      </c>
      <c r="S206" s="9">
        <f>(((J206/60)/60)/24)+DATE(1970,1,1)</f>
        <v>40636.208333333336</v>
      </c>
      <c r="T206" s="9">
        <f>(((K206/60)/60)/24)+DATE(1970,1,1)</f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>(E207/D207)*100</f>
        <v>431.84615384615387</v>
      </c>
      <c r="P207" s="5">
        <f>E207/G207</f>
        <v>70.174999999999997</v>
      </c>
      <c r="Q207" t="str" cm="1">
        <f t="array" ref="Q207:R207">_xlfn.TEXTSPLIT(N207,"/",1)</f>
        <v>theater</v>
      </c>
      <c r="R207" t="str">
        <v>plays</v>
      </c>
      <c r="S207" s="9">
        <f>(((J207/60)/60)/24)+DATE(1970,1,1)</f>
        <v>43390.208333333328</v>
      </c>
      <c r="T207" s="9">
        <f>(((K207/60)/60)/24)+DATE(1970,1,1)</f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>(E208/D208)*100</f>
        <v>38.844444444444441</v>
      </c>
      <c r="P208" s="5">
        <f>E208/G208</f>
        <v>61.333333333333336</v>
      </c>
      <c r="Q208" t="str" cm="1">
        <f t="array" ref="Q208:R208">_xlfn.TEXTSPLIT(N208,"/",1)</f>
        <v>publishing</v>
      </c>
      <c r="R208" t="str">
        <v>fiction</v>
      </c>
      <c r="S208" s="9">
        <f>(((J208/60)/60)/24)+DATE(1970,1,1)</f>
        <v>40236.25</v>
      </c>
      <c r="T208" s="9">
        <f>(((K208/60)/60)/24)+DATE(1970,1,1)</f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>(E209/D209)*100</f>
        <v>425.7</v>
      </c>
      <c r="P209" s="5">
        <f>E209/G209</f>
        <v>99</v>
      </c>
      <c r="Q209" t="str" cm="1">
        <f t="array" ref="Q209:R209">_xlfn.TEXTSPLIT(N209,"/",1)</f>
        <v>music</v>
      </c>
      <c r="R209" t="str">
        <v>rock</v>
      </c>
      <c r="S209" s="9">
        <f>(((J209/60)/60)/24)+DATE(1970,1,1)</f>
        <v>43340.208333333328</v>
      </c>
      <c r="T209" s="9">
        <f>(((K209/60)/60)/24)+DATE(1970,1,1)</f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>(E210/D210)*100</f>
        <v>101.12239715591672</v>
      </c>
      <c r="P210" s="5">
        <f>E210/G210</f>
        <v>96.984900146127615</v>
      </c>
      <c r="Q210" t="str" cm="1">
        <f t="array" ref="Q210:R210">_xlfn.TEXTSPLIT(N210,"/",1)</f>
        <v>film &amp; video</v>
      </c>
      <c r="R210" t="str">
        <v>documentary</v>
      </c>
      <c r="S210" s="9">
        <f>(((J210/60)/60)/24)+DATE(1970,1,1)</f>
        <v>43048.25</v>
      </c>
      <c r="T210" s="9">
        <f>(((K210/60)/60)/24)+DATE(1970,1,1)</f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>(E211/D211)*100</f>
        <v>21.188688946015425</v>
      </c>
      <c r="P211" s="5">
        <f>E211/G211</f>
        <v>51.004950495049506</v>
      </c>
      <c r="Q211" t="str" cm="1">
        <f t="array" ref="Q211:R211">_xlfn.TEXTSPLIT(N211,"/",1)</f>
        <v>film &amp; video</v>
      </c>
      <c r="R211" t="str">
        <v>documentary</v>
      </c>
      <c r="S211" s="9">
        <f>(((J211/60)/60)/24)+DATE(1970,1,1)</f>
        <v>42496.208333333328</v>
      </c>
      <c r="T211" s="9">
        <f>(((K211/60)/60)/24)+DATE(1970,1,1)</f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>(E212/D212)*100</f>
        <v>67.425531914893625</v>
      </c>
      <c r="P212" s="5">
        <f>E212/G212</f>
        <v>28.044247787610619</v>
      </c>
      <c r="Q212" t="str" cm="1">
        <f t="array" ref="Q212:R212">_xlfn.TEXTSPLIT(N212,"/",1)</f>
        <v>film &amp; video</v>
      </c>
      <c r="R212" t="str">
        <v>science fiction</v>
      </c>
      <c r="S212" s="9">
        <f>(((J212/60)/60)/24)+DATE(1970,1,1)</f>
        <v>42797.25</v>
      </c>
      <c r="T212" s="9">
        <f>(((K212/60)/60)/24)+DATE(1970,1,1)</f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>(E213/D213)*100</f>
        <v>94.923371647509583</v>
      </c>
      <c r="P213" s="5">
        <f>E213/G213</f>
        <v>60.984615384615381</v>
      </c>
      <c r="Q213" t="str" cm="1">
        <f t="array" ref="Q213:R213">_xlfn.TEXTSPLIT(N213,"/",1)</f>
        <v>theater</v>
      </c>
      <c r="R213" t="str">
        <v>plays</v>
      </c>
      <c r="S213" s="9">
        <f>(((J213/60)/60)/24)+DATE(1970,1,1)</f>
        <v>41513.208333333336</v>
      </c>
      <c r="T213" s="9">
        <f>(((K213/60)/60)/24)+DATE(1970,1,1)</f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>(E214/D214)*100</f>
        <v>151.85185185185185</v>
      </c>
      <c r="P214" s="5">
        <f>E214/G214</f>
        <v>73.214285714285708</v>
      </c>
      <c r="Q214" t="str" cm="1">
        <f t="array" ref="Q214:R214">_xlfn.TEXTSPLIT(N214,"/",1)</f>
        <v>theater</v>
      </c>
      <c r="R214" t="str">
        <v>plays</v>
      </c>
      <c r="S214" s="9">
        <f>(((J214/60)/60)/24)+DATE(1970,1,1)</f>
        <v>43814.25</v>
      </c>
      <c r="T214" s="9">
        <f>(((K214/60)/60)/24)+DATE(1970,1,1)</f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>(E215/D215)*100</f>
        <v>195.16382252559728</v>
      </c>
      <c r="P215" s="5">
        <f>E215/G215</f>
        <v>39.997435299603637</v>
      </c>
      <c r="Q215" t="str" cm="1">
        <f t="array" ref="Q215:R215">_xlfn.TEXTSPLIT(N215,"/",1)</f>
        <v>music</v>
      </c>
      <c r="R215" t="str">
        <v>indie rock</v>
      </c>
      <c r="S215" s="9">
        <f>(((J215/60)/60)/24)+DATE(1970,1,1)</f>
        <v>40488.208333333336</v>
      </c>
      <c r="T215" s="9">
        <f>(((K215/60)/60)/24)+DATE(1970,1,1)</f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>(E216/D216)*100</f>
        <v>1023.1428571428571</v>
      </c>
      <c r="P216" s="5">
        <f>E216/G216</f>
        <v>86.812121212121212</v>
      </c>
      <c r="Q216" t="str" cm="1">
        <f t="array" ref="Q216:R216">_xlfn.TEXTSPLIT(N216,"/",1)</f>
        <v>music</v>
      </c>
      <c r="R216" t="str">
        <v>rock</v>
      </c>
      <c r="S216" s="9">
        <f>(((J216/60)/60)/24)+DATE(1970,1,1)</f>
        <v>40409.208333333336</v>
      </c>
      <c r="T216" s="9">
        <f>(((K216/60)/60)/24)+DATE(1970,1,1)</f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>(E217/D217)*100</f>
        <v>3.841836734693878</v>
      </c>
      <c r="P217" s="5">
        <f>E217/G217</f>
        <v>42.125874125874127</v>
      </c>
      <c r="Q217" t="str" cm="1">
        <f t="array" ref="Q217:R217">_xlfn.TEXTSPLIT(N217,"/",1)</f>
        <v>theater</v>
      </c>
      <c r="R217" t="str">
        <v>plays</v>
      </c>
      <c r="S217" s="9">
        <f>(((J217/60)/60)/24)+DATE(1970,1,1)</f>
        <v>43509.25</v>
      </c>
      <c r="T217" s="9">
        <f>(((K217/60)/60)/24)+DATE(1970,1,1)</f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>(E218/D218)*100</f>
        <v>155.07066557107643</v>
      </c>
      <c r="P218" s="5">
        <f>E218/G218</f>
        <v>103.97851239669421</v>
      </c>
      <c r="Q218" t="str" cm="1">
        <f t="array" ref="Q218:R218">_xlfn.TEXTSPLIT(N218,"/",1)</f>
        <v>theater</v>
      </c>
      <c r="R218" t="str">
        <v>plays</v>
      </c>
      <c r="S218" s="9">
        <f>(((J218/60)/60)/24)+DATE(1970,1,1)</f>
        <v>40869.25</v>
      </c>
      <c r="T218" s="9">
        <f>(((K218/60)/60)/24)+DATE(1970,1,1)</f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>(E219/D219)*100</f>
        <v>44.753477588871718</v>
      </c>
      <c r="P219" s="5">
        <f>E219/G219</f>
        <v>62.003211991434689</v>
      </c>
      <c r="Q219" t="str" cm="1">
        <f t="array" ref="Q219:R219">_xlfn.TEXTSPLIT(N219,"/",1)</f>
        <v>film &amp; video</v>
      </c>
      <c r="R219" t="str">
        <v>science fiction</v>
      </c>
      <c r="S219" s="9">
        <f>(((J219/60)/60)/24)+DATE(1970,1,1)</f>
        <v>43583.208333333328</v>
      </c>
      <c r="T219" s="9">
        <f>(((K219/60)/60)/24)+DATE(1970,1,1)</f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>(E220/D220)*100</f>
        <v>215.94736842105263</v>
      </c>
      <c r="P220" s="5">
        <f>E220/G220</f>
        <v>31.005037783375315</v>
      </c>
      <c r="Q220" t="str" cm="1">
        <f t="array" ref="Q220:R220">_xlfn.TEXTSPLIT(N220,"/",1)</f>
        <v>film &amp; video</v>
      </c>
      <c r="R220" t="str">
        <v>shorts</v>
      </c>
      <c r="S220" s="9">
        <f>(((J220/60)/60)/24)+DATE(1970,1,1)</f>
        <v>40858.25</v>
      </c>
      <c r="T220" s="9">
        <f>(((K220/60)/60)/24)+DATE(1970,1,1)</f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>(E221/D221)*100</f>
        <v>332.12709832134288</v>
      </c>
      <c r="P221" s="5">
        <f>E221/G221</f>
        <v>89.991552956465242</v>
      </c>
      <c r="Q221" t="str" cm="1">
        <f t="array" ref="Q221:R221">_xlfn.TEXTSPLIT(N221,"/",1)</f>
        <v>film &amp; video</v>
      </c>
      <c r="R221" t="str">
        <v>animation</v>
      </c>
      <c r="S221" s="9">
        <f>(((J221/60)/60)/24)+DATE(1970,1,1)</f>
        <v>41137.208333333336</v>
      </c>
      <c r="T221" s="9">
        <f>(((K221/60)/60)/24)+DATE(1970,1,1)</f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>(E222/D222)*100</f>
        <v>8.4430379746835449</v>
      </c>
      <c r="P222" s="5">
        <f>E222/G222</f>
        <v>39.235294117647058</v>
      </c>
      <c r="Q222" t="str" cm="1">
        <f t="array" ref="Q222:R222">_xlfn.TEXTSPLIT(N222,"/",1)</f>
        <v>theater</v>
      </c>
      <c r="R222" t="str">
        <v>plays</v>
      </c>
      <c r="S222" s="9">
        <f>(((J222/60)/60)/24)+DATE(1970,1,1)</f>
        <v>40725.208333333336</v>
      </c>
      <c r="T222" s="9">
        <f>(((K222/60)/60)/24)+DATE(1970,1,1)</f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>(E223/D223)*100</f>
        <v>98.625514403292186</v>
      </c>
      <c r="P223" s="5">
        <f>E223/G223</f>
        <v>54.993116108306566</v>
      </c>
      <c r="Q223" t="str" cm="1">
        <f t="array" ref="Q223:R223">_xlfn.TEXTSPLIT(N223,"/",1)</f>
        <v>food</v>
      </c>
      <c r="R223" t="str">
        <v>food trucks</v>
      </c>
      <c r="S223" s="9">
        <f>(((J223/60)/60)/24)+DATE(1970,1,1)</f>
        <v>41081.208333333336</v>
      </c>
      <c r="T223" s="9">
        <f>(((K223/60)/60)/24)+DATE(1970,1,1)</f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>(E224/D224)*100</f>
        <v>137.97916666666669</v>
      </c>
      <c r="P224" s="5">
        <f>E224/G224</f>
        <v>47.992753623188406</v>
      </c>
      <c r="Q224" t="str" cm="1">
        <f t="array" ref="Q224:R224">_xlfn.TEXTSPLIT(N224,"/",1)</f>
        <v>photography</v>
      </c>
      <c r="R224" t="str">
        <v>photography books</v>
      </c>
      <c r="S224" s="9">
        <f>(((J224/60)/60)/24)+DATE(1970,1,1)</f>
        <v>41914.208333333336</v>
      </c>
      <c r="T224" s="9">
        <f>(((K224/60)/60)/24)+DATE(1970,1,1)</f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>(E225/D225)*100</f>
        <v>93.81099656357388</v>
      </c>
      <c r="P225" s="5">
        <f>E225/G225</f>
        <v>87.966702470461868</v>
      </c>
      <c r="Q225" t="str" cm="1">
        <f t="array" ref="Q225:R225">_xlfn.TEXTSPLIT(N225,"/",1)</f>
        <v>theater</v>
      </c>
      <c r="R225" t="str">
        <v>plays</v>
      </c>
      <c r="S225" s="9">
        <f>(((J225/60)/60)/24)+DATE(1970,1,1)</f>
        <v>42445.208333333328</v>
      </c>
      <c r="T225" s="9">
        <f>(((K225/60)/60)/24)+DATE(1970,1,1)</f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>(E226/D226)*100</f>
        <v>403.63930885529157</v>
      </c>
      <c r="P226" s="5">
        <f>E226/G226</f>
        <v>51.999165275459099</v>
      </c>
      <c r="Q226" t="str" cm="1">
        <f t="array" ref="Q226:R226">_xlfn.TEXTSPLIT(N226,"/",1)</f>
        <v>film &amp; video</v>
      </c>
      <c r="R226" t="str">
        <v>science fiction</v>
      </c>
      <c r="S226" s="9">
        <f>(((J226/60)/60)/24)+DATE(1970,1,1)</f>
        <v>41906.208333333336</v>
      </c>
      <c r="T226" s="9">
        <f>(((K226/60)/60)/24)+DATE(1970,1,1)</f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>(E227/D227)*100</f>
        <v>260.1740412979351</v>
      </c>
      <c r="P227" s="5">
        <f>E227/G227</f>
        <v>29.999659863945578</v>
      </c>
      <c r="Q227" t="str" cm="1">
        <f t="array" ref="Q227:R227">_xlfn.TEXTSPLIT(N227,"/",1)</f>
        <v>music</v>
      </c>
      <c r="R227" t="str">
        <v>rock</v>
      </c>
      <c r="S227" s="9">
        <f>(((J227/60)/60)/24)+DATE(1970,1,1)</f>
        <v>41762.208333333336</v>
      </c>
      <c r="T227" s="9">
        <f>(((K227/60)/60)/24)+DATE(1970,1,1)</f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>(E228/D228)*100</f>
        <v>366.63333333333333</v>
      </c>
      <c r="P228" s="5">
        <f>E228/G228</f>
        <v>98.205357142857139</v>
      </c>
      <c r="Q228" t="str" cm="1">
        <f t="array" ref="Q228:R228">_xlfn.TEXTSPLIT(N228,"/",1)</f>
        <v>photography</v>
      </c>
      <c r="R228" t="str">
        <v>photography books</v>
      </c>
      <c r="S228" s="9">
        <f>(((J228/60)/60)/24)+DATE(1970,1,1)</f>
        <v>40276.208333333336</v>
      </c>
      <c r="T228" s="9">
        <f>(((K228/60)/60)/24)+DATE(1970,1,1)</f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>(E229/D229)*100</f>
        <v>168.72085385878489</v>
      </c>
      <c r="P229" s="5">
        <f>E229/G229</f>
        <v>108.96182396606575</v>
      </c>
      <c r="Q229" t="str" cm="1">
        <f t="array" ref="Q229:R229">_xlfn.TEXTSPLIT(N229,"/",1)</f>
        <v>games</v>
      </c>
      <c r="R229" t="str">
        <v>mobile games</v>
      </c>
      <c r="S229" s="9">
        <f>(((J229/60)/60)/24)+DATE(1970,1,1)</f>
        <v>42139.208333333328</v>
      </c>
      <c r="T229" s="9">
        <f>(((K229/60)/60)/24)+DATE(1970,1,1)</f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>(E230/D230)*100</f>
        <v>119.90717911530093</v>
      </c>
      <c r="P230" s="5">
        <f>E230/G230</f>
        <v>66.998379254457049</v>
      </c>
      <c r="Q230" t="str" cm="1">
        <f t="array" ref="Q230:R230">_xlfn.TEXTSPLIT(N230,"/",1)</f>
        <v>film &amp; video</v>
      </c>
      <c r="R230" t="str">
        <v>animation</v>
      </c>
      <c r="S230" s="9">
        <f>(((J230/60)/60)/24)+DATE(1970,1,1)</f>
        <v>42613.208333333328</v>
      </c>
      <c r="T230" s="9">
        <f>(((K230/60)/60)/24)+DATE(1970,1,1)</f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>(E231/D231)*100</f>
        <v>193.68925233644859</v>
      </c>
      <c r="P231" s="5">
        <f>E231/G231</f>
        <v>64.99333594668758</v>
      </c>
      <c r="Q231" t="str" cm="1">
        <f t="array" ref="Q231:R231">_xlfn.TEXTSPLIT(N231,"/",1)</f>
        <v>games</v>
      </c>
      <c r="R231" t="str">
        <v>mobile games</v>
      </c>
      <c r="S231" s="9">
        <f>(((J231/60)/60)/24)+DATE(1970,1,1)</f>
        <v>42887.208333333328</v>
      </c>
      <c r="T231" s="9">
        <f>(((K231/60)/60)/24)+DATE(1970,1,1)</f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>(E232/D232)*100</f>
        <v>420.16666666666669</v>
      </c>
      <c r="P232" s="5">
        <f>E232/G232</f>
        <v>99.841584158415841</v>
      </c>
      <c r="Q232" t="str" cm="1">
        <f t="array" ref="Q232:R232">_xlfn.TEXTSPLIT(N232,"/",1)</f>
        <v>games</v>
      </c>
      <c r="R232" t="str">
        <v>video games</v>
      </c>
      <c r="S232" s="9">
        <f>(((J232/60)/60)/24)+DATE(1970,1,1)</f>
        <v>43805.25</v>
      </c>
      <c r="T232" s="9">
        <f>(((K232/60)/60)/24)+DATE(1970,1,1)</f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>(E233/D233)*100</f>
        <v>76.708333333333329</v>
      </c>
      <c r="P233" s="5">
        <f>E233/G233</f>
        <v>82.432835820895519</v>
      </c>
      <c r="Q233" t="str" cm="1">
        <f t="array" ref="Q233:R233">_xlfn.TEXTSPLIT(N233,"/",1)</f>
        <v>theater</v>
      </c>
      <c r="R233" t="str">
        <v>plays</v>
      </c>
      <c r="S233" s="9">
        <f>(((J233/60)/60)/24)+DATE(1970,1,1)</f>
        <v>41415.208333333336</v>
      </c>
      <c r="T233" s="9">
        <f>(((K233/60)/60)/24)+DATE(1970,1,1)</f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>(E234/D234)*100</f>
        <v>171.26470588235293</v>
      </c>
      <c r="P234" s="5">
        <f>E234/G234</f>
        <v>63.293478260869563</v>
      </c>
      <c r="Q234" t="str" cm="1">
        <f t="array" ref="Q234:R234">_xlfn.TEXTSPLIT(N234,"/",1)</f>
        <v>theater</v>
      </c>
      <c r="R234" t="str">
        <v>plays</v>
      </c>
      <c r="S234" s="9">
        <f>(((J234/60)/60)/24)+DATE(1970,1,1)</f>
        <v>42576.208333333328</v>
      </c>
      <c r="T234" s="9">
        <f>(((K234/60)/60)/24)+DATE(1970,1,1)</f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>(E235/D235)*100</f>
        <v>157.89473684210526</v>
      </c>
      <c r="P235" s="5">
        <f>E235/G235</f>
        <v>96.774193548387103</v>
      </c>
      <c r="Q235" t="str" cm="1">
        <f t="array" ref="Q235:R235">_xlfn.TEXTSPLIT(N235,"/",1)</f>
        <v>film &amp; video</v>
      </c>
      <c r="R235" t="str">
        <v>animation</v>
      </c>
      <c r="S235" s="9">
        <f>(((J235/60)/60)/24)+DATE(1970,1,1)</f>
        <v>40706.208333333336</v>
      </c>
      <c r="T235" s="9">
        <f>(((K235/60)/60)/24)+DATE(1970,1,1)</f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>(E236/D236)*100</f>
        <v>109.08</v>
      </c>
      <c r="P236" s="5">
        <f>E236/G236</f>
        <v>54.906040268456373</v>
      </c>
      <c r="Q236" t="str" cm="1">
        <f t="array" ref="Q236:R236">_xlfn.TEXTSPLIT(N236,"/",1)</f>
        <v>games</v>
      </c>
      <c r="R236" t="str">
        <v>video games</v>
      </c>
      <c r="S236" s="9">
        <f>(((J236/60)/60)/24)+DATE(1970,1,1)</f>
        <v>42969.208333333328</v>
      </c>
      <c r="T236" s="9">
        <f>(((K236/60)/60)/24)+DATE(1970,1,1)</f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>(E237/D237)*100</f>
        <v>41.732558139534881</v>
      </c>
      <c r="P237" s="5">
        <f>E237/G237</f>
        <v>39.010869565217391</v>
      </c>
      <c r="Q237" t="str" cm="1">
        <f t="array" ref="Q237:R237">_xlfn.TEXTSPLIT(N237,"/",1)</f>
        <v>film &amp; video</v>
      </c>
      <c r="R237" t="str">
        <v>animation</v>
      </c>
      <c r="S237" s="9">
        <f>(((J237/60)/60)/24)+DATE(1970,1,1)</f>
        <v>42779.25</v>
      </c>
      <c r="T237" s="9">
        <f>(((K237/60)/60)/24)+DATE(1970,1,1)</f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>(E238/D238)*100</f>
        <v>10.944303797468354</v>
      </c>
      <c r="P238" s="5">
        <f>E238/G238</f>
        <v>75.84210526315789</v>
      </c>
      <c r="Q238" t="str" cm="1">
        <f t="array" ref="Q238:R238">_xlfn.TEXTSPLIT(N238,"/",1)</f>
        <v>music</v>
      </c>
      <c r="R238" t="str">
        <v>rock</v>
      </c>
      <c r="S238" s="9">
        <f>(((J238/60)/60)/24)+DATE(1970,1,1)</f>
        <v>43641.208333333328</v>
      </c>
      <c r="T238" s="9">
        <f>(((K238/60)/60)/24)+DATE(1970,1,1)</f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>(E239/D239)*100</f>
        <v>159.3763440860215</v>
      </c>
      <c r="P239" s="5">
        <f>E239/G239</f>
        <v>45.051671732522799</v>
      </c>
      <c r="Q239" t="str" cm="1">
        <f t="array" ref="Q239:R239">_xlfn.TEXTSPLIT(N239,"/",1)</f>
        <v>film &amp; video</v>
      </c>
      <c r="R239" t="str">
        <v>animation</v>
      </c>
      <c r="S239" s="9">
        <f>(((J239/60)/60)/24)+DATE(1970,1,1)</f>
        <v>41754.208333333336</v>
      </c>
      <c r="T239" s="9">
        <f>(((K239/60)/60)/24)+DATE(1970,1,1)</f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>(E240/D240)*100</f>
        <v>422.41666666666669</v>
      </c>
      <c r="P240" s="5">
        <f>E240/G240</f>
        <v>104.51546391752578</v>
      </c>
      <c r="Q240" t="str" cm="1">
        <f t="array" ref="Q240:R240">_xlfn.TEXTSPLIT(N240,"/",1)</f>
        <v>theater</v>
      </c>
      <c r="R240" t="str">
        <v>plays</v>
      </c>
      <c r="S240" s="9">
        <f>(((J240/60)/60)/24)+DATE(1970,1,1)</f>
        <v>43083.25</v>
      </c>
      <c r="T240" s="9">
        <f>(((K240/60)/60)/24)+DATE(1970,1,1)</f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>(E241/D241)*100</f>
        <v>97.71875</v>
      </c>
      <c r="P241" s="5">
        <f>E241/G241</f>
        <v>76.268292682926827</v>
      </c>
      <c r="Q241" t="str" cm="1">
        <f t="array" ref="Q241:R241">_xlfn.TEXTSPLIT(N241,"/",1)</f>
        <v>technology</v>
      </c>
      <c r="R241" t="str">
        <v>wearables</v>
      </c>
      <c r="S241" s="9">
        <f>(((J241/60)/60)/24)+DATE(1970,1,1)</f>
        <v>42245.208333333328</v>
      </c>
      <c r="T241" s="9">
        <f>(((K241/60)/60)/24)+DATE(1970,1,1)</f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>(E242/D242)*100</f>
        <v>418.78911564625849</v>
      </c>
      <c r="P242" s="5">
        <f>E242/G242</f>
        <v>69.015695067264573</v>
      </c>
      <c r="Q242" t="str" cm="1">
        <f t="array" ref="Q242:R242">_xlfn.TEXTSPLIT(N242,"/",1)</f>
        <v>theater</v>
      </c>
      <c r="R242" t="str">
        <v>plays</v>
      </c>
      <c r="S242" s="9">
        <f>(((J242/60)/60)/24)+DATE(1970,1,1)</f>
        <v>40396.208333333336</v>
      </c>
      <c r="T242" s="9">
        <f>(((K242/60)/60)/24)+DATE(1970,1,1)</f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>(E243/D243)*100</f>
        <v>101.91632047477745</v>
      </c>
      <c r="P243" s="5">
        <f>E243/G243</f>
        <v>101.97684085510689</v>
      </c>
      <c r="Q243" t="str" cm="1">
        <f t="array" ref="Q243:R243">_xlfn.TEXTSPLIT(N243,"/",1)</f>
        <v>publishing</v>
      </c>
      <c r="R243" t="str">
        <v>nonfiction</v>
      </c>
      <c r="S243" s="9">
        <f>(((J243/60)/60)/24)+DATE(1970,1,1)</f>
        <v>41742.208333333336</v>
      </c>
      <c r="T243" s="9">
        <f>(((K243/60)/60)/24)+DATE(1970,1,1)</f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>(E244/D244)*100</f>
        <v>127.72619047619047</v>
      </c>
      <c r="P244" s="5">
        <f>E244/G244</f>
        <v>42.915999999999997</v>
      </c>
      <c r="Q244" t="str" cm="1">
        <f t="array" ref="Q244:R244">_xlfn.TEXTSPLIT(N244,"/",1)</f>
        <v>music</v>
      </c>
      <c r="R244" t="str">
        <v>rock</v>
      </c>
      <c r="S244" s="9">
        <f>(((J244/60)/60)/24)+DATE(1970,1,1)</f>
        <v>42865.208333333328</v>
      </c>
      <c r="T244" s="9">
        <f>(((K244/60)/60)/24)+DATE(1970,1,1)</f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>(E245/D245)*100</f>
        <v>445.21739130434781</v>
      </c>
      <c r="P245" s="5">
        <f>E245/G245</f>
        <v>43.025210084033617</v>
      </c>
      <c r="Q245" t="str" cm="1">
        <f t="array" ref="Q245:R245">_xlfn.TEXTSPLIT(N245,"/",1)</f>
        <v>theater</v>
      </c>
      <c r="R245" t="str">
        <v>plays</v>
      </c>
      <c r="S245" s="9">
        <f>(((J245/60)/60)/24)+DATE(1970,1,1)</f>
        <v>43163.25</v>
      </c>
      <c r="T245" s="9">
        <f>(((K245/60)/60)/24)+DATE(1970,1,1)</f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>(E246/D246)*100</f>
        <v>569.71428571428578</v>
      </c>
      <c r="P246" s="5">
        <f>E246/G246</f>
        <v>75.245283018867923</v>
      </c>
      <c r="Q246" t="str" cm="1">
        <f t="array" ref="Q246:R246">_xlfn.TEXTSPLIT(N246,"/",1)</f>
        <v>theater</v>
      </c>
      <c r="R246" t="str">
        <v>plays</v>
      </c>
      <c r="S246" s="9">
        <f>(((J246/60)/60)/24)+DATE(1970,1,1)</f>
        <v>41834.208333333336</v>
      </c>
      <c r="T246" s="9">
        <f>(((K246/60)/60)/24)+DATE(1970,1,1)</f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>(E247/D247)*100</f>
        <v>509.34482758620686</v>
      </c>
      <c r="P247" s="5">
        <f>E247/G247</f>
        <v>69.023364485981304</v>
      </c>
      <c r="Q247" t="str" cm="1">
        <f t="array" ref="Q247:R247">_xlfn.TEXTSPLIT(N247,"/",1)</f>
        <v>theater</v>
      </c>
      <c r="R247" t="str">
        <v>plays</v>
      </c>
      <c r="S247" s="9">
        <f>(((J247/60)/60)/24)+DATE(1970,1,1)</f>
        <v>41736.208333333336</v>
      </c>
      <c r="T247" s="9">
        <f>(((K247/60)/60)/24)+DATE(1970,1,1)</f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>(E248/D248)*100</f>
        <v>325.5333333333333</v>
      </c>
      <c r="P248" s="5">
        <f>E248/G248</f>
        <v>65.986486486486484</v>
      </c>
      <c r="Q248" t="str" cm="1">
        <f t="array" ref="Q248:R248">_xlfn.TEXTSPLIT(N248,"/",1)</f>
        <v>technology</v>
      </c>
      <c r="R248" t="str">
        <v>web</v>
      </c>
      <c r="S248" s="9">
        <f>(((J248/60)/60)/24)+DATE(1970,1,1)</f>
        <v>41491.208333333336</v>
      </c>
      <c r="T248" s="9">
        <f>(((K248/60)/60)/24)+DATE(1970,1,1)</f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>(E249/D249)*100</f>
        <v>932.61616161616166</v>
      </c>
      <c r="P249" s="5">
        <f>E249/G249</f>
        <v>98.013800424628457</v>
      </c>
      <c r="Q249" t="str" cm="1">
        <f t="array" ref="Q249:R249">_xlfn.TEXTSPLIT(N249,"/",1)</f>
        <v>publishing</v>
      </c>
      <c r="R249" t="str">
        <v>fiction</v>
      </c>
      <c r="S249" s="9">
        <f>(((J249/60)/60)/24)+DATE(1970,1,1)</f>
        <v>42726.25</v>
      </c>
      <c r="T249" s="9">
        <f>(((K249/60)/60)/24)+DATE(1970,1,1)</f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>(E250/D250)*100</f>
        <v>211.33870967741933</v>
      </c>
      <c r="P250" s="5">
        <f>E250/G250</f>
        <v>60.105504587155963</v>
      </c>
      <c r="Q250" t="str" cm="1">
        <f t="array" ref="Q250:R250">_xlfn.TEXTSPLIT(N250,"/",1)</f>
        <v>games</v>
      </c>
      <c r="R250" t="str">
        <v>mobile games</v>
      </c>
      <c r="S250" s="9">
        <f>(((J250/60)/60)/24)+DATE(1970,1,1)</f>
        <v>42004.25</v>
      </c>
      <c r="T250" s="9">
        <f>(((K250/60)/60)/24)+DATE(1970,1,1)</f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>(E251/D251)*100</f>
        <v>273.32520325203251</v>
      </c>
      <c r="P251" s="5">
        <f>E251/G251</f>
        <v>26.000773395204948</v>
      </c>
      <c r="Q251" t="str" cm="1">
        <f t="array" ref="Q251:R251">_xlfn.TEXTSPLIT(N251,"/",1)</f>
        <v>publishing</v>
      </c>
      <c r="R251" t="str">
        <v>translations</v>
      </c>
      <c r="S251" s="9">
        <f>(((J251/60)/60)/24)+DATE(1970,1,1)</f>
        <v>42006.25</v>
      </c>
      <c r="T251" s="9">
        <f>(((K251/60)/60)/24)+DATE(1970,1,1)</f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>(E252/D252)*100</f>
        <v>3</v>
      </c>
      <c r="P252" s="5">
        <f>E252/G252</f>
        <v>3</v>
      </c>
      <c r="Q252" t="str" cm="1">
        <f t="array" ref="Q252:R252">_xlfn.TEXTSPLIT(N252,"/",1)</f>
        <v>music</v>
      </c>
      <c r="R252" t="str">
        <v>rock</v>
      </c>
      <c r="S252" s="9">
        <f>(((J252/60)/60)/24)+DATE(1970,1,1)</f>
        <v>40203.25</v>
      </c>
      <c r="T252" s="9">
        <f>(((K252/60)/60)/24)+DATE(1970,1,1)</f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>(E253/D253)*100</f>
        <v>54.084507042253513</v>
      </c>
      <c r="P253" s="5">
        <f>E253/G253</f>
        <v>38.019801980198018</v>
      </c>
      <c r="Q253" t="str" cm="1">
        <f t="array" ref="Q253:R253">_xlfn.TEXTSPLIT(N253,"/",1)</f>
        <v>theater</v>
      </c>
      <c r="R253" t="str">
        <v>plays</v>
      </c>
      <c r="S253" s="9">
        <f>(((J253/60)/60)/24)+DATE(1970,1,1)</f>
        <v>41252.25</v>
      </c>
      <c r="T253" s="9">
        <f>(((K253/60)/60)/24)+DATE(1970,1,1)</f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>(E254/D254)*100</f>
        <v>626.29999999999995</v>
      </c>
      <c r="P254" s="5">
        <f>E254/G254</f>
        <v>106.15254237288136</v>
      </c>
      <c r="Q254" t="str" cm="1">
        <f t="array" ref="Q254:R254">_xlfn.TEXTSPLIT(N254,"/",1)</f>
        <v>theater</v>
      </c>
      <c r="R254" t="str">
        <v>plays</v>
      </c>
      <c r="S254" s="9">
        <f>(((J254/60)/60)/24)+DATE(1970,1,1)</f>
        <v>41572.208333333336</v>
      </c>
      <c r="T254" s="9">
        <f>(((K254/60)/60)/24)+DATE(1970,1,1)</f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>(E255/D255)*100</f>
        <v>89.021399176954731</v>
      </c>
      <c r="P255" s="5">
        <f>E255/G255</f>
        <v>81.019475655430711</v>
      </c>
      <c r="Q255" t="str" cm="1">
        <f t="array" ref="Q255:R255">_xlfn.TEXTSPLIT(N255,"/",1)</f>
        <v>film &amp; video</v>
      </c>
      <c r="R255" t="str">
        <v>drama</v>
      </c>
      <c r="S255" s="9">
        <f>(((J255/60)/60)/24)+DATE(1970,1,1)</f>
        <v>40641.208333333336</v>
      </c>
      <c r="T255" s="9">
        <f>(((K255/60)/60)/24)+DATE(1970,1,1)</f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>(E256/D256)*100</f>
        <v>184.89130434782609</v>
      </c>
      <c r="P256" s="5">
        <f>E256/G256</f>
        <v>96.647727272727266</v>
      </c>
      <c r="Q256" t="str" cm="1">
        <f t="array" ref="Q256:R256">_xlfn.TEXTSPLIT(N256,"/",1)</f>
        <v>publishing</v>
      </c>
      <c r="R256" t="str">
        <v>nonfiction</v>
      </c>
      <c r="S256" s="9">
        <f>(((J256/60)/60)/24)+DATE(1970,1,1)</f>
        <v>42787.25</v>
      </c>
      <c r="T256" s="9">
        <f>(((K256/60)/60)/24)+DATE(1970,1,1)</f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>(E257/D257)*100</f>
        <v>120.16770186335404</v>
      </c>
      <c r="P257" s="5">
        <f>E257/G257</f>
        <v>57.003535651149086</v>
      </c>
      <c r="Q257" t="str" cm="1">
        <f t="array" ref="Q257:R257">_xlfn.TEXTSPLIT(N257,"/",1)</f>
        <v>music</v>
      </c>
      <c r="R257" t="str">
        <v>rock</v>
      </c>
      <c r="S257" s="9">
        <f>(((J257/60)/60)/24)+DATE(1970,1,1)</f>
        <v>40590.25</v>
      </c>
      <c r="T257" s="9">
        <f>(((K257/60)/60)/24)+DATE(1970,1,1)</f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>(E258/D258)*100</f>
        <v>23.390243902439025</v>
      </c>
      <c r="P258" s="5">
        <f>E258/G258</f>
        <v>63.93333333333333</v>
      </c>
      <c r="Q258" t="str" cm="1">
        <f t="array" ref="Q258:R258">_xlfn.TEXTSPLIT(N258,"/",1)</f>
        <v>music</v>
      </c>
      <c r="R258" t="str">
        <v>rock</v>
      </c>
      <c r="S258" s="9">
        <f>(((J258/60)/60)/24)+DATE(1970,1,1)</f>
        <v>42393.25</v>
      </c>
      <c r="T258" s="9">
        <f>(((K258/60)/60)/24)+DATE(1970,1,1)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>(E259/D259)*100</f>
        <v>146</v>
      </c>
      <c r="P259" s="5">
        <f>E259/G259</f>
        <v>90.456521739130437</v>
      </c>
      <c r="Q259" t="str" cm="1">
        <f t="array" ref="Q259:R259">_xlfn.TEXTSPLIT(N259,"/",1)</f>
        <v>theater</v>
      </c>
      <c r="R259" t="str">
        <v>plays</v>
      </c>
      <c r="S259" s="9">
        <f>(((J259/60)/60)/24)+DATE(1970,1,1)</f>
        <v>41338.25</v>
      </c>
      <c r="T259" s="9">
        <f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>(E260/D260)*100</f>
        <v>268.48</v>
      </c>
      <c r="P260" s="5">
        <f>E260/G260</f>
        <v>72.172043010752688</v>
      </c>
      <c r="Q260" t="str" cm="1">
        <f t="array" ref="Q260:R260">_xlfn.TEXTSPLIT(N260,"/",1)</f>
        <v>theater</v>
      </c>
      <c r="R260" t="str">
        <v>plays</v>
      </c>
      <c r="S260" s="9">
        <f>(((J260/60)/60)/24)+DATE(1970,1,1)</f>
        <v>42712.25</v>
      </c>
      <c r="T260" s="9">
        <f>(((K260/60)/60)/24)+DATE(1970,1,1)</f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>(E261/D261)*100</f>
        <v>597.5</v>
      </c>
      <c r="P261" s="5">
        <f>E261/G261</f>
        <v>77.934782608695656</v>
      </c>
      <c r="Q261" t="str" cm="1">
        <f t="array" ref="Q261:R261">_xlfn.TEXTSPLIT(N261,"/",1)</f>
        <v>photography</v>
      </c>
      <c r="R261" t="str">
        <v>photography books</v>
      </c>
      <c r="S261" s="9">
        <f>(((J261/60)/60)/24)+DATE(1970,1,1)</f>
        <v>41251.25</v>
      </c>
      <c r="T261" s="9">
        <f>(((K261/60)/60)/24)+DATE(1970,1,1)</f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>(E262/D262)*100</f>
        <v>157.69841269841268</v>
      </c>
      <c r="P262" s="5">
        <f>E262/G262</f>
        <v>38.065134099616856</v>
      </c>
      <c r="Q262" t="str" cm="1">
        <f t="array" ref="Q262:R262">_xlfn.TEXTSPLIT(N262,"/",1)</f>
        <v>music</v>
      </c>
      <c r="R262" t="str">
        <v>rock</v>
      </c>
      <c r="S262" s="9">
        <f>(((J262/60)/60)/24)+DATE(1970,1,1)</f>
        <v>41180.208333333336</v>
      </c>
      <c r="T262" s="9">
        <f>(((K262/60)/60)/24)+DATE(1970,1,1)</f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>(E263/D263)*100</f>
        <v>31.201660735468568</v>
      </c>
      <c r="P263" s="5">
        <f>E263/G263</f>
        <v>57.936123348017624</v>
      </c>
      <c r="Q263" t="str" cm="1">
        <f t="array" ref="Q263:R263">_xlfn.TEXTSPLIT(N263,"/",1)</f>
        <v>music</v>
      </c>
      <c r="R263" t="str">
        <v>rock</v>
      </c>
      <c r="S263" s="9">
        <f>(((J263/60)/60)/24)+DATE(1970,1,1)</f>
        <v>40415.208333333336</v>
      </c>
      <c r="T263" s="9">
        <f>(((K263/60)/60)/24)+DATE(1970,1,1)</f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>(E264/D264)*100</f>
        <v>313.41176470588238</v>
      </c>
      <c r="P264" s="5">
        <f>E264/G264</f>
        <v>49.794392523364486</v>
      </c>
      <c r="Q264" t="str" cm="1">
        <f t="array" ref="Q264:R264">_xlfn.TEXTSPLIT(N264,"/",1)</f>
        <v>music</v>
      </c>
      <c r="R264" t="str">
        <v>indie rock</v>
      </c>
      <c r="S264" s="9">
        <f>(((J264/60)/60)/24)+DATE(1970,1,1)</f>
        <v>40638.208333333336</v>
      </c>
      <c r="T264" s="9">
        <f>(((K264/60)/60)/24)+DATE(1970,1,1)</f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>(E265/D265)*100</f>
        <v>370.89655172413791</v>
      </c>
      <c r="P265" s="5">
        <f>E265/G265</f>
        <v>54.050251256281406</v>
      </c>
      <c r="Q265" t="str" cm="1">
        <f t="array" ref="Q265:R265">_xlfn.TEXTSPLIT(N265,"/",1)</f>
        <v>photography</v>
      </c>
      <c r="R265" t="str">
        <v>photography books</v>
      </c>
      <c r="S265" s="9">
        <f>(((J265/60)/60)/24)+DATE(1970,1,1)</f>
        <v>40187.25</v>
      </c>
      <c r="T265" s="9">
        <f>(((K265/60)/60)/24)+DATE(1970,1,1)</f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>(E266/D266)*100</f>
        <v>362.66447368421052</v>
      </c>
      <c r="P266" s="5">
        <f>E266/G266</f>
        <v>30.002721335268504</v>
      </c>
      <c r="Q266" t="str" cm="1">
        <f t="array" ref="Q266:R266">_xlfn.TEXTSPLIT(N266,"/",1)</f>
        <v>theater</v>
      </c>
      <c r="R266" t="str">
        <v>plays</v>
      </c>
      <c r="S266" s="9">
        <f>(((J266/60)/60)/24)+DATE(1970,1,1)</f>
        <v>41317.25</v>
      </c>
      <c r="T266" s="9">
        <f>(((K266/60)/60)/24)+DATE(1970,1,1)</f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>(E267/D267)*100</f>
        <v>123.08163265306122</v>
      </c>
      <c r="P267" s="5">
        <f>E267/G267</f>
        <v>70.127906976744185</v>
      </c>
      <c r="Q267" t="str" cm="1">
        <f t="array" ref="Q267:R267">_xlfn.TEXTSPLIT(N267,"/",1)</f>
        <v>theater</v>
      </c>
      <c r="R267" t="str">
        <v>plays</v>
      </c>
      <c r="S267" s="9">
        <f>(((J267/60)/60)/24)+DATE(1970,1,1)</f>
        <v>42372.25</v>
      </c>
      <c r="T267" s="9">
        <f>(((K267/60)/60)/24)+DATE(1970,1,1)</f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>(E268/D268)*100</f>
        <v>76.766756032171585</v>
      </c>
      <c r="P268" s="5">
        <f>E268/G268</f>
        <v>26.996228786926462</v>
      </c>
      <c r="Q268" t="str" cm="1">
        <f t="array" ref="Q268:R268">_xlfn.TEXTSPLIT(N268,"/",1)</f>
        <v>music</v>
      </c>
      <c r="R268" t="str">
        <v>jazz</v>
      </c>
      <c r="S268" s="9">
        <f>(((J268/60)/60)/24)+DATE(1970,1,1)</f>
        <v>41950.25</v>
      </c>
      <c r="T268" s="9">
        <f>(((K268/60)/60)/24)+DATE(1970,1,1)</f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>(E269/D269)*100</f>
        <v>233.62012987012989</v>
      </c>
      <c r="P269" s="5">
        <f>E269/G269</f>
        <v>51.990606936416185</v>
      </c>
      <c r="Q269" t="str" cm="1">
        <f t="array" ref="Q269:R269">_xlfn.TEXTSPLIT(N269,"/",1)</f>
        <v>theater</v>
      </c>
      <c r="R269" t="str">
        <v>plays</v>
      </c>
      <c r="S269" s="9">
        <f>(((J269/60)/60)/24)+DATE(1970,1,1)</f>
        <v>41206.208333333336</v>
      </c>
      <c r="T269" s="9">
        <f>(((K269/60)/60)/24)+DATE(1970,1,1)</f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>(E270/D270)*100</f>
        <v>180.53333333333333</v>
      </c>
      <c r="P270" s="5">
        <f>E270/G270</f>
        <v>56.416666666666664</v>
      </c>
      <c r="Q270" t="str" cm="1">
        <f t="array" ref="Q270:R270">_xlfn.TEXTSPLIT(N270,"/",1)</f>
        <v>film &amp; video</v>
      </c>
      <c r="R270" t="str">
        <v>documentary</v>
      </c>
      <c r="S270" s="9">
        <f>(((J270/60)/60)/24)+DATE(1970,1,1)</f>
        <v>41186.208333333336</v>
      </c>
      <c r="T270" s="9">
        <f>(((K270/60)/60)/24)+DATE(1970,1,1)</f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>(E271/D271)*100</f>
        <v>252.62857142857143</v>
      </c>
      <c r="P271" s="5">
        <f>E271/G271</f>
        <v>101.63218390804597</v>
      </c>
      <c r="Q271" t="str" cm="1">
        <f t="array" ref="Q271:R271">_xlfn.TEXTSPLIT(N271,"/",1)</f>
        <v>film &amp; video</v>
      </c>
      <c r="R271" t="str">
        <v>television</v>
      </c>
      <c r="S271" s="9">
        <f>(((J271/60)/60)/24)+DATE(1970,1,1)</f>
        <v>43496.25</v>
      </c>
      <c r="T271" s="9">
        <f>(((K271/60)/60)/24)+DATE(1970,1,1)</f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>(E272/D272)*100</f>
        <v>27.176538240368025</v>
      </c>
      <c r="P272" s="5">
        <f>E272/G272</f>
        <v>25.005291005291006</v>
      </c>
      <c r="Q272" t="str" cm="1">
        <f t="array" ref="Q272:R272">_xlfn.TEXTSPLIT(N272,"/",1)</f>
        <v>games</v>
      </c>
      <c r="R272" t="str">
        <v>video games</v>
      </c>
      <c r="S272" s="9">
        <f>(((J272/60)/60)/24)+DATE(1970,1,1)</f>
        <v>40514.25</v>
      </c>
      <c r="T272" s="9">
        <f>(((K272/60)/60)/24)+DATE(1970,1,1)</f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>(E273/D273)*100</f>
        <v>1.2706571242680547</v>
      </c>
      <c r="P273" s="5">
        <f>E273/G273</f>
        <v>32.016393442622949</v>
      </c>
      <c r="Q273" t="str" cm="1">
        <f t="array" ref="Q273:R273">_xlfn.TEXTSPLIT(N273,"/",1)</f>
        <v>photography</v>
      </c>
      <c r="R273" t="str">
        <v>photography books</v>
      </c>
      <c r="S273" s="9">
        <f>(((J273/60)/60)/24)+DATE(1970,1,1)</f>
        <v>42345.25</v>
      </c>
      <c r="T273" s="9">
        <f>(((K273/60)/60)/24)+DATE(1970,1,1)</f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>(E274/D274)*100</f>
        <v>304.0097847358121</v>
      </c>
      <c r="P274" s="5">
        <f>E274/G274</f>
        <v>82.021647307286173</v>
      </c>
      <c r="Q274" t="str" cm="1">
        <f t="array" ref="Q274:R274">_xlfn.TEXTSPLIT(N274,"/",1)</f>
        <v>theater</v>
      </c>
      <c r="R274" t="str">
        <v>plays</v>
      </c>
      <c r="S274" s="9">
        <f>(((J274/60)/60)/24)+DATE(1970,1,1)</f>
        <v>43656.208333333328</v>
      </c>
      <c r="T274" s="9">
        <f>(((K274/60)/60)/24)+DATE(1970,1,1)</f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>(E275/D275)*100</f>
        <v>137.23076923076923</v>
      </c>
      <c r="P275" s="5">
        <f>E275/G275</f>
        <v>37.957446808510639</v>
      </c>
      <c r="Q275" t="str" cm="1">
        <f t="array" ref="Q275:R275">_xlfn.TEXTSPLIT(N275,"/",1)</f>
        <v>theater</v>
      </c>
      <c r="R275" t="str">
        <v>plays</v>
      </c>
      <c r="S275" s="9">
        <f>(((J275/60)/60)/24)+DATE(1970,1,1)</f>
        <v>42995.208333333328</v>
      </c>
      <c r="T275" s="9">
        <f>(((K275/60)/60)/24)+DATE(1970,1,1)</f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>(E276/D276)*100</f>
        <v>32.208333333333336</v>
      </c>
      <c r="P276" s="5">
        <f>E276/G276</f>
        <v>51.533333333333331</v>
      </c>
      <c r="Q276" t="str" cm="1">
        <f t="array" ref="Q276:R276">_xlfn.TEXTSPLIT(N276,"/",1)</f>
        <v>theater</v>
      </c>
      <c r="R276" t="str">
        <v>plays</v>
      </c>
      <c r="S276" s="9">
        <f>(((J276/60)/60)/24)+DATE(1970,1,1)</f>
        <v>43045.25</v>
      </c>
      <c r="T276" s="9">
        <f>(((K276/60)/60)/24)+DATE(1970,1,1)</f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>(E277/D277)*100</f>
        <v>241.51282051282053</v>
      </c>
      <c r="P277" s="5">
        <f>E277/G277</f>
        <v>81.198275862068968</v>
      </c>
      <c r="Q277" t="str" cm="1">
        <f t="array" ref="Q277:R277">_xlfn.TEXTSPLIT(N277,"/",1)</f>
        <v>publishing</v>
      </c>
      <c r="R277" t="str">
        <v>translations</v>
      </c>
      <c r="S277" s="9">
        <f>(((J277/60)/60)/24)+DATE(1970,1,1)</f>
        <v>43561.208333333328</v>
      </c>
      <c r="T277" s="9">
        <f>(((K277/60)/60)/24)+DATE(1970,1,1)</f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>(E278/D278)*100</f>
        <v>96.8</v>
      </c>
      <c r="P278" s="5">
        <f>E278/G278</f>
        <v>40.030075187969928</v>
      </c>
      <c r="Q278" t="str" cm="1">
        <f t="array" ref="Q278:R278">_xlfn.TEXTSPLIT(N278,"/",1)</f>
        <v>games</v>
      </c>
      <c r="R278" t="str">
        <v>video games</v>
      </c>
      <c r="S278" s="9">
        <f>(((J278/60)/60)/24)+DATE(1970,1,1)</f>
        <v>41018.208333333336</v>
      </c>
      <c r="T278" s="9">
        <f>(((K278/60)/60)/24)+DATE(1970,1,1)</f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>(E279/D279)*100</f>
        <v>1066.4285714285716</v>
      </c>
      <c r="P279" s="5">
        <f>E279/G279</f>
        <v>89.939759036144579</v>
      </c>
      <c r="Q279" t="str" cm="1">
        <f t="array" ref="Q279:R279">_xlfn.TEXTSPLIT(N279,"/",1)</f>
        <v>theater</v>
      </c>
      <c r="R279" t="str">
        <v>plays</v>
      </c>
      <c r="S279" s="9">
        <f>(((J279/60)/60)/24)+DATE(1970,1,1)</f>
        <v>40378.208333333336</v>
      </c>
      <c r="T279" s="9">
        <f>(((K279/60)/60)/24)+DATE(1970,1,1)</f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>(E280/D280)*100</f>
        <v>325.88888888888891</v>
      </c>
      <c r="P280" s="5">
        <f>E280/G280</f>
        <v>96.692307692307693</v>
      </c>
      <c r="Q280" t="str" cm="1">
        <f t="array" ref="Q280:R280">_xlfn.TEXTSPLIT(N280,"/",1)</f>
        <v>technology</v>
      </c>
      <c r="R280" t="str">
        <v>web</v>
      </c>
      <c r="S280" s="9">
        <f>(((J280/60)/60)/24)+DATE(1970,1,1)</f>
        <v>41239.25</v>
      </c>
      <c r="T280" s="9">
        <f>(((K280/60)/60)/24)+DATE(1970,1,1)</f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>(E281/D281)*100</f>
        <v>170.70000000000002</v>
      </c>
      <c r="P281" s="5">
        <f>E281/G281</f>
        <v>25.010989010989011</v>
      </c>
      <c r="Q281" t="str" cm="1">
        <f t="array" ref="Q281:R281">_xlfn.TEXTSPLIT(N281,"/",1)</f>
        <v>theater</v>
      </c>
      <c r="R281" t="str">
        <v>plays</v>
      </c>
      <c r="S281" s="9">
        <f>(((J281/60)/60)/24)+DATE(1970,1,1)</f>
        <v>43346.208333333328</v>
      </c>
      <c r="T281" s="9">
        <f>(((K281/60)/60)/24)+DATE(1970,1,1)</f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>(E282/D282)*100</f>
        <v>581.44000000000005</v>
      </c>
      <c r="P282" s="5">
        <f>E282/G282</f>
        <v>36.987277353689571</v>
      </c>
      <c r="Q282" t="str" cm="1">
        <f t="array" ref="Q282:R282">_xlfn.TEXTSPLIT(N282,"/",1)</f>
        <v>film &amp; video</v>
      </c>
      <c r="R282" t="str">
        <v>animation</v>
      </c>
      <c r="S282" s="9">
        <f>(((J282/60)/60)/24)+DATE(1970,1,1)</f>
        <v>43060.25</v>
      </c>
      <c r="T282" s="9">
        <f>(((K282/60)/60)/24)+DATE(1970,1,1)</f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>(E283/D283)*100</f>
        <v>91.520972644376897</v>
      </c>
      <c r="P283" s="5">
        <f>E283/G283</f>
        <v>73.012609117361791</v>
      </c>
      <c r="Q283" t="str" cm="1">
        <f t="array" ref="Q283:R283">_xlfn.TEXTSPLIT(N283,"/",1)</f>
        <v>theater</v>
      </c>
      <c r="R283" t="str">
        <v>plays</v>
      </c>
      <c r="S283" s="9">
        <f>(((J283/60)/60)/24)+DATE(1970,1,1)</f>
        <v>40979.25</v>
      </c>
      <c r="T283" s="9">
        <f>(((K283/60)/60)/24)+DATE(1970,1,1)</f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>(E284/D284)*100</f>
        <v>108.04761904761904</v>
      </c>
      <c r="P284" s="5">
        <f>E284/G284</f>
        <v>68.240601503759393</v>
      </c>
      <c r="Q284" t="str" cm="1">
        <f t="array" ref="Q284:R284">_xlfn.TEXTSPLIT(N284,"/",1)</f>
        <v>film &amp; video</v>
      </c>
      <c r="R284" t="str">
        <v>television</v>
      </c>
      <c r="S284" s="9">
        <f>(((J284/60)/60)/24)+DATE(1970,1,1)</f>
        <v>42701.25</v>
      </c>
      <c r="T284" s="9">
        <f>(((K284/60)/60)/24)+DATE(1970,1,1)</f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>(E285/D285)*100</f>
        <v>18.728395061728396</v>
      </c>
      <c r="P285" s="5">
        <f>E285/G285</f>
        <v>52.310344827586206</v>
      </c>
      <c r="Q285" t="str" cm="1">
        <f t="array" ref="Q285:R285">_xlfn.TEXTSPLIT(N285,"/",1)</f>
        <v>music</v>
      </c>
      <c r="R285" t="str">
        <v>rock</v>
      </c>
      <c r="S285" s="9">
        <f>(((J285/60)/60)/24)+DATE(1970,1,1)</f>
        <v>42520.208333333328</v>
      </c>
      <c r="T285" s="9">
        <f>(((K285/60)/60)/24)+DATE(1970,1,1)</f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>(E286/D286)*100</f>
        <v>83.193877551020407</v>
      </c>
      <c r="P286" s="5">
        <f>E286/G286</f>
        <v>61.765151515151516</v>
      </c>
      <c r="Q286" t="str" cm="1">
        <f t="array" ref="Q286:R286">_xlfn.TEXTSPLIT(N286,"/",1)</f>
        <v>technology</v>
      </c>
      <c r="R286" t="str">
        <v>web</v>
      </c>
      <c r="S286" s="9">
        <f>(((J286/60)/60)/24)+DATE(1970,1,1)</f>
        <v>41030.208333333336</v>
      </c>
      <c r="T286" s="9">
        <f>(((K286/60)/60)/24)+DATE(1970,1,1)</f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>(E287/D287)*100</f>
        <v>706.33333333333337</v>
      </c>
      <c r="P287" s="5">
        <f>E287/G287</f>
        <v>25.027559055118111</v>
      </c>
      <c r="Q287" t="str" cm="1">
        <f t="array" ref="Q287:R287">_xlfn.TEXTSPLIT(N287,"/",1)</f>
        <v>theater</v>
      </c>
      <c r="R287" t="str">
        <v>plays</v>
      </c>
      <c r="S287" s="9">
        <f>(((J287/60)/60)/24)+DATE(1970,1,1)</f>
        <v>42623.208333333328</v>
      </c>
      <c r="T287" s="9">
        <f>(((K287/60)/60)/24)+DATE(1970,1,1)</f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>(E288/D288)*100</f>
        <v>17.446030330062445</v>
      </c>
      <c r="P288" s="5">
        <f>E288/G288</f>
        <v>106.28804347826087</v>
      </c>
      <c r="Q288" t="str" cm="1">
        <f t="array" ref="Q288:R288">_xlfn.TEXTSPLIT(N288,"/",1)</f>
        <v>theater</v>
      </c>
      <c r="R288" t="str">
        <v>plays</v>
      </c>
      <c r="S288" s="9">
        <f>(((J288/60)/60)/24)+DATE(1970,1,1)</f>
        <v>42697.25</v>
      </c>
      <c r="T288" s="9">
        <f>(((K288/60)/60)/24)+DATE(1970,1,1)</f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>(E289/D289)*100</f>
        <v>209.73015873015873</v>
      </c>
      <c r="P289" s="5">
        <f>E289/G289</f>
        <v>75.07386363636364</v>
      </c>
      <c r="Q289" t="str" cm="1">
        <f t="array" ref="Q289:R289">_xlfn.TEXTSPLIT(N289,"/",1)</f>
        <v>music</v>
      </c>
      <c r="R289" t="str">
        <v>electric music</v>
      </c>
      <c r="S289" s="9">
        <f>(((J289/60)/60)/24)+DATE(1970,1,1)</f>
        <v>42122.208333333328</v>
      </c>
      <c r="T289" s="9">
        <f>(((K289/60)/60)/24)+DATE(1970,1,1)</f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>(E290/D290)*100</f>
        <v>97.785714285714292</v>
      </c>
      <c r="P290" s="5">
        <f>E290/G290</f>
        <v>39.970802919708028</v>
      </c>
      <c r="Q290" t="str" cm="1">
        <f t="array" ref="Q290:R290">_xlfn.TEXTSPLIT(N290,"/",1)</f>
        <v>music</v>
      </c>
      <c r="R290" t="str">
        <v>metal</v>
      </c>
      <c r="S290" s="9">
        <f>(((J290/60)/60)/24)+DATE(1970,1,1)</f>
        <v>40982.208333333336</v>
      </c>
      <c r="T290" s="9">
        <f>(((K290/60)/60)/24)+DATE(1970,1,1)</f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>(E291/D291)*100</f>
        <v>1684.25</v>
      </c>
      <c r="P291" s="5">
        <f>E291/G291</f>
        <v>39.982195845697326</v>
      </c>
      <c r="Q291" t="str" cm="1">
        <f t="array" ref="Q291:R291">_xlfn.TEXTSPLIT(N291,"/",1)</f>
        <v>theater</v>
      </c>
      <c r="R291" t="str">
        <v>plays</v>
      </c>
      <c r="S291" s="9">
        <f>(((J291/60)/60)/24)+DATE(1970,1,1)</f>
        <v>42219.208333333328</v>
      </c>
      <c r="T291" s="9">
        <f>(((K291/60)/60)/24)+DATE(1970,1,1)</f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>(E292/D292)*100</f>
        <v>54.402135231316727</v>
      </c>
      <c r="P292" s="5">
        <f>E292/G292</f>
        <v>101.01541850220265</v>
      </c>
      <c r="Q292" t="str" cm="1">
        <f t="array" ref="Q292:R292">_xlfn.TEXTSPLIT(N292,"/",1)</f>
        <v>film &amp; video</v>
      </c>
      <c r="R292" t="str">
        <v>documentary</v>
      </c>
      <c r="S292" s="9">
        <f>(((J292/60)/60)/24)+DATE(1970,1,1)</f>
        <v>41404.208333333336</v>
      </c>
      <c r="T292" s="9">
        <f>(((K292/60)/60)/24)+DATE(1970,1,1)</f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>(E293/D293)*100</f>
        <v>456.61111111111109</v>
      </c>
      <c r="P293" s="5">
        <f>E293/G293</f>
        <v>76.813084112149539</v>
      </c>
      <c r="Q293" t="str" cm="1">
        <f t="array" ref="Q293:R293">_xlfn.TEXTSPLIT(N293,"/",1)</f>
        <v>technology</v>
      </c>
      <c r="R293" t="str">
        <v>web</v>
      </c>
      <c r="S293" s="9">
        <f>(((J293/60)/60)/24)+DATE(1970,1,1)</f>
        <v>40831.208333333336</v>
      </c>
      <c r="T293" s="9">
        <f>(((K293/60)/60)/24)+DATE(1970,1,1)</f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>(E294/D294)*100</f>
        <v>9.8219178082191778</v>
      </c>
      <c r="P294" s="5">
        <f>E294/G294</f>
        <v>71.7</v>
      </c>
      <c r="Q294" t="str" cm="1">
        <f t="array" ref="Q294:R294">_xlfn.TEXTSPLIT(N294,"/",1)</f>
        <v>food</v>
      </c>
      <c r="R294" t="str">
        <v>food trucks</v>
      </c>
      <c r="S294" s="9">
        <f>(((J294/60)/60)/24)+DATE(1970,1,1)</f>
        <v>40984.208333333336</v>
      </c>
      <c r="T294" s="9">
        <f>(((K294/60)/60)/24)+DATE(1970,1,1)</f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>(E295/D295)*100</f>
        <v>16.384615384615383</v>
      </c>
      <c r="P295" s="5">
        <f>E295/G295</f>
        <v>33.28125</v>
      </c>
      <c r="Q295" t="str" cm="1">
        <f t="array" ref="Q295:R295">_xlfn.TEXTSPLIT(N295,"/",1)</f>
        <v>theater</v>
      </c>
      <c r="R295" t="str">
        <v>plays</v>
      </c>
      <c r="S295" s="9">
        <f>(((J295/60)/60)/24)+DATE(1970,1,1)</f>
        <v>40456.208333333336</v>
      </c>
      <c r="T295" s="9">
        <f>(((K295/60)/60)/24)+DATE(1970,1,1)</f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>(E296/D296)*100</f>
        <v>1339.6666666666667</v>
      </c>
      <c r="P296" s="5">
        <f>E296/G296</f>
        <v>43.923497267759565</v>
      </c>
      <c r="Q296" t="str" cm="1">
        <f t="array" ref="Q296:R296">_xlfn.TEXTSPLIT(N296,"/",1)</f>
        <v>theater</v>
      </c>
      <c r="R296" t="str">
        <v>plays</v>
      </c>
      <c r="S296" s="9">
        <f>(((J296/60)/60)/24)+DATE(1970,1,1)</f>
        <v>43399.208333333328</v>
      </c>
      <c r="T296" s="9">
        <f>(((K296/60)/60)/24)+DATE(1970,1,1)</f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>(E297/D297)*100</f>
        <v>35.650077760497666</v>
      </c>
      <c r="P297" s="5">
        <f>E297/G297</f>
        <v>36.004712041884815</v>
      </c>
      <c r="Q297" t="str" cm="1">
        <f t="array" ref="Q297:R297">_xlfn.TEXTSPLIT(N297,"/",1)</f>
        <v>theater</v>
      </c>
      <c r="R297" t="str">
        <v>plays</v>
      </c>
      <c r="S297" s="9">
        <f>(((J297/60)/60)/24)+DATE(1970,1,1)</f>
        <v>41562.208333333336</v>
      </c>
      <c r="T297" s="9">
        <f>(((K297/60)/60)/24)+DATE(1970,1,1)</f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>(E298/D298)*100</f>
        <v>54.950819672131146</v>
      </c>
      <c r="P298" s="5">
        <f>E298/G298</f>
        <v>88.21052631578948</v>
      </c>
      <c r="Q298" t="str" cm="1">
        <f t="array" ref="Q298:R298">_xlfn.TEXTSPLIT(N298,"/",1)</f>
        <v>theater</v>
      </c>
      <c r="R298" t="str">
        <v>plays</v>
      </c>
      <c r="S298" s="9">
        <f>(((J298/60)/60)/24)+DATE(1970,1,1)</f>
        <v>43493.25</v>
      </c>
      <c r="T298" s="9">
        <f>(((K298/60)/60)/24)+DATE(1970,1,1)</f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>(E299/D299)*100</f>
        <v>94.236111111111114</v>
      </c>
      <c r="P299" s="5">
        <f>E299/G299</f>
        <v>65.240384615384613</v>
      </c>
      <c r="Q299" t="str" cm="1">
        <f t="array" ref="Q299:R299">_xlfn.TEXTSPLIT(N299,"/",1)</f>
        <v>theater</v>
      </c>
      <c r="R299" t="str">
        <v>plays</v>
      </c>
      <c r="S299" s="9">
        <f>(((J299/60)/60)/24)+DATE(1970,1,1)</f>
        <v>41653.25</v>
      </c>
      <c r="T299" s="9">
        <f>(((K299/60)/60)/24)+DATE(1970,1,1)</f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>(E300/D300)*100</f>
        <v>143.91428571428571</v>
      </c>
      <c r="P300" s="5">
        <f>E300/G300</f>
        <v>69.958333333333329</v>
      </c>
      <c r="Q300" t="str" cm="1">
        <f t="array" ref="Q300:R300">_xlfn.TEXTSPLIT(N300,"/",1)</f>
        <v>music</v>
      </c>
      <c r="R300" t="str">
        <v>rock</v>
      </c>
      <c r="S300" s="9">
        <f>(((J300/60)/60)/24)+DATE(1970,1,1)</f>
        <v>42426.25</v>
      </c>
      <c r="T300" s="9">
        <f>(((K300/60)/60)/24)+DATE(1970,1,1)</f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>(E301/D301)*100</f>
        <v>51.421052631578945</v>
      </c>
      <c r="P301" s="5">
        <f>E301/G301</f>
        <v>39.877551020408163</v>
      </c>
      <c r="Q301" t="str" cm="1">
        <f t="array" ref="Q301:R301">_xlfn.TEXTSPLIT(N301,"/",1)</f>
        <v>food</v>
      </c>
      <c r="R301" t="str">
        <v>food trucks</v>
      </c>
      <c r="S301" s="9">
        <f>(((J301/60)/60)/24)+DATE(1970,1,1)</f>
        <v>42432.25</v>
      </c>
      <c r="T301" s="9">
        <f>(((K301/60)/60)/24)+DATE(1970,1,1)</f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>(E302/D302)*100</f>
        <v>5</v>
      </c>
      <c r="P302" s="5">
        <f>E302/G302</f>
        <v>5</v>
      </c>
      <c r="Q302" t="str" cm="1">
        <f t="array" ref="Q302:R302">_xlfn.TEXTSPLIT(N302,"/",1)</f>
        <v>publishing</v>
      </c>
      <c r="R302" t="str">
        <v>nonfiction</v>
      </c>
      <c r="S302" s="9">
        <f>(((J302/60)/60)/24)+DATE(1970,1,1)</f>
        <v>42977.208333333328</v>
      </c>
      <c r="T302" s="9">
        <f>(((K302/60)/60)/24)+DATE(1970,1,1)</f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>(E303/D303)*100</f>
        <v>1344.6666666666667</v>
      </c>
      <c r="P303" s="5">
        <f>E303/G303</f>
        <v>41.023728813559323</v>
      </c>
      <c r="Q303" t="str" cm="1">
        <f t="array" ref="Q303:R303">_xlfn.TEXTSPLIT(N303,"/",1)</f>
        <v>film &amp; video</v>
      </c>
      <c r="R303" t="str">
        <v>documentary</v>
      </c>
      <c r="S303" s="9">
        <f>(((J303/60)/60)/24)+DATE(1970,1,1)</f>
        <v>42061.25</v>
      </c>
      <c r="T303" s="9">
        <f>(((K303/60)/60)/24)+DATE(1970,1,1)</f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>(E304/D304)*100</f>
        <v>31.844940867279899</v>
      </c>
      <c r="P304" s="5">
        <f>E304/G304</f>
        <v>98.914285714285711</v>
      </c>
      <c r="Q304" t="str" cm="1">
        <f t="array" ref="Q304:R304">_xlfn.TEXTSPLIT(N304,"/",1)</f>
        <v>theater</v>
      </c>
      <c r="R304" t="str">
        <v>plays</v>
      </c>
      <c r="S304" s="9">
        <f>(((J304/60)/60)/24)+DATE(1970,1,1)</f>
        <v>43345.208333333328</v>
      </c>
      <c r="T304" s="9">
        <f>(((K304/60)/60)/24)+DATE(1970,1,1)</f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>(E305/D305)*100</f>
        <v>82.617647058823536</v>
      </c>
      <c r="P305" s="5">
        <f>E305/G305</f>
        <v>87.78125</v>
      </c>
      <c r="Q305" t="str" cm="1">
        <f t="array" ref="Q305:R305">_xlfn.TEXTSPLIT(N305,"/",1)</f>
        <v>music</v>
      </c>
      <c r="R305" t="str">
        <v>indie rock</v>
      </c>
      <c r="S305" s="9">
        <f>(((J305/60)/60)/24)+DATE(1970,1,1)</f>
        <v>42376.25</v>
      </c>
      <c r="T305" s="9">
        <f>(((K305/60)/60)/24)+DATE(1970,1,1)</f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>(E306/D306)*100</f>
        <v>546.14285714285722</v>
      </c>
      <c r="P306" s="5">
        <f>E306/G306</f>
        <v>80.767605633802816</v>
      </c>
      <c r="Q306" t="str" cm="1">
        <f t="array" ref="Q306:R306">_xlfn.TEXTSPLIT(N306,"/",1)</f>
        <v>film &amp; video</v>
      </c>
      <c r="R306" t="str">
        <v>documentary</v>
      </c>
      <c r="S306" s="9">
        <f>(((J306/60)/60)/24)+DATE(1970,1,1)</f>
        <v>42589.208333333328</v>
      </c>
      <c r="T306" s="9">
        <f>(((K306/60)/60)/24)+DATE(1970,1,1)</f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>(E307/D307)*100</f>
        <v>286.21428571428572</v>
      </c>
      <c r="P307" s="5">
        <f>E307/G307</f>
        <v>94.28235294117647</v>
      </c>
      <c r="Q307" t="str" cm="1">
        <f t="array" ref="Q307:R307">_xlfn.TEXTSPLIT(N307,"/",1)</f>
        <v>theater</v>
      </c>
      <c r="R307" t="str">
        <v>plays</v>
      </c>
      <c r="S307" s="9">
        <f>(((J307/60)/60)/24)+DATE(1970,1,1)</f>
        <v>42448.208333333328</v>
      </c>
      <c r="T307" s="9">
        <f>(((K307/60)/60)/24)+DATE(1970,1,1)</f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>(E308/D308)*100</f>
        <v>7.9076923076923071</v>
      </c>
      <c r="P308" s="5">
        <f>E308/G308</f>
        <v>73.428571428571431</v>
      </c>
      <c r="Q308" t="str" cm="1">
        <f t="array" ref="Q308:R308">_xlfn.TEXTSPLIT(N308,"/",1)</f>
        <v>theater</v>
      </c>
      <c r="R308" t="str">
        <v>plays</v>
      </c>
      <c r="S308" s="9">
        <f>(((J308/60)/60)/24)+DATE(1970,1,1)</f>
        <v>42930.208333333328</v>
      </c>
      <c r="T308" s="9">
        <f>(((K308/60)/60)/24)+DATE(1970,1,1)</f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>(E309/D309)*100</f>
        <v>132.13677811550153</v>
      </c>
      <c r="P309" s="5">
        <f>E309/G309</f>
        <v>65.968133535660087</v>
      </c>
      <c r="Q309" t="str" cm="1">
        <f t="array" ref="Q309:R309">_xlfn.TEXTSPLIT(N309,"/",1)</f>
        <v>publishing</v>
      </c>
      <c r="R309" t="str">
        <v>fiction</v>
      </c>
      <c r="S309" s="9">
        <f>(((J309/60)/60)/24)+DATE(1970,1,1)</f>
        <v>41066.208333333336</v>
      </c>
      <c r="T309" s="9">
        <f>(((K309/60)/60)/24)+DATE(1970,1,1)</f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>(E310/D310)*100</f>
        <v>74.077834179357026</v>
      </c>
      <c r="P310" s="5">
        <f>E310/G310</f>
        <v>109.04109589041096</v>
      </c>
      <c r="Q310" t="str" cm="1">
        <f t="array" ref="Q310:R310">_xlfn.TEXTSPLIT(N310,"/",1)</f>
        <v>theater</v>
      </c>
      <c r="R310" t="str">
        <v>plays</v>
      </c>
      <c r="S310" s="9">
        <f>(((J310/60)/60)/24)+DATE(1970,1,1)</f>
        <v>40651.208333333336</v>
      </c>
      <c r="T310" s="9">
        <f>(((K310/60)/60)/24)+DATE(1970,1,1)</f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>(E311/D311)*100</f>
        <v>75.292682926829272</v>
      </c>
      <c r="P311" s="5">
        <f>E311/G311</f>
        <v>41.16</v>
      </c>
      <c r="Q311" t="str" cm="1">
        <f t="array" ref="Q311:R311">_xlfn.TEXTSPLIT(N311,"/",1)</f>
        <v>music</v>
      </c>
      <c r="R311" t="str">
        <v>indie rock</v>
      </c>
      <c r="S311" s="9">
        <f>(((J311/60)/60)/24)+DATE(1970,1,1)</f>
        <v>40807.208333333336</v>
      </c>
      <c r="T311" s="9">
        <f>(((K311/60)/60)/24)+DATE(1970,1,1)</f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>(E312/D312)*100</f>
        <v>20.333333333333332</v>
      </c>
      <c r="P312" s="5">
        <f>E312/G312</f>
        <v>99.125</v>
      </c>
      <c r="Q312" t="str" cm="1">
        <f t="array" ref="Q312:R312">_xlfn.TEXTSPLIT(N312,"/",1)</f>
        <v>games</v>
      </c>
      <c r="R312" t="str">
        <v>video games</v>
      </c>
      <c r="S312" s="9">
        <f>(((J312/60)/60)/24)+DATE(1970,1,1)</f>
        <v>40277.208333333336</v>
      </c>
      <c r="T312" s="9">
        <f>(((K312/60)/60)/24)+DATE(1970,1,1)</f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>(E313/D313)*100</f>
        <v>203.36507936507937</v>
      </c>
      <c r="P313" s="5">
        <f>E313/G313</f>
        <v>105.88429752066116</v>
      </c>
      <c r="Q313" t="str" cm="1">
        <f t="array" ref="Q313:R313">_xlfn.TEXTSPLIT(N313,"/",1)</f>
        <v>theater</v>
      </c>
      <c r="R313" t="str">
        <v>plays</v>
      </c>
      <c r="S313" s="9">
        <f>(((J313/60)/60)/24)+DATE(1970,1,1)</f>
        <v>40590.25</v>
      </c>
      <c r="T313" s="9">
        <f>(((K313/60)/60)/24)+DATE(1970,1,1)</f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>(E314/D314)*100</f>
        <v>310.2284263959391</v>
      </c>
      <c r="P314" s="5">
        <f>E314/G314</f>
        <v>48.996525921966864</v>
      </c>
      <c r="Q314" t="str" cm="1">
        <f t="array" ref="Q314:R314">_xlfn.TEXTSPLIT(N314,"/",1)</f>
        <v>theater</v>
      </c>
      <c r="R314" t="str">
        <v>plays</v>
      </c>
      <c r="S314" s="9">
        <f>(((J314/60)/60)/24)+DATE(1970,1,1)</f>
        <v>41572.208333333336</v>
      </c>
      <c r="T314" s="9">
        <f>(((K314/60)/60)/24)+DATE(1970,1,1)</f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>(E315/D315)*100</f>
        <v>395.31818181818181</v>
      </c>
      <c r="P315" s="5">
        <f>E315/G315</f>
        <v>39</v>
      </c>
      <c r="Q315" t="str" cm="1">
        <f t="array" ref="Q315:R315">_xlfn.TEXTSPLIT(N315,"/",1)</f>
        <v>music</v>
      </c>
      <c r="R315" t="str">
        <v>rock</v>
      </c>
      <c r="S315" s="9">
        <f>(((J315/60)/60)/24)+DATE(1970,1,1)</f>
        <v>40966.25</v>
      </c>
      <c r="T315" s="9">
        <f>(((K315/60)/60)/24)+DATE(1970,1,1)</f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>(E316/D316)*100</f>
        <v>294.71428571428572</v>
      </c>
      <c r="P316" s="5">
        <f>E316/G316</f>
        <v>31.022556390977442</v>
      </c>
      <c r="Q316" t="str" cm="1">
        <f t="array" ref="Q316:R316">_xlfn.TEXTSPLIT(N316,"/",1)</f>
        <v>film &amp; video</v>
      </c>
      <c r="R316" t="str">
        <v>documentary</v>
      </c>
      <c r="S316" s="9">
        <f>(((J316/60)/60)/24)+DATE(1970,1,1)</f>
        <v>43536.208333333328</v>
      </c>
      <c r="T316" s="9">
        <f>(((K316/60)/60)/24)+DATE(1970,1,1)</f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>(E317/D317)*100</f>
        <v>33.89473684210526</v>
      </c>
      <c r="P317" s="5">
        <f>E317/G317</f>
        <v>103.87096774193549</v>
      </c>
      <c r="Q317" t="str" cm="1">
        <f t="array" ref="Q317:R317">_xlfn.TEXTSPLIT(N317,"/",1)</f>
        <v>theater</v>
      </c>
      <c r="R317" t="str">
        <v>plays</v>
      </c>
      <c r="S317" s="9">
        <f>(((J317/60)/60)/24)+DATE(1970,1,1)</f>
        <v>41783.208333333336</v>
      </c>
      <c r="T317" s="9">
        <f>(((K317/60)/60)/24)+DATE(1970,1,1)</f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>(E318/D318)*100</f>
        <v>66.677083333333329</v>
      </c>
      <c r="P318" s="5">
        <f>E318/G318</f>
        <v>59.268518518518519</v>
      </c>
      <c r="Q318" t="str" cm="1">
        <f t="array" ref="Q318:R318">_xlfn.TEXTSPLIT(N318,"/",1)</f>
        <v>food</v>
      </c>
      <c r="R318" t="str">
        <v>food trucks</v>
      </c>
      <c r="S318" s="9">
        <f>(((J318/60)/60)/24)+DATE(1970,1,1)</f>
        <v>43788.25</v>
      </c>
      <c r="T318" s="9">
        <f>(((K318/60)/60)/24)+DATE(1970,1,1)</f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>(E319/D319)*100</f>
        <v>19.227272727272727</v>
      </c>
      <c r="P319" s="5">
        <f>E319/G319</f>
        <v>42.3</v>
      </c>
      <c r="Q319" t="str" cm="1">
        <f t="array" ref="Q319:R319">_xlfn.TEXTSPLIT(N319,"/",1)</f>
        <v>theater</v>
      </c>
      <c r="R319" t="str">
        <v>plays</v>
      </c>
      <c r="S319" s="9">
        <f>(((J319/60)/60)/24)+DATE(1970,1,1)</f>
        <v>42869.208333333328</v>
      </c>
      <c r="T319" s="9">
        <f>(((K319/60)/60)/24)+DATE(1970,1,1)</f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>(E320/D320)*100</f>
        <v>15.842105263157894</v>
      </c>
      <c r="P320" s="5">
        <f>E320/G320</f>
        <v>53.117647058823529</v>
      </c>
      <c r="Q320" t="str" cm="1">
        <f t="array" ref="Q320:R320">_xlfn.TEXTSPLIT(N320,"/",1)</f>
        <v>music</v>
      </c>
      <c r="R320" t="str">
        <v>rock</v>
      </c>
      <c r="S320" s="9">
        <f>(((J320/60)/60)/24)+DATE(1970,1,1)</f>
        <v>41684.25</v>
      </c>
      <c r="T320" s="9">
        <f>(((K320/60)/60)/24)+DATE(1970,1,1)</f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>(E321/D321)*100</f>
        <v>38.702380952380956</v>
      </c>
      <c r="P321" s="5">
        <f>E321/G321</f>
        <v>50.796875</v>
      </c>
      <c r="Q321" t="str" cm="1">
        <f t="array" ref="Q321:R321">_xlfn.TEXTSPLIT(N321,"/",1)</f>
        <v>technology</v>
      </c>
      <c r="R321" t="str">
        <v>web</v>
      </c>
      <c r="S321" s="9">
        <f>(((J321/60)/60)/24)+DATE(1970,1,1)</f>
        <v>40402.208333333336</v>
      </c>
      <c r="T321" s="9">
        <f>(((K321/60)/60)/24)+DATE(1970,1,1)</f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>(E322/D322)*100</f>
        <v>9.5876777251184837</v>
      </c>
      <c r="P322" s="5">
        <f>E322/G322</f>
        <v>101.15</v>
      </c>
      <c r="Q322" t="str" cm="1">
        <f t="array" ref="Q322:R322">_xlfn.TEXTSPLIT(N322,"/",1)</f>
        <v>publishing</v>
      </c>
      <c r="R322" t="str">
        <v>fiction</v>
      </c>
      <c r="S322" s="9">
        <f>(((J322/60)/60)/24)+DATE(1970,1,1)</f>
        <v>40673.208333333336</v>
      </c>
      <c r="T322" s="9">
        <f>(((K322/60)/60)/24)+DATE(1970,1,1)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>(E323/D323)*100</f>
        <v>94.144366197183089</v>
      </c>
      <c r="P323" s="5">
        <f>E323/G323</f>
        <v>65.000810372771468</v>
      </c>
      <c r="Q323" t="str" cm="1">
        <f t="array" ref="Q323:R323">_xlfn.TEXTSPLIT(N323,"/",1)</f>
        <v>film &amp; video</v>
      </c>
      <c r="R323" t="str">
        <v>shorts</v>
      </c>
      <c r="S323" s="9">
        <f>(((J323/60)/60)/24)+DATE(1970,1,1)</f>
        <v>40634.208333333336</v>
      </c>
      <c r="T323" s="9">
        <f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>(E324/D324)*100</f>
        <v>166.56234096692114</v>
      </c>
      <c r="P324" s="5">
        <f>E324/G324</f>
        <v>37.998645510835914</v>
      </c>
      <c r="Q324" t="str" cm="1">
        <f t="array" ref="Q324:R324">_xlfn.TEXTSPLIT(N324,"/",1)</f>
        <v>theater</v>
      </c>
      <c r="R324" t="str">
        <v>plays</v>
      </c>
      <c r="S324" s="9">
        <f>(((J324/60)/60)/24)+DATE(1970,1,1)</f>
        <v>40507.25</v>
      </c>
      <c r="T324" s="9">
        <f>(((K324/60)/60)/24)+DATE(1970,1,1)</f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>(E325/D325)*100</f>
        <v>24.134831460674157</v>
      </c>
      <c r="P325" s="5">
        <f>E325/G325</f>
        <v>82.615384615384613</v>
      </c>
      <c r="Q325" t="str" cm="1">
        <f t="array" ref="Q325:R325">_xlfn.TEXTSPLIT(N325,"/",1)</f>
        <v>film &amp; video</v>
      </c>
      <c r="R325" t="str">
        <v>documentary</v>
      </c>
      <c r="S325" s="9">
        <f>(((J325/60)/60)/24)+DATE(1970,1,1)</f>
        <v>41725.208333333336</v>
      </c>
      <c r="T325" s="9">
        <f>(((K325/60)/60)/24)+DATE(1970,1,1)</f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>(E326/D326)*100</f>
        <v>164.05633802816902</v>
      </c>
      <c r="P326" s="5">
        <f>E326/G326</f>
        <v>37.941368078175898</v>
      </c>
      <c r="Q326" t="str" cm="1">
        <f t="array" ref="Q326:R326">_xlfn.TEXTSPLIT(N326,"/",1)</f>
        <v>theater</v>
      </c>
      <c r="R326" t="str">
        <v>plays</v>
      </c>
      <c r="S326" s="9">
        <f>(((J326/60)/60)/24)+DATE(1970,1,1)</f>
        <v>42176.208333333328</v>
      </c>
      <c r="T326" s="9">
        <f>(((K326/60)/60)/24)+DATE(1970,1,1)</f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>(E327/D327)*100</f>
        <v>90.723076923076931</v>
      </c>
      <c r="P327" s="5">
        <f>E327/G327</f>
        <v>80.780821917808225</v>
      </c>
      <c r="Q327" t="str" cm="1">
        <f t="array" ref="Q327:R327">_xlfn.TEXTSPLIT(N327,"/",1)</f>
        <v>theater</v>
      </c>
      <c r="R327" t="str">
        <v>plays</v>
      </c>
      <c r="S327" s="9">
        <f>(((J327/60)/60)/24)+DATE(1970,1,1)</f>
        <v>43267.208333333328</v>
      </c>
      <c r="T327" s="9">
        <f>(((K327/60)/60)/24)+DATE(1970,1,1)</f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>(E328/D328)*100</f>
        <v>46.194444444444443</v>
      </c>
      <c r="P328" s="5">
        <f>E328/G328</f>
        <v>25.984375</v>
      </c>
      <c r="Q328" t="str" cm="1">
        <f t="array" ref="Q328:R328">_xlfn.TEXTSPLIT(N328,"/",1)</f>
        <v>film &amp; video</v>
      </c>
      <c r="R328" t="str">
        <v>animation</v>
      </c>
      <c r="S328" s="9">
        <f>(((J328/60)/60)/24)+DATE(1970,1,1)</f>
        <v>42364.25</v>
      </c>
      <c r="T328" s="9">
        <f>(((K328/60)/60)/24)+DATE(1970,1,1)</f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>(E329/D329)*100</f>
        <v>38.53846153846154</v>
      </c>
      <c r="P329" s="5">
        <f>E329/G329</f>
        <v>30.363636363636363</v>
      </c>
      <c r="Q329" t="str" cm="1">
        <f t="array" ref="Q329:R329">_xlfn.TEXTSPLIT(N329,"/",1)</f>
        <v>theater</v>
      </c>
      <c r="R329" t="str">
        <v>plays</v>
      </c>
      <c r="S329" s="9">
        <f>(((J329/60)/60)/24)+DATE(1970,1,1)</f>
        <v>43705.208333333328</v>
      </c>
      <c r="T329" s="9">
        <f>(((K329/60)/60)/24)+DATE(1970,1,1)</f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>(E330/D330)*100</f>
        <v>133.56231003039514</v>
      </c>
      <c r="P330" s="5">
        <f>E330/G330</f>
        <v>54.004916018025398</v>
      </c>
      <c r="Q330" t="str" cm="1">
        <f t="array" ref="Q330:R330">_xlfn.TEXTSPLIT(N330,"/",1)</f>
        <v>music</v>
      </c>
      <c r="R330" t="str">
        <v>rock</v>
      </c>
      <c r="S330" s="9">
        <f>(((J330/60)/60)/24)+DATE(1970,1,1)</f>
        <v>43434.25</v>
      </c>
      <c r="T330" s="9">
        <f>(((K330/60)/60)/24)+DATE(1970,1,1)</f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>(E331/D331)*100</f>
        <v>22.896588486140725</v>
      </c>
      <c r="P331" s="5">
        <f>E331/G331</f>
        <v>101.78672985781991</v>
      </c>
      <c r="Q331" t="str" cm="1">
        <f t="array" ref="Q331:R331">_xlfn.TEXTSPLIT(N331,"/",1)</f>
        <v>games</v>
      </c>
      <c r="R331" t="str">
        <v>video games</v>
      </c>
      <c r="S331" s="9">
        <f>(((J331/60)/60)/24)+DATE(1970,1,1)</f>
        <v>42716.25</v>
      </c>
      <c r="T331" s="9">
        <f>(((K331/60)/60)/24)+DATE(1970,1,1)</f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>(E332/D332)*100</f>
        <v>184.95548961424333</v>
      </c>
      <c r="P332" s="5">
        <f>E332/G332</f>
        <v>45.003610108303249</v>
      </c>
      <c r="Q332" t="str" cm="1">
        <f t="array" ref="Q332:R332">_xlfn.TEXTSPLIT(N332,"/",1)</f>
        <v>film &amp; video</v>
      </c>
      <c r="R332" t="str">
        <v>documentary</v>
      </c>
      <c r="S332" s="9">
        <f>(((J332/60)/60)/24)+DATE(1970,1,1)</f>
        <v>43077.25</v>
      </c>
      <c r="T332" s="9">
        <f>(((K332/60)/60)/24)+DATE(1970,1,1)</f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>(E333/D333)*100</f>
        <v>443.72727272727275</v>
      </c>
      <c r="P333" s="5">
        <f>E333/G333</f>
        <v>77.068421052631578</v>
      </c>
      <c r="Q333" t="str" cm="1">
        <f t="array" ref="Q333:R333">_xlfn.TEXTSPLIT(N333,"/",1)</f>
        <v>food</v>
      </c>
      <c r="R333" t="str">
        <v>food trucks</v>
      </c>
      <c r="S333" s="9">
        <f>(((J333/60)/60)/24)+DATE(1970,1,1)</f>
        <v>40896.25</v>
      </c>
      <c r="T333" s="9">
        <f>(((K333/60)/60)/24)+DATE(1970,1,1)</f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>(E334/D334)*100</f>
        <v>199.9806763285024</v>
      </c>
      <c r="P334" s="5">
        <f>E334/G334</f>
        <v>88.076595744680844</v>
      </c>
      <c r="Q334" t="str" cm="1">
        <f t="array" ref="Q334:R334">_xlfn.TEXTSPLIT(N334,"/",1)</f>
        <v>technology</v>
      </c>
      <c r="R334" t="str">
        <v>wearables</v>
      </c>
      <c r="S334" s="9">
        <f>(((J334/60)/60)/24)+DATE(1970,1,1)</f>
        <v>41361.208333333336</v>
      </c>
      <c r="T334" s="9">
        <f>(((K334/60)/60)/24)+DATE(1970,1,1)</f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>(E335/D335)*100</f>
        <v>123.95833333333333</v>
      </c>
      <c r="P335" s="5">
        <f>E335/G335</f>
        <v>47.035573122529641</v>
      </c>
      <c r="Q335" t="str" cm="1">
        <f t="array" ref="Q335:R335">_xlfn.TEXTSPLIT(N335,"/",1)</f>
        <v>theater</v>
      </c>
      <c r="R335" t="str">
        <v>plays</v>
      </c>
      <c r="S335" s="9">
        <f>(((J335/60)/60)/24)+DATE(1970,1,1)</f>
        <v>43424.25</v>
      </c>
      <c r="T335" s="9">
        <f>(((K335/60)/60)/24)+DATE(1970,1,1)</f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>(E336/D336)*100</f>
        <v>186.61329305135951</v>
      </c>
      <c r="P336" s="5">
        <f>E336/G336</f>
        <v>110.99550763701707</v>
      </c>
      <c r="Q336" t="str" cm="1">
        <f t="array" ref="Q336:R336">_xlfn.TEXTSPLIT(N336,"/",1)</f>
        <v>music</v>
      </c>
      <c r="R336" t="str">
        <v>rock</v>
      </c>
      <c r="S336" s="9">
        <f>(((J336/60)/60)/24)+DATE(1970,1,1)</f>
        <v>43110.25</v>
      </c>
      <c r="T336" s="9">
        <f>(((K336/60)/60)/24)+DATE(1970,1,1)</f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>(E337/D337)*100</f>
        <v>114.28538550057536</v>
      </c>
      <c r="P337" s="5">
        <f>E337/G337</f>
        <v>87.003066141042481</v>
      </c>
      <c r="Q337" t="str" cm="1">
        <f t="array" ref="Q337:R337">_xlfn.TEXTSPLIT(N337,"/",1)</f>
        <v>music</v>
      </c>
      <c r="R337" t="str">
        <v>rock</v>
      </c>
      <c r="S337" s="9">
        <f>(((J337/60)/60)/24)+DATE(1970,1,1)</f>
        <v>43784.25</v>
      </c>
      <c r="T337" s="9">
        <f>(((K337/60)/60)/24)+DATE(1970,1,1)</f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>(E338/D338)*100</f>
        <v>97.032531824611041</v>
      </c>
      <c r="P338" s="5">
        <f>E338/G338</f>
        <v>63.994402985074629</v>
      </c>
      <c r="Q338" t="str" cm="1">
        <f t="array" ref="Q338:R338">_xlfn.TEXTSPLIT(N338,"/",1)</f>
        <v>music</v>
      </c>
      <c r="R338" t="str">
        <v>rock</v>
      </c>
      <c r="S338" s="9">
        <f>(((J338/60)/60)/24)+DATE(1970,1,1)</f>
        <v>40527.25</v>
      </c>
      <c r="T338" s="9">
        <f>(((K338/60)/60)/24)+DATE(1970,1,1)</f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>(E339/D339)*100</f>
        <v>122.81904761904762</v>
      </c>
      <c r="P339" s="5">
        <f>E339/G339</f>
        <v>105.9945205479452</v>
      </c>
      <c r="Q339" t="str" cm="1">
        <f t="array" ref="Q339:R339">_xlfn.TEXTSPLIT(N339,"/",1)</f>
        <v>theater</v>
      </c>
      <c r="R339" t="str">
        <v>plays</v>
      </c>
      <c r="S339" s="9">
        <f>(((J339/60)/60)/24)+DATE(1970,1,1)</f>
        <v>43780.25</v>
      </c>
      <c r="T339" s="9">
        <f>(((K339/60)/60)/24)+DATE(1970,1,1)</f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>(E340/D340)*100</f>
        <v>179.14326647564468</v>
      </c>
      <c r="P340" s="5">
        <f>E340/G340</f>
        <v>73.989349112426041</v>
      </c>
      <c r="Q340" t="str" cm="1">
        <f t="array" ref="Q340:R340">_xlfn.TEXTSPLIT(N340,"/",1)</f>
        <v>theater</v>
      </c>
      <c r="R340" t="str">
        <v>plays</v>
      </c>
      <c r="S340" s="9">
        <f>(((J340/60)/60)/24)+DATE(1970,1,1)</f>
        <v>40821.208333333336</v>
      </c>
      <c r="T340" s="9">
        <f>(((K340/60)/60)/24)+DATE(1970,1,1)</f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>(E341/D341)*100</f>
        <v>79.951577402787962</v>
      </c>
      <c r="P341" s="5">
        <f>E341/G341</f>
        <v>84.02004626060139</v>
      </c>
      <c r="Q341" t="str" cm="1">
        <f t="array" ref="Q341:R341">_xlfn.TEXTSPLIT(N341,"/",1)</f>
        <v>theater</v>
      </c>
      <c r="R341" t="str">
        <v>plays</v>
      </c>
      <c r="S341" s="9">
        <f>(((J341/60)/60)/24)+DATE(1970,1,1)</f>
        <v>42949.208333333328</v>
      </c>
      <c r="T341" s="9">
        <f>(((K341/60)/60)/24)+DATE(1970,1,1)</f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>(E342/D342)*100</f>
        <v>94.242587601078171</v>
      </c>
      <c r="P342" s="5">
        <f>E342/G342</f>
        <v>88.966921119592882</v>
      </c>
      <c r="Q342" t="str" cm="1">
        <f t="array" ref="Q342:R342">_xlfn.TEXTSPLIT(N342,"/",1)</f>
        <v>photography</v>
      </c>
      <c r="R342" t="str">
        <v>photography books</v>
      </c>
      <c r="S342" s="9">
        <f>(((J342/60)/60)/24)+DATE(1970,1,1)</f>
        <v>40889.25</v>
      </c>
      <c r="T342" s="9">
        <f>(((K342/60)/60)/24)+DATE(1970,1,1)</f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>(E343/D343)*100</f>
        <v>84.669291338582681</v>
      </c>
      <c r="P343" s="5">
        <f>E343/G343</f>
        <v>76.990453460620529</v>
      </c>
      <c r="Q343" t="str" cm="1">
        <f t="array" ref="Q343:R343">_xlfn.TEXTSPLIT(N343,"/",1)</f>
        <v>music</v>
      </c>
      <c r="R343" t="str">
        <v>indie rock</v>
      </c>
      <c r="S343" s="9">
        <f>(((J343/60)/60)/24)+DATE(1970,1,1)</f>
        <v>42244.208333333328</v>
      </c>
      <c r="T343" s="9">
        <f>(((K343/60)/60)/24)+DATE(1970,1,1)</f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>(E344/D344)*100</f>
        <v>66.521920668058456</v>
      </c>
      <c r="P344" s="5">
        <f>E344/G344</f>
        <v>97.146341463414629</v>
      </c>
      <c r="Q344" t="str" cm="1">
        <f t="array" ref="Q344:R344">_xlfn.TEXTSPLIT(N344,"/",1)</f>
        <v>theater</v>
      </c>
      <c r="R344" t="str">
        <v>plays</v>
      </c>
      <c r="S344" s="9">
        <f>(((J344/60)/60)/24)+DATE(1970,1,1)</f>
        <v>41475.208333333336</v>
      </c>
      <c r="T344" s="9">
        <f>(((K344/60)/60)/24)+DATE(1970,1,1)</f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>(E345/D345)*100</f>
        <v>53.922222222222224</v>
      </c>
      <c r="P345" s="5">
        <f>E345/G345</f>
        <v>33.013605442176868</v>
      </c>
      <c r="Q345" t="str" cm="1">
        <f t="array" ref="Q345:R345">_xlfn.TEXTSPLIT(N345,"/",1)</f>
        <v>theater</v>
      </c>
      <c r="R345" t="str">
        <v>plays</v>
      </c>
      <c r="S345" s="9">
        <f>(((J345/60)/60)/24)+DATE(1970,1,1)</f>
        <v>41597.25</v>
      </c>
      <c r="T345" s="9">
        <f>(((K345/60)/60)/24)+DATE(1970,1,1)</f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>(E346/D346)*100</f>
        <v>41.983299595141702</v>
      </c>
      <c r="P346" s="5">
        <f>E346/G346</f>
        <v>99.950602409638549</v>
      </c>
      <c r="Q346" t="str" cm="1">
        <f t="array" ref="Q346:R346">_xlfn.TEXTSPLIT(N346,"/",1)</f>
        <v>games</v>
      </c>
      <c r="R346" t="str">
        <v>video games</v>
      </c>
      <c r="S346" s="9">
        <f>(((J346/60)/60)/24)+DATE(1970,1,1)</f>
        <v>43122.25</v>
      </c>
      <c r="T346" s="9">
        <f>(((K346/60)/60)/24)+DATE(1970,1,1)</f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>(E347/D347)*100</f>
        <v>14.69479695431472</v>
      </c>
      <c r="P347" s="5">
        <f>E347/G347</f>
        <v>69.966767371601208</v>
      </c>
      <c r="Q347" t="str" cm="1">
        <f t="array" ref="Q347:R347">_xlfn.TEXTSPLIT(N347,"/",1)</f>
        <v>film &amp; video</v>
      </c>
      <c r="R347" t="str">
        <v>drama</v>
      </c>
      <c r="S347" s="9">
        <f>(((J347/60)/60)/24)+DATE(1970,1,1)</f>
        <v>42194.208333333328</v>
      </c>
      <c r="T347" s="9">
        <f>(((K347/60)/60)/24)+DATE(1970,1,1)</f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>(E348/D348)*100</f>
        <v>34.475000000000001</v>
      </c>
      <c r="P348" s="5">
        <f>E348/G348</f>
        <v>110.32</v>
      </c>
      <c r="Q348" t="str" cm="1">
        <f t="array" ref="Q348:R348">_xlfn.TEXTSPLIT(N348,"/",1)</f>
        <v>music</v>
      </c>
      <c r="R348" t="str">
        <v>indie rock</v>
      </c>
      <c r="S348" s="9">
        <f>(((J348/60)/60)/24)+DATE(1970,1,1)</f>
        <v>42971.208333333328</v>
      </c>
      <c r="T348" s="9">
        <f>(((K348/60)/60)/24)+DATE(1970,1,1)</f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>(E349/D349)*100</f>
        <v>1400.7777777777778</v>
      </c>
      <c r="P349" s="5">
        <f>E349/G349</f>
        <v>66.005235602094245</v>
      </c>
      <c r="Q349" t="str" cm="1">
        <f t="array" ref="Q349:R349">_xlfn.TEXTSPLIT(N349,"/",1)</f>
        <v>technology</v>
      </c>
      <c r="R349" t="str">
        <v>web</v>
      </c>
      <c r="S349" s="9">
        <f>(((J349/60)/60)/24)+DATE(1970,1,1)</f>
        <v>42046.25</v>
      </c>
      <c r="T349" s="9">
        <f>(((K349/60)/60)/24)+DATE(1970,1,1)</f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>(E350/D350)*100</f>
        <v>71.770351758793964</v>
      </c>
      <c r="P350" s="5">
        <f>E350/G350</f>
        <v>41.005742176284812</v>
      </c>
      <c r="Q350" t="str" cm="1">
        <f t="array" ref="Q350:R350">_xlfn.TEXTSPLIT(N350,"/",1)</f>
        <v>food</v>
      </c>
      <c r="R350" t="str">
        <v>food trucks</v>
      </c>
      <c r="S350" s="9">
        <f>(((J350/60)/60)/24)+DATE(1970,1,1)</f>
        <v>42782.25</v>
      </c>
      <c r="T350" s="9">
        <f>(((K350/60)/60)/24)+DATE(1970,1,1)</f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>(E351/D351)*100</f>
        <v>53.074115044247783</v>
      </c>
      <c r="P351" s="5">
        <f>E351/G351</f>
        <v>103.96316359696641</v>
      </c>
      <c r="Q351" t="str" cm="1">
        <f t="array" ref="Q351:R351">_xlfn.TEXTSPLIT(N351,"/",1)</f>
        <v>theater</v>
      </c>
      <c r="R351" t="str">
        <v>plays</v>
      </c>
      <c r="S351" s="9">
        <f>(((J351/60)/60)/24)+DATE(1970,1,1)</f>
        <v>42930.208333333328</v>
      </c>
      <c r="T351" s="9">
        <f>(((K351/60)/60)/24)+DATE(1970,1,1)</f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>(E352/D352)*100</f>
        <v>5</v>
      </c>
      <c r="P352" s="5">
        <f>E352/G352</f>
        <v>5</v>
      </c>
      <c r="Q352" t="str" cm="1">
        <f t="array" ref="Q352:R352">_xlfn.TEXTSPLIT(N352,"/",1)</f>
        <v>music</v>
      </c>
      <c r="R352" t="str">
        <v>jazz</v>
      </c>
      <c r="S352" s="9">
        <f>(((J352/60)/60)/24)+DATE(1970,1,1)</f>
        <v>42144.208333333328</v>
      </c>
      <c r="T352" s="9">
        <f>(((K352/60)/60)/24)+DATE(1970,1,1)</f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>(E353/D353)*100</f>
        <v>127.70715249662618</v>
      </c>
      <c r="P353" s="5">
        <f>E353/G353</f>
        <v>47.009935419771487</v>
      </c>
      <c r="Q353" t="str" cm="1">
        <f t="array" ref="Q353:R353">_xlfn.TEXTSPLIT(N353,"/",1)</f>
        <v>music</v>
      </c>
      <c r="R353" t="str">
        <v>rock</v>
      </c>
      <c r="S353" s="9">
        <f>(((J353/60)/60)/24)+DATE(1970,1,1)</f>
        <v>42240.208333333328</v>
      </c>
      <c r="T353" s="9">
        <f>(((K353/60)/60)/24)+DATE(1970,1,1)</f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>(E354/D354)*100</f>
        <v>34.892857142857139</v>
      </c>
      <c r="P354" s="5">
        <f>E354/G354</f>
        <v>29.606060606060606</v>
      </c>
      <c r="Q354" t="str" cm="1">
        <f t="array" ref="Q354:R354">_xlfn.TEXTSPLIT(N354,"/",1)</f>
        <v>theater</v>
      </c>
      <c r="R354" t="str">
        <v>plays</v>
      </c>
      <c r="S354" s="9">
        <f>(((J354/60)/60)/24)+DATE(1970,1,1)</f>
        <v>42315.25</v>
      </c>
      <c r="T354" s="9">
        <f>(((K354/60)/60)/24)+DATE(1970,1,1)</f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>(E355/D355)*100</f>
        <v>410.59821428571428</v>
      </c>
      <c r="P355" s="5">
        <f>E355/G355</f>
        <v>81.010569583088667</v>
      </c>
      <c r="Q355" t="str" cm="1">
        <f t="array" ref="Q355:R355">_xlfn.TEXTSPLIT(N355,"/",1)</f>
        <v>theater</v>
      </c>
      <c r="R355" t="str">
        <v>plays</v>
      </c>
      <c r="S355" s="9">
        <f>(((J355/60)/60)/24)+DATE(1970,1,1)</f>
        <v>43651.208333333328</v>
      </c>
      <c r="T355" s="9">
        <f>(((K355/60)/60)/24)+DATE(1970,1,1)</f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>(E356/D356)*100</f>
        <v>123.73770491803278</v>
      </c>
      <c r="P356" s="5">
        <f>E356/G356</f>
        <v>94.35</v>
      </c>
      <c r="Q356" t="str" cm="1">
        <f t="array" ref="Q356:R356">_xlfn.TEXTSPLIT(N356,"/",1)</f>
        <v>film &amp; video</v>
      </c>
      <c r="R356" t="str">
        <v>documentary</v>
      </c>
      <c r="S356" s="9">
        <f>(((J356/60)/60)/24)+DATE(1970,1,1)</f>
        <v>41520.208333333336</v>
      </c>
      <c r="T356" s="9">
        <f>(((K356/60)/60)/24)+DATE(1970,1,1)</f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>(E357/D357)*100</f>
        <v>58.973684210526315</v>
      </c>
      <c r="P357" s="5">
        <f>E357/G357</f>
        <v>26.058139534883722</v>
      </c>
      <c r="Q357" t="str" cm="1">
        <f t="array" ref="Q357:R357">_xlfn.TEXTSPLIT(N357,"/",1)</f>
        <v>technology</v>
      </c>
      <c r="R357" t="str">
        <v>wearables</v>
      </c>
      <c r="S357" s="9">
        <f>(((J357/60)/60)/24)+DATE(1970,1,1)</f>
        <v>42757.25</v>
      </c>
      <c r="T357" s="9">
        <f>(((K357/60)/60)/24)+DATE(1970,1,1)</f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>(E358/D358)*100</f>
        <v>36.892473118279568</v>
      </c>
      <c r="P358" s="5">
        <f>E358/G358</f>
        <v>85.775000000000006</v>
      </c>
      <c r="Q358" t="str" cm="1">
        <f t="array" ref="Q358:R358">_xlfn.TEXTSPLIT(N358,"/",1)</f>
        <v>theater</v>
      </c>
      <c r="R358" t="str">
        <v>plays</v>
      </c>
      <c r="S358" s="9">
        <f>(((J358/60)/60)/24)+DATE(1970,1,1)</f>
        <v>40922.25</v>
      </c>
      <c r="T358" s="9">
        <f>(((K358/60)/60)/24)+DATE(1970,1,1)</f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>(E359/D359)*100</f>
        <v>184.91304347826087</v>
      </c>
      <c r="P359" s="5">
        <f>E359/G359</f>
        <v>103.73170731707317</v>
      </c>
      <c r="Q359" t="str" cm="1">
        <f t="array" ref="Q359:R359">_xlfn.TEXTSPLIT(N359,"/",1)</f>
        <v>games</v>
      </c>
      <c r="R359" t="str">
        <v>video games</v>
      </c>
      <c r="S359" s="9">
        <f>(((J359/60)/60)/24)+DATE(1970,1,1)</f>
        <v>42250.208333333328</v>
      </c>
      <c r="T359" s="9">
        <f>(((K359/60)/60)/24)+DATE(1970,1,1)</f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>(E360/D360)*100</f>
        <v>11.814432989690722</v>
      </c>
      <c r="P360" s="5">
        <f>E360/G360</f>
        <v>49.826086956521742</v>
      </c>
      <c r="Q360" t="str" cm="1">
        <f t="array" ref="Q360:R360">_xlfn.TEXTSPLIT(N360,"/",1)</f>
        <v>photography</v>
      </c>
      <c r="R360" t="str">
        <v>photography books</v>
      </c>
      <c r="S360" s="9">
        <f>(((J360/60)/60)/24)+DATE(1970,1,1)</f>
        <v>43322.208333333328</v>
      </c>
      <c r="T360" s="9">
        <f>(((K360/60)/60)/24)+DATE(1970,1,1)</f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>(E361/D361)*100</f>
        <v>298.7</v>
      </c>
      <c r="P361" s="5">
        <f>E361/G361</f>
        <v>63.893048128342244</v>
      </c>
      <c r="Q361" t="str" cm="1">
        <f t="array" ref="Q361:R361">_xlfn.TEXTSPLIT(N361,"/",1)</f>
        <v>film &amp; video</v>
      </c>
      <c r="R361" t="str">
        <v>animation</v>
      </c>
      <c r="S361" s="9">
        <f>(((J361/60)/60)/24)+DATE(1970,1,1)</f>
        <v>40782.208333333336</v>
      </c>
      <c r="T361" s="9">
        <f>(((K361/60)/60)/24)+DATE(1970,1,1)</f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>(E362/D362)*100</f>
        <v>226.35175879396985</v>
      </c>
      <c r="P362" s="5">
        <f>E362/G362</f>
        <v>47.002434782608695</v>
      </c>
      <c r="Q362" t="str" cm="1">
        <f t="array" ref="Q362:R362">_xlfn.TEXTSPLIT(N362,"/",1)</f>
        <v>theater</v>
      </c>
      <c r="R362" t="str">
        <v>plays</v>
      </c>
      <c r="S362" s="9">
        <f>(((J362/60)/60)/24)+DATE(1970,1,1)</f>
        <v>40544.25</v>
      </c>
      <c r="T362" s="9">
        <f>(((K362/60)/60)/24)+DATE(1970,1,1)</f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>(E363/D363)*100</f>
        <v>173.56363636363636</v>
      </c>
      <c r="P363" s="5">
        <f>E363/G363</f>
        <v>108.47727272727273</v>
      </c>
      <c r="Q363" t="str" cm="1">
        <f t="array" ref="Q363:R363">_xlfn.TEXTSPLIT(N363,"/",1)</f>
        <v>theater</v>
      </c>
      <c r="R363" t="str">
        <v>plays</v>
      </c>
      <c r="S363" s="9">
        <f>(((J363/60)/60)/24)+DATE(1970,1,1)</f>
        <v>43015.208333333328</v>
      </c>
      <c r="T363" s="9">
        <f>(((K363/60)/60)/24)+DATE(1970,1,1)</f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>(E364/D364)*100</f>
        <v>371.75675675675677</v>
      </c>
      <c r="P364" s="5">
        <f>E364/G364</f>
        <v>72.015706806282722</v>
      </c>
      <c r="Q364" t="str" cm="1">
        <f t="array" ref="Q364:R364">_xlfn.TEXTSPLIT(N364,"/",1)</f>
        <v>music</v>
      </c>
      <c r="R364" t="str">
        <v>rock</v>
      </c>
      <c r="S364" s="9">
        <f>(((J364/60)/60)/24)+DATE(1970,1,1)</f>
        <v>40570.25</v>
      </c>
      <c r="T364" s="9">
        <f>(((K364/60)/60)/24)+DATE(1970,1,1)</f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>(E365/D365)*100</f>
        <v>160.19230769230771</v>
      </c>
      <c r="P365" s="5">
        <f>E365/G365</f>
        <v>59.928057553956833</v>
      </c>
      <c r="Q365" t="str" cm="1">
        <f t="array" ref="Q365:R365">_xlfn.TEXTSPLIT(N365,"/",1)</f>
        <v>music</v>
      </c>
      <c r="R365" t="str">
        <v>rock</v>
      </c>
      <c r="S365" s="9">
        <f>(((J365/60)/60)/24)+DATE(1970,1,1)</f>
        <v>40904.25</v>
      </c>
      <c r="T365" s="9">
        <f>(((K365/60)/60)/24)+DATE(1970,1,1)</f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>(E366/D366)*100</f>
        <v>1616.3333333333335</v>
      </c>
      <c r="P366" s="5">
        <f>E366/G366</f>
        <v>78.209677419354833</v>
      </c>
      <c r="Q366" t="str" cm="1">
        <f t="array" ref="Q366:R366">_xlfn.TEXTSPLIT(N366,"/",1)</f>
        <v>music</v>
      </c>
      <c r="R366" t="str">
        <v>indie rock</v>
      </c>
      <c r="S366" s="9">
        <f>(((J366/60)/60)/24)+DATE(1970,1,1)</f>
        <v>43164.25</v>
      </c>
      <c r="T366" s="9">
        <f>(((K366/60)/60)/24)+DATE(1970,1,1)</f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>(E367/D367)*100</f>
        <v>733.4375</v>
      </c>
      <c r="P367" s="5">
        <f>E367/G367</f>
        <v>104.77678571428571</v>
      </c>
      <c r="Q367" t="str" cm="1">
        <f t="array" ref="Q367:R367">_xlfn.TEXTSPLIT(N367,"/",1)</f>
        <v>theater</v>
      </c>
      <c r="R367" t="str">
        <v>plays</v>
      </c>
      <c r="S367" s="9">
        <f>(((J367/60)/60)/24)+DATE(1970,1,1)</f>
        <v>42733.25</v>
      </c>
      <c r="T367" s="9">
        <f>(((K367/60)/60)/24)+DATE(1970,1,1)</f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>(E368/D368)*100</f>
        <v>592.11111111111109</v>
      </c>
      <c r="P368" s="5">
        <f>E368/G368</f>
        <v>105.52475247524752</v>
      </c>
      <c r="Q368" t="str" cm="1">
        <f t="array" ref="Q368:R368">_xlfn.TEXTSPLIT(N368,"/",1)</f>
        <v>theater</v>
      </c>
      <c r="R368" t="str">
        <v>plays</v>
      </c>
      <c r="S368" s="9">
        <f>(((J368/60)/60)/24)+DATE(1970,1,1)</f>
        <v>40546.25</v>
      </c>
      <c r="T368" s="9">
        <f>(((K368/60)/60)/24)+DATE(1970,1,1)</f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>(E369/D369)*100</f>
        <v>18.888888888888889</v>
      </c>
      <c r="P369" s="5">
        <f>E369/G369</f>
        <v>24.933333333333334</v>
      </c>
      <c r="Q369" t="str" cm="1">
        <f t="array" ref="Q369:R369">_xlfn.TEXTSPLIT(N369,"/",1)</f>
        <v>theater</v>
      </c>
      <c r="R369" t="str">
        <v>plays</v>
      </c>
      <c r="S369" s="9">
        <f>(((J369/60)/60)/24)+DATE(1970,1,1)</f>
        <v>41930.208333333336</v>
      </c>
      <c r="T369" s="9">
        <f>(((K369/60)/60)/24)+DATE(1970,1,1)</f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>(E370/D370)*100</f>
        <v>276.80769230769232</v>
      </c>
      <c r="P370" s="5">
        <f>E370/G370</f>
        <v>69.873786407766985</v>
      </c>
      <c r="Q370" t="str" cm="1">
        <f t="array" ref="Q370:R370">_xlfn.TEXTSPLIT(N370,"/",1)</f>
        <v>film &amp; video</v>
      </c>
      <c r="R370" t="str">
        <v>documentary</v>
      </c>
      <c r="S370" s="9">
        <f>(((J370/60)/60)/24)+DATE(1970,1,1)</f>
        <v>40464.208333333336</v>
      </c>
      <c r="T370" s="9">
        <f>(((K370/60)/60)/24)+DATE(1970,1,1)</f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>(E371/D371)*100</f>
        <v>273.01851851851848</v>
      </c>
      <c r="P371" s="5">
        <f>E371/G371</f>
        <v>95.733766233766232</v>
      </c>
      <c r="Q371" t="str" cm="1">
        <f t="array" ref="Q371:R371">_xlfn.TEXTSPLIT(N371,"/",1)</f>
        <v>film &amp; video</v>
      </c>
      <c r="R371" t="str">
        <v>television</v>
      </c>
      <c r="S371" s="9">
        <f>(((J371/60)/60)/24)+DATE(1970,1,1)</f>
        <v>41308.25</v>
      </c>
      <c r="T371" s="9">
        <f>(((K371/60)/60)/24)+DATE(1970,1,1)</f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>(E372/D372)*100</f>
        <v>159.36331255565449</v>
      </c>
      <c r="P372" s="5">
        <f>E372/G372</f>
        <v>29.997485752598056</v>
      </c>
      <c r="Q372" t="str" cm="1">
        <f t="array" ref="Q372:R372">_xlfn.TEXTSPLIT(N372,"/",1)</f>
        <v>theater</v>
      </c>
      <c r="R372" t="str">
        <v>plays</v>
      </c>
      <c r="S372" s="9">
        <f>(((J372/60)/60)/24)+DATE(1970,1,1)</f>
        <v>43570.208333333328</v>
      </c>
      <c r="T372" s="9">
        <f>(((K372/60)/60)/24)+DATE(1970,1,1)</f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>(E373/D373)*100</f>
        <v>67.869978858350947</v>
      </c>
      <c r="P373" s="5">
        <f>E373/G373</f>
        <v>59.011948529411768</v>
      </c>
      <c r="Q373" t="str" cm="1">
        <f t="array" ref="Q373:R373">_xlfn.TEXTSPLIT(N373,"/",1)</f>
        <v>theater</v>
      </c>
      <c r="R373" t="str">
        <v>plays</v>
      </c>
      <c r="S373" s="9">
        <f>(((J373/60)/60)/24)+DATE(1970,1,1)</f>
        <v>42043.25</v>
      </c>
      <c r="T373" s="9">
        <f>(((K373/60)/60)/24)+DATE(1970,1,1)</f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>(E374/D374)*100</f>
        <v>1591.5555555555554</v>
      </c>
      <c r="P374" s="5">
        <f>E374/G374</f>
        <v>84.757396449704146</v>
      </c>
      <c r="Q374" t="str" cm="1">
        <f t="array" ref="Q374:R374">_xlfn.TEXTSPLIT(N374,"/",1)</f>
        <v>film &amp; video</v>
      </c>
      <c r="R374" t="str">
        <v>documentary</v>
      </c>
      <c r="S374" s="9">
        <f>(((J374/60)/60)/24)+DATE(1970,1,1)</f>
        <v>42012.25</v>
      </c>
      <c r="T374" s="9">
        <f>(((K374/60)/60)/24)+DATE(1970,1,1)</f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>(E375/D375)*100</f>
        <v>730.18222222222221</v>
      </c>
      <c r="P375" s="5">
        <f>E375/G375</f>
        <v>78.010921177587846</v>
      </c>
      <c r="Q375" t="str" cm="1">
        <f t="array" ref="Q375:R375">_xlfn.TEXTSPLIT(N375,"/",1)</f>
        <v>theater</v>
      </c>
      <c r="R375" t="str">
        <v>plays</v>
      </c>
      <c r="S375" s="9">
        <f>(((J375/60)/60)/24)+DATE(1970,1,1)</f>
        <v>42964.208333333328</v>
      </c>
      <c r="T375" s="9">
        <f>(((K375/60)/60)/24)+DATE(1970,1,1)</f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>(E376/D376)*100</f>
        <v>13.185782556750297</v>
      </c>
      <c r="P376" s="5">
        <f>E376/G376</f>
        <v>50.05215419501134</v>
      </c>
      <c r="Q376" t="str" cm="1">
        <f t="array" ref="Q376:R376">_xlfn.TEXTSPLIT(N376,"/",1)</f>
        <v>film &amp; video</v>
      </c>
      <c r="R376" t="str">
        <v>documentary</v>
      </c>
      <c r="S376" s="9">
        <f>(((J376/60)/60)/24)+DATE(1970,1,1)</f>
        <v>43476.25</v>
      </c>
      <c r="T376" s="9">
        <f>(((K376/60)/60)/24)+DATE(1970,1,1)</f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>(E377/D377)*100</f>
        <v>54.777777777777779</v>
      </c>
      <c r="P377" s="5">
        <f>E377/G377</f>
        <v>59.16</v>
      </c>
      <c r="Q377" t="str" cm="1">
        <f t="array" ref="Q377:R377">_xlfn.TEXTSPLIT(N377,"/",1)</f>
        <v>music</v>
      </c>
      <c r="R377" t="str">
        <v>indie rock</v>
      </c>
      <c r="S377" s="9">
        <f>(((J377/60)/60)/24)+DATE(1970,1,1)</f>
        <v>42293.208333333328</v>
      </c>
      <c r="T377" s="9">
        <f>(((K377/60)/60)/24)+DATE(1970,1,1)</f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>(E378/D378)*100</f>
        <v>361.02941176470591</v>
      </c>
      <c r="P378" s="5">
        <f>E378/G378</f>
        <v>93.702290076335885</v>
      </c>
      <c r="Q378" t="str" cm="1">
        <f t="array" ref="Q378:R378">_xlfn.TEXTSPLIT(N378,"/",1)</f>
        <v>music</v>
      </c>
      <c r="R378" t="str">
        <v>rock</v>
      </c>
      <c r="S378" s="9">
        <f>(((J378/60)/60)/24)+DATE(1970,1,1)</f>
        <v>41826.208333333336</v>
      </c>
      <c r="T378" s="9">
        <f>(((K378/60)/60)/24)+DATE(1970,1,1)</f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>(E379/D379)*100</f>
        <v>10.257545271629779</v>
      </c>
      <c r="P379" s="5">
        <f>E379/G379</f>
        <v>40.14173228346457</v>
      </c>
      <c r="Q379" t="str" cm="1">
        <f t="array" ref="Q379:R379">_xlfn.TEXTSPLIT(N379,"/",1)</f>
        <v>theater</v>
      </c>
      <c r="R379" t="str">
        <v>plays</v>
      </c>
      <c r="S379" s="9">
        <f>(((J379/60)/60)/24)+DATE(1970,1,1)</f>
        <v>43760.208333333328</v>
      </c>
      <c r="T379" s="9">
        <f>(((K379/60)/60)/24)+DATE(1970,1,1)</f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>(E380/D380)*100</f>
        <v>13.962962962962964</v>
      </c>
      <c r="P380" s="5">
        <f>E380/G380</f>
        <v>70.090140845070422</v>
      </c>
      <c r="Q380" t="str" cm="1">
        <f t="array" ref="Q380:R380">_xlfn.TEXTSPLIT(N380,"/",1)</f>
        <v>film &amp; video</v>
      </c>
      <c r="R380" t="str">
        <v>documentary</v>
      </c>
      <c r="S380" s="9">
        <f>(((J380/60)/60)/24)+DATE(1970,1,1)</f>
        <v>43241.208333333328</v>
      </c>
      <c r="T380" s="9">
        <f>(((K380/60)/60)/24)+DATE(1970,1,1)</f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>(E381/D381)*100</f>
        <v>40.444444444444443</v>
      </c>
      <c r="P381" s="5">
        <f>E381/G381</f>
        <v>66.181818181818187</v>
      </c>
      <c r="Q381" t="str" cm="1">
        <f t="array" ref="Q381:R381">_xlfn.TEXTSPLIT(N381,"/",1)</f>
        <v>theater</v>
      </c>
      <c r="R381" t="str">
        <v>plays</v>
      </c>
      <c r="S381" s="9">
        <f>(((J381/60)/60)/24)+DATE(1970,1,1)</f>
        <v>40843.208333333336</v>
      </c>
      <c r="T381" s="9">
        <f>(((K381/60)/60)/24)+DATE(1970,1,1)</f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>(E382/D382)*100</f>
        <v>160.32</v>
      </c>
      <c r="P382" s="5">
        <f>E382/G382</f>
        <v>47.714285714285715</v>
      </c>
      <c r="Q382" t="str" cm="1">
        <f t="array" ref="Q382:R382">_xlfn.TEXTSPLIT(N382,"/",1)</f>
        <v>theater</v>
      </c>
      <c r="R382" t="str">
        <v>plays</v>
      </c>
      <c r="S382" s="9">
        <f>(((J382/60)/60)/24)+DATE(1970,1,1)</f>
        <v>41448.208333333336</v>
      </c>
      <c r="T382" s="9">
        <f>(((K382/60)/60)/24)+DATE(1970,1,1)</f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>(E383/D383)*100</f>
        <v>183.9433962264151</v>
      </c>
      <c r="P383" s="5">
        <f>E383/G383</f>
        <v>62.896774193548389</v>
      </c>
      <c r="Q383" t="str" cm="1">
        <f t="array" ref="Q383:R383">_xlfn.TEXTSPLIT(N383,"/",1)</f>
        <v>theater</v>
      </c>
      <c r="R383" t="str">
        <v>plays</v>
      </c>
      <c r="S383" s="9">
        <f>(((J383/60)/60)/24)+DATE(1970,1,1)</f>
        <v>42163.208333333328</v>
      </c>
      <c r="T383" s="9">
        <f>(((K383/60)/60)/24)+DATE(1970,1,1)</f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>(E384/D384)*100</f>
        <v>63.769230769230766</v>
      </c>
      <c r="P384" s="5">
        <f>E384/G384</f>
        <v>86.611940298507463</v>
      </c>
      <c r="Q384" t="str" cm="1">
        <f t="array" ref="Q384:R384">_xlfn.TEXTSPLIT(N384,"/",1)</f>
        <v>photography</v>
      </c>
      <c r="R384" t="str">
        <v>photography books</v>
      </c>
      <c r="S384" s="9">
        <f>(((J384/60)/60)/24)+DATE(1970,1,1)</f>
        <v>43024.208333333328</v>
      </c>
      <c r="T384" s="9">
        <f>(((K384/60)/60)/24)+DATE(1970,1,1)</f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>(E385/D385)*100</f>
        <v>225.38095238095238</v>
      </c>
      <c r="P385" s="5">
        <f>E385/G385</f>
        <v>75.126984126984127</v>
      </c>
      <c r="Q385" t="str" cm="1">
        <f t="array" ref="Q385:R385">_xlfn.TEXTSPLIT(N385,"/",1)</f>
        <v>food</v>
      </c>
      <c r="R385" t="str">
        <v>food trucks</v>
      </c>
      <c r="S385" s="9">
        <f>(((J385/60)/60)/24)+DATE(1970,1,1)</f>
        <v>43509.25</v>
      </c>
      <c r="T385" s="9">
        <f>(((K385/60)/60)/24)+DATE(1970,1,1)</f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>(E386/D386)*100</f>
        <v>172.00961538461539</v>
      </c>
      <c r="P386" s="5">
        <f>E386/G386</f>
        <v>41.004167534903104</v>
      </c>
      <c r="Q386" t="str" cm="1">
        <f t="array" ref="Q386:R386">_xlfn.TEXTSPLIT(N386,"/",1)</f>
        <v>film &amp; video</v>
      </c>
      <c r="R386" t="str">
        <v>documentary</v>
      </c>
      <c r="S386" s="9">
        <f>(((J386/60)/60)/24)+DATE(1970,1,1)</f>
        <v>42776.25</v>
      </c>
      <c r="T386" s="9">
        <f>(((K386/60)/60)/24)+DATE(1970,1,1)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>(E387/D387)*100</f>
        <v>146.16709511568124</v>
      </c>
      <c r="P387" s="5">
        <f>E387/G387</f>
        <v>50.007915567282325</v>
      </c>
      <c r="Q387" t="str" cm="1">
        <f t="array" ref="Q387:R387">_xlfn.TEXTSPLIT(N387,"/",1)</f>
        <v>publishing</v>
      </c>
      <c r="R387" t="str">
        <v>nonfiction</v>
      </c>
      <c r="S387" s="9">
        <f>(((J387/60)/60)/24)+DATE(1970,1,1)</f>
        <v>43553.208333333328</v>
      </c>
      <c r="T387" s="9">
        <f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>(E388/D388)*100</f>
        <v>76.42361623616236</v>
      </c>
      <c r="P388" s="5">
        <f>E388/G388</f>
        <v>96.960674157303373</v>
      </c>
      <c r="Q388" t="str" cm="1">
        <f t="array" ref="Q388:R388">_xlfn.TEXTSPLIT(N388,"/",1)</f>
        <v>theater</v>
      </c>
      <c r="R388" t="str">
        <v>plays</v>
      </c>
      <c r="S388" s="9">
        <f>(((J388/60)/60)/24)+DATE(1970,1,1)</f>
        <v>40355.208333333336</v>
      </c>
      <c r="T388" s="9">
        <f>(((K388/60)/60)/24)+DATE(1970,1,1)</f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>(E389/D389)*100</f>
        <v>39.261467889908261</v>
      </c>
      <c r="P389" s="5">
        <f>E389/G389</f>
        <v>100.93160377358491</v>
      </c>
      <c r="Q389" t="str" cm="1">
        <f t="array" ref="Q389:R389">_xlfn.TEXTSPLIT(N389,"/",1)</f>
        <v>technology</v>
      </c>
      <c r="R389" t="str">
        <v>wearables</v>
      </c>
      <c r="S389" s="9">
        <f>(((J389/60)/60)/24)+DATE(1970,1,1)</f>
        <v>41072.208333333336</v>
      </c>
      <c r="T389" s="9">
        <f>(((K389/60)/60)/24)+DATE(1970,1,1)</f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>(E390/D390)*100</f>
        <v>11.270034843205574</v>
      </c>
      <c r="P390" s="5">
        <f>E390/G390</f>
        <v>89.227586206896547</v>
      </c>
      <c r="Q390" t="str" cm="1">
        <f t="array" ref="Q390:R390">_xlfn.TEXTSPLIT(N390,"/",1)</f>
        <v>music</v>
      </c>
      <c r="R390" t="str">
        <v>indie rock</v>
      </c>
      <c r="S390" s="9">
        <f>(((J390/60)/60)/24)+DATE(1970,1,1)</f>
        <v>40912.25</v>
      </c>
      <c r="T390" s="9">
        <f>(((K390/60)/60)/24)+DATE(1970,1,1)</f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>(E391/D391)*100</f>
        <v>122.11084337349398</v>
      </c>
      <c r="P391" s="5">
        <f>E391/G391</f>
        <v>87.979166666666671</v>
      </c>
      <c r="Q391" t="str" cm="1">
        <f t="array" ref="Q391:R391">_xlfn.TEXTSPLIT(N391,"/",1)</f>
        <v>theater</v>
      </c>
      <c r="R391" t="str">
        <v>plays</v>
      </c>
      <c r="S391" s="9">
        <f>(((J391/60)/60)/24)+DATE(1970,1,1)</f>
        <v>40479.208333333336</v>
      </c>
      <c r="T391" s="9">
        <f>(((K391/60)/60)/24)+DATE(1970,1,1)</f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>(E392/D392)*100</f>
        <v>186.54166666666669</v>
      </c>
      <c r="P392" s="5">
        <f>E392/G392</f>
        <v>89.54</v>
      </c>
      <c r="Q392" t="str" cm="1">
        <f t="array" ref="Q392:R392">_xlfn.TEXTSPLIT(N392,"/",1)</f>
        <v>photography</v>
      </c>
      <c r="R392" t="str">
        <v>photography books</v>
      </c>
      <c r="S392" s="9">
        <f>(((J392/60)/60)/24)+DATE(1970,1,1)</f>
        <v>41530.208333333336</v>
      </c>
      <c r="T392" s="9">
        <f>(((K392/60)/60)/24)+DATE(1970,1,1)</f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>(E393/D393)*100</f>
        <v>7.2731788079470201</v>
      </c>
      <c r="P393" s="5">
        <f>E393/G393</f>
        <v>29.09271523178808</v>
      </c>
      <c r="Q393" t="str" cm="1">
        <f t="array" ref="Q393:R393">_xlfn.TEXTSPLIT(N393,"/",1)</f>
        <v>publishing</v>
      </c>
      <c r="R393" t="str">
        <v>nonfiction</v>
      </c>
      <c r="S393" s="9">
        <f>(((J393/60)/60)/24)+DATE(1970,1,1)</f>
        <v>41653.25</v>
      </c>
      <c r="T393" s="9">
        <f>(((K393/60)/60)/24)+DATE(1970,1,1)</f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>(E394/D394)*100</f>
        <v>65.642371234207957</v>
      </c>
      <c r="P394" s="5">
        <f>E394/G394</f>
        <v>42.006218905472636</v>
      </c>
      <c r="Q394" t="str" cm="1">
        <f t="array" ref="Q394:R394">_xlfn.TEXTSPLIT(N394,"/",1)</f>
        <v>technology</v>
      </c>
      <c r="R394" t="str">
        <v>wearables</v>
      </c>
      <c r="S394" s="9">
        <f>(((J394/60)/60)/24)+DATE(1970,1,1)</f>
        <v>40549.25</v>
      </c>
      <c r="T394" s="9">
        <f>(((K394/60)/60)/24)+DATE(1970,1,1)</f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>(E395/D395)*100</f>
        <v>228.96178343949046</v>
      </c>
      <c r="P395" s="5">
        <f>E395/G395</f>
        <v>47.004903563255965</v>
      </c>
      <c r="Q395" t="str" cm="1">
        <f t="array" ref="Q395:R395">_xlfn.TEXTSPLIT(N395,"/",1)</f>
        <v>music</v>
      </c>
      <c r="R395" t="str">
        <v>jazz</v>
      </c>
      <c r="S395" s="9">
        <f>(((J395/60)/60)/24)+DATE(1970,1,1)</f>
        <v>42933.208333333328</v>
      </c>
      <c r="T395" s="9">
        <f>(((K395/60)/60)/24)+DATE(1970,1,1)</f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>(E396/D396)*100</f>
        <v>469.37499999999994</v>
      </c>
      <c r="P396" s="5">
        <f>E396/G396</f>
        <v>110.44117647058823</v>
      </c>
      <c r="Q396" t="str" cm="1">
        <f t="array" ref="Q396:R396">_xlfn.TEXTSPLIT(N396,"/",1)</f>
        <v>film &amp; video</v>
      </c>
      <c r="R396" t="str">
        <v>documentary</v>
      </c>
      <c r="S396" s="9">
        <f>(((J396/60)/60)/24)+DATE(1970,1,1)</f>
        <v>41484.208333333336</v>
      </c>
      <c r="T396" s="9">
        <f>(((K396/60)/60)/24)+DATE(1970,1,1)</f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>(E397/D397)*100</f>
        <v>130.11267605633802</v>
      </c>
      <c r="P397" s="5">
        <f>E397/G397</f>
        <v>41.990909090909092</v>
      </c>
      <c r="Q397" t="str" cm="1">
        <f t="array" ref="Q397:R397">_xlfn.TEXTSPLIT(N397,"/",1)</f>
        <v>theater</v>
      </c>
      <c r="R397" t="str">
        <v>plays</v>
      </c>
      <c r="S397" s="9">
        <f>(((J397/60)/60)/24)+DATE(1970,1,1)</f>
        <v>40885.25</v>
      </c>
      <c r="T397" s="9">
        <f>(((K397/60)/60)/24)+DATE(1970,1,1)</f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>(E398/D398)*100</f>
        <v>167.05422993492408</v>
      </c>
      <c r="P398" s="5">
        <f>E398/G398</f>
        <v>48.012468827930178</v>
      </c>
      <c r="Q398" t="str" cm="1">
        <f t="array" ref="Q398:R398">_xlfn.TEXTSPLIT(N398,"/",1)</f>
        <v>film &amp; video</v>
      </c>
      <c r="R398" t="str">
        <v>drama</v>
      </c>
      <c r="S398" s="9">
        <f>(((J398/60)/60)/24)+DATE(1970,1,1)</f>
        <v>43378.208333333328</v>
      </c>
      <c r="T398" s="9">
        <f>(((K398/60)/60)/24)+DATE(1970,1,1)</f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>(E399/D399)*100</f>
        <v>173.8641975308642</v>
      </c>
      <c r="P399" s="5">
        <f>E399/G399</f>
        <v>31.019823788546255</v>
      </c>
      <c r="Q399" t="str" cm="1">
        <f t="array" ref="Q399:R399">_xlfn.TEXTSPLIT(N399,"/",1)</f>
        <v>music</v>
      </c>
      <c r="R399" t="str">
        <v>rock</v>
      </c>
      <c r="S399" s="9">
        <f>(((J399/60)/60)/24)+DATE(1970,1,1)</f>
        <v>41417.208333333336</v>
      </c>
      <c r="T399" s="9">
        <f>(((K399/60)/60)/24)+DATE(1970,1,1)</f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>(E400/D400)*100</f>
        <v>717.76470588235293</v>
      </c>
      <c r="P400" s="5">
        <f>E400/G400</f>
        <v>99.203252032520325</v>
      </c>
      <c r="Q400" t="str" cm="1">
        <f t="array" ref="Q400:R400">_xlfn.TEXTSPLIT(N400,"/",1)</f>
        <v>film &amp; video</v>
      </c>
      <c r="R400" t="str">
        <v>animation</v>
      </c>
      <c r="S400" s="9">
        <f>(((J400/60)/60)/24)+DATE(1970,1,1)</f>
        <v>43228.208333333328</v>
      </c>
      <c r="T400" s="9">
        <f>(((K400/60)/60)/24)+DATE(1970,1,1)</f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>(E401/D401)*100</f>
        <v>63.850976361767728</v>
      </c>
      <c r="P401" s="5">
        <f>E401/G401</f>
        <v>66.022316684378325</v>
      </c>
      <c r="Q401" t="str" cm="1">
        <f t="array" ref="Q401:R401">_xlfn.TEXTSPLIT(N401,"/",1)</f>
        <v>music</v>
      </c>
      <c r="R401" t="str">
        <v>indie rock</v>
      </c>
      <c r="S401" s="9">
        <f>(((J401/60)/60)/24)+DATE(1970,1,1)</f>
        <v>40576.25</v>
      </c>
      <c r="T401" s="9">
        <f>(((K401/60)/60)/24)+DATE(1970,1,1)</f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>(E402/D402)*100</f>
        <v>2</v>
      </c>
      <c r="P402" s="5">
        <f>E402/G402</f>
        <v>2</v>
      </c>
      <c r="Q402" t="str" cm="1">
        <f t="array" ref="Q402:R402">_xlfn.TEXTSPLIT(N402,"/",1)</f>
        <v>photography</v>
      </c>
      <c r="R402" t="str">
        <v>photography books</v>
      </c>
      <c r="S402" s="9">
        <f>(((J402/60)/60)/24)+DATE(1970,1,1)</f>
        <v>41502.208333333336</v>
      </c>
      <c r="T402" s="9">
        <f>(((K402/60)/60)/24)+DATE(1970,1,1)</f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>(E403/D403)*100</f>
        <v>1530.2222222222222</v>
      </c>
      <c r="P403" s="5">
        <f>E403/G403</f>
        <v>46.060200668896321</v>
      </c>
      <c r="Q403" t="str" cm="1">
        <f t="array" ref="Q403:R403">_xlfn.TEXTSPLIT(N403,"/",1)</f>
        <v>theater</v>
      </c>
      <c r="R403" t="str">
        <v>plays</v>
      </c>
      <c r="S403" s="9">
        <f>(((J403/60)/60)/24)+DATE(1970,1,1)</f>
        <v>43765.208333333328</v>
      </c>
      <c r="T403" s="9">
        <f>(((K403/60)/60)/24)+DATE(1970,1,1)</f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>(E404/D404)*100</f>
        <v>40.356164383561641</v>
      </c>
      <c r="P404" s="5">
        <f>E404/G404</f>
        <v>73.650000000000006</v>
      </c>
      <c r="Q404" t="str" cm="1">
        <f t="array" ref="Q404:R404">_xlfn.TEXTSPLIT(N404,"/",1)</f>
        <v>film &amp; video</v>
      </c>
      <c r="R404" t="str">
        <v>shorts</v>
      </c>
      <c r="S404" s="9">
        <f>(((J404/60)/60)/24)+DATE(1970,1,1)</f>
        <v>40914.25</v>
      </c>
      <c r="T404" s="9">
        <f>(((K404/60)/60)/24)+DATE(1970,1,1)</f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>(E405/D405)*100</f>
        <v>86.220633299284984</v>
      </c>
      <c r="P405" s="5">
        <f>E405/G405</f>
        <v>55.99336650082919</v>
      </c>
      <c r="Q405" t="str" cm="1">
        <f t="array" ref="Q405:R405">_xlfn.TEXTSPLIT(N405,"/",1)</f>
        <v>theater</v>
      </c>
      <c r="R405" t="str">
        <v>plays</v>
      </c>
      <c r="S405" s="9">
        <f>(((J405/60)/60)/24)+DATE(1970,1,1)</f>
        <v>40310.208333333336</v>
      </c>
      <c r="T405" s="9">
        <f>(((K405/60)/60)/24)+DATE(1970,1,1)</f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>(E406/D406)*100</f>
        <v>315.58486707566465</v>
      </c>
      <c r="P406" s="5">
        <f>E406/G406</f>
        <v>68.985695127402778</v>
      </c>
      <c r="Q406" t="str" cm="1">
        <f t="array" ref="Q406:R406">_xlfn.TEXTSPLIT(N406,"/",1)</f>
        <v>theater</v>
      </c>
      <c r="R406" t="str">
        <v>plays</v>
      </c>
      <c r="S406" s="9">
        <f>(((J406/60)/60)/24)+DATE(1970,1,1)</f>
        <v>43053.25</v>
      </c>
      <c r="T406" s="9">
        <f>(((K406/60)/60)/24)+DATE(1970,1,1)</f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>(E407/D407)*100</f>
        <v>89.618243243243242</v>
      </c>
      <c r="P407" s="5">
        <f>E407/G407</f>
        <v>60.981609195402299</v>
      </c>
      <c r="Q407" t="str" cm="1">
        <f t="array" ref="Q407:R407">_xlfn.TEXTSPLIT(N407,"/",1)</f>
        <v>theater</v>
      </c>
      <c r="R407" t="str">
        <v>plays</v>
      </c>
      <c r="S407" s="9">
        <f>(((J407/60)/60)/24)+DATE(1970,1,1)</f>
        <v>43255.208333333328</v>
      </c>
      <c r="T407" s="9">
        <f>(((K407/60)/60)/24)+DATE(1970,1,1)</f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>(E408/D408)*100</f>
        <v>182.14503816793894</v>
      </c>
      <c r="P408" s="5">
        <f>E408/G408</f>
        <v>110.98139534883721</v>
      </c>
      <c r="Q408" t="str" cm="1">
        <f t="array" ref="Q408:R408">_xlfn.TEXTSPLIT(N408,"/",1)</f>
        <v>film &amp; video</v>
      </c>
      <c r="R408" t="str">
        <v>documentary</v>
      </c>
      <c r="S408" s="9">
        <f>(((J408/60)/60)/24)+DATE(1970,1,1)</f>
        <v>41304.25</v>
      </c>
      <c r="T408" s="9">
        <f>(((K408/60)/60)/24)+DATE(1970,1,1)</f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>(E409/D409)*100</f>
        <v>355.88235294117646</v>
      </c>
      <c r="P409" s="5">
        <f>E409/G409</f>
        <v>25</v>
      </c>
      <c r="Q409" t="str" cm="1">
        <f t="array" ref="Q409:R409">_xlfn.TEXTSPLIT(N409,"/",1)</f>
        <v>theater</v>
      </c>
      <c r="R409" t="str">
        <v>plays</v>
      </c>
      <c r="S409" s="9">
        <f>(((J409/60)/60)/24)+DATE(1970,1,1)</f>
        <v>43751.208333333328</v>
      </c>
      <c r="T409" s="9">
        <f>(((K409/60)/60)/24)+DATE(1970,1,1)</f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>(E410/D410)*100</f>
        <v>131.83695652173913</v>
      </c>
      <c r="P410" s="5">
        <f>E410/G410</f>
        <v>78.759740259740255</v>
      </c>
      <c r="Q410" t="str" cm="1">
        <f t="array" ref="Q410:R410">_xlfn.TEXTSPLIT(N410,"/",1)</f>
        <v>film &amp; video</v>
      </c>
      <c r="R410" t="str">
        <v>documentary</v>
      </c>
      <c r="S410" s="9">
        <f>(((J410/60)/60)/24)+DATE(1970,1,1)</f>
        <v>42541.208333333328</v>
      </c>
      <c r="T410" s="9">
        <f>(((K410/60)/60)/24)+DATE(1970,1,1)</f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>(E411/D411)*100</f>
        <v>46.315634218289084</v>
      </c>
      <c r="P411" s="5">
        <f>E411/G411</f>
        <v>87.960784313725483</v>
      </c>
      <c r="Q411" t="str" cm="1">
        <f t="array" ref="Q411:R411">_xlfn.TEXTSPLIT(N411,"/",1)</f>
        <v>music</v>
      </c>
      <c r="R411" t="str">
        <v>rock</v>
      </c>
      <c r="S411" s="9">
        <f>(((J411/60)/60)/24)+DATE(1970,1,1)</f>
        <v>42843.208333333328</v>
      </c>
      <c r="T411" s="9">
        <f>(((K411/60)/60)/24)+DATE(1970,1,1)</f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>(E412/D412)*100</f>
        <v>36.132726089785294</v>
      </c>
      <c r="P412" s="5">
        <f>E412/G412</f>
        <v>49.987398739873989</v>
      </c>
      <c r="Q412" t="str" cm="1">
        <f t="array" ref="Q412:R412">_xlfn.TEXTSPLIT(N412,"/",1)</f>
        <v>games</v>
      </c>
      <c r="R412" t="str">
        <v>mobile games</v>
      </c>
      <c r="S412" s="9">
        <f>(((J412/60)/60)/24)+DATE(1970,1,1)</f>
        <v>42122.208333333328</v>
      </c>
      <c r="T412" s="9">
        <f>(((K412/60)/60)/24)+DATE(1970,1,1)</f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>(E413/D413)*100</f>
        <v>104.62820512820512</v>
      </c>
      <c r="P413" s="5">
        <f>E413/G413</f>
        <v>99.524390243902445</v>
      </c>
      <c r="Q413" t="str" cm="1">
        <f t="array" ref="Q413:R413">_xlfn.TEXTSPLIT(N413,"/",1)</f>
        <v>theater</v>
      </c>
      <c r="R413" t="str">
        <v>plays</v>
      </c>
      <c r="S413" s="9">
        <f>(((J413/60)/60)/24)+DATE(1970,1,1)</f>
        <v>42884.208333333328</v>
      </c>
      <c r="T413" s="9">
        <f>(((K413/60)/60)/24)+DATE(1970,1,1)</f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>(E414/D414)*100</f>
        <v>668.85714285714289</v>
      </c>
      <c r="P414" s="5">
        <f>E414/G414</f>
        <v>104.82089552238806</v>
      </c>
      <c r="Q414" t="str" cm="1">
        <f t="array" ref="Q414:R414">_xlfn.TEXTSPLIT(N414,"/",1)</f>
        <v>publishing</v>
      </c>
      <c r="R414" t="str">
        <v>fiction</v>
      </c>
      <c r="S414" s="9">
        <f>(((J414/60)/60)/24)+DATE(1970,1,1)</f>
        <v>41642.25</v>
      </c>
      <c r="T414" s="9">
        <f>(((K414/60)/60)/24)+DATE(1970,1,1)</f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>(E415/D415)*100</f>
        <v>62.072823218997364</v>
      </c>
      <c r="P415" s="5">
        <f>E415/G415</f>
        <v>108.01469237832875</v>
      </c>
      <c r="Q415" t="str" cm="1">
        <f t="array" ref="Q415:R415">_xlfn.TEXTSPLIT(N415,"/",1)</f>
        <v>film &amp; video</v>
      </c>
      <c r="R415" t="str">
        <v>animation</v>
      </c>
      <c r="S415" s="9">
        <f>(((J415/60)/60)/24)+DATE(1970,1,1)</f>
        <v>43431.25</v>
      </c>
      <c r="T415" s="9">
        <f>(((K415/60)/60)/24)+DATE(1970,1,1)</f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>(E416/D416)*100</f>
        <v>84.699787460148784</v>
      </c>
      <c r="P416" s="5">
        <f>E416/G416</f>
        <v>28.998544660724033</v>
      </c>
      <c r="Q416" t="str" cm="1">
        <f t="array" ref="Q416:R416">_xlfn.TEXTSPLIT(N416,"/",1)</f>
        <v>food</v>
      </c>
      <c r="R416" t="str">
        <v>food trucks</v>
      </c>
      <c r="S416" s="9">
        <f>(((J416/60)/60)/24)+DATE(1970,1,1)</f>
        <v>40288.208333333336</v>
      </c>
      <c r="T416" s="9">
        <f>(((K416/60)/60)/24)+DATE(1970,1,1)</f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>(E417/D417)*100</f>
        <v>11.059030837004405</v>
      </c>
      <c r="P417" s="5">
        <f>E417/G417</f>
        <v>30.028708133971293</v>
      </c>
      <c r="Q417" t="str" cm="1">
        <f t="array" ref="Q417:R417">_xlfn.TEXTSPLIT(N417,"/",1)</f>
        <v>theater</v>
      </c>
      <c r="R417" t="str">
        <v>plays</v>
      </c>
      <c r="S417" s="9">
        <f>(((J417/60)/60)/24)+DATE(1970,1,1)</f>
        <v>40921.25</v>
      </c>
      <c r="T417" s="9">
        <f>(((K417/60)/60)/24)+DATE(1970,1,1)</f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>(E418/D418)*100</f>
        <v>43.838781575037146</v>
      </c>
      <c r="P418" s="5">
        <f>E418/G418</f>
        <v>41.005559416261292</v>
      </c>
      <c r="Q418" t="str" cm="1">
        <f t="array" ref="Q418:R418">_xlfn.TEXTSPLIT(N418,"/",1)</f>
        <v>film &amp; video</v>
      </c>
      <c r="R418" t="str">
        <v>documentary</v>
      </c>
      <c r="S418" s="9">
        <f>(((J418/60)/60)/24)+DATE(1970,1,1)</f>
        <v>40560.25</v>
      </c>
      <c r="T418" s="9">
        <f>(((K418/60)/60)/24)+DATE(1970,1,1)</f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>(E419/D419)*100</f>
        <v>55.470588235294116</v>
      </c>
      <c r="P419" s="5">
        <f>E419/G419</f>
        <v>62.866666666666667</v>
      </c>
      <c r="Q419" t="str" cm="1">
        <f t="array" ref="Q419:R419">_xlfn.TEXTSPLIT(N419,"/",1)</f>
        <v>theater</v>
      </c>
      <c r="R419" t="str">
        <v>plays</v>
      </c>
      <c r="S419" s="9">
        <f>(((J419/60)/60)/24)+DATE(1970,1,1)</f>
        <v>43407.208333333328</v>
      </c>
      <c r="T419" s="9">
        <f>(((K419/60)/60)/24)+DATE(1970,1,1)</f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>(E420/D420)*100</f>
        <v>57.399511301160658</v>
      </c>
      <c r="P420" s="5">
        <f>E420/G420</f>
        <v>47.005002501250623</v>
      </c>
      <c r="Q420" t="str" cm="1">
        <f t="array" ref="Q420:R420">_xlfn.TEXTSPLIT(N420,"/",1)</f>
        <v>film &amp; video</v>
      </c>
      <c r="R420" t="str">
        <v>documentary</v>
      </c>
      <c r="S420" s="9">
        <f>(((J420/60)/60)/24)+DATE(1970,1,1)</f>
        <v>41035.208333333336</v>
      </c>
      <c r="T420" s="9">
        <f>(((K420/60)/60)/24)+DATE(1970,1,1)</f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>(E421/D421)*100</f>
        <v>123.43497363796135</v>
      </c>
      <c r="P421" s="5">
        <f>E421/G421</f>
        <v>26.997693638285604</v>
      </c>
      <c r="Q421" t="str" cm="1">
        <f t="array" ref="Q421:R421">_xlfn.TEXTSPLIT(N421,"/",1)</f>
        <v>technology</v>
      </c>
      <c r="R421" t="str">
        <v>web</v>
      </c>
      <c r="S421" s="9">
        <f>(((J421/60)/60)/24)+DATE(1970,1,1)</f>
        <v>40899.25</v>
      </c>
      <c r="T421" s="9">
        <f>(((K421/60)/60)/24)+DATE(1970,1,1)</f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>(E422/D422)*100</f>
        <v>128.46</v>
      </c>
      <c r="P422" s="5">
        <f>E422/G422</f>
        <v>68.329787234042556</v>
      </c>
      <c r="Q422" t="str" cm="1">
        <f t="array" ref="Q422:R422">_xlfn.TEXTSPLIT(N422,"/",1)</f>
        <v>theater</v>
      </c>
      <c r="R422" t="str">
        <v>plays</v>
      </c>
      <c r="S422" s="9">
        <f>(((J422/60)/60)/24)+DATE(1970,1,1)</f>
        <v>42911.208333333328</v>
      </c>
      <c r="T422" s="9">
        <f>(((K422/60)/60)/24)+DATE(1970,1,1)</f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>(E423/D423)*100</f>
        <v>63.989361702127653</v>
      </c>
      <c r="P423" s="5">
        <f>E423/G423</f>
        <v>50.974576271186443</v>
      </c>
      <c r="Q423" t="str" cm="1">
        <f t="array" ref="Q423:R423">_xlfn.TEXTSPLIT(N423,"/",1)</f>
        <v>technology</v>
      </c>
      <c r="R423" t="str">
        <v>wearables</v>
      </c>
      <c r="S423" s="9">
        <f>(((J423/60)/60)/24)+DATE(1970,1,1)</f>
        <v>42915.208333333328</v>
      </c>
      <c r="T423" s="9">
        <f>(((K423/60)/60)/24)+DATE(1970,1,1)</f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>(E424/D424)*100</f>
        <v>127.29885057471265</v>
      </c>
      <c r="P424" s="5">
        <f>E424/G424</f>
        <v>54.024390243902438</v>
      </c>
      <c r="Q424" t="str" cm="1">
        <f t="array" ref="Q424:R424">_xlfn.TEXTSPLIT(N424,"/",1)</f>
        <v>theater</v>
      </c>
      <c r="R424" t="str">
        <v>plays</v>
      </c>
      <c r="S424" s="9">
        <f>(((J424/60)/60)/24)+DATE(1970,1,1)</f>
        <v>40285.208333333336</v>
      </c>
      <c r="T424" s="9">
        <f>(((K424/60)/60)/24)+DATE(1970,1,1)</f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>(E425/D425)*100</f>
        <v>10.638024357239512</v>
      </c>
      <c r="P425" s="5">
        <f>E425/G425</f>
        <v>97.055555555555557</v>
      </c>
      <c r="Q425" t="str" cm="1">
        <f t="array" ref="Q425:R425">_xlfn.TEXTSPLIT(N425,"/",1)</f>
        <v>food</v>
      </c>
      <c r="R425" t="str">
        <v>food trucks</v>
      </c>
      <c r="S425" s="9">
        <f>(((J425/60)/60)/24)+DATE(1970,1,1)</f>
        <v>40808.208333333336</v>
      </c>
      <c r="T425" s="9">
        <f>(((K425/60)/60)/24)+DATE(1970,1,1)</f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>(E426/D426)*100</f>
        <v>40.470588235294116</v>
      </c>
      <c r="P426" s="5">
        <f>E426/G426</f>
        <v>24.867469879518072</v>
      </c>
      <c r="Q426" t="str" cm="1">
        <f t="array" ref="Q426:R426">_xlfn.TEXTSPLIT(N426,"/",1)</f>
        <v>music</v>
      </c>
      <c r="R426" t="str">
        <v>indie rock</v>
      </c>
      <c r="S426" s="9">
        <f>(((J426/60)/60)/24)+DATE(1970,1,1)</f>
        <v>43208.208333333328</v>
      </c>
      <c r="T426" s="9">
        <f>(((K426/60)/60)/24)+DATE(1970,1,1)</f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>(E427/D427)*100</f>
        <v>287.66666666666663</v>
      </c>
      <c r="P427" s="5">
        <f>E427/G427</f>
        <v>84.423913043478265</v>
      </c>
      <c r="Q427" t="str" cm="1">
        <f t="array" ref="Q427:R427">_xlfn.TEXTSPLIT(N427,"/",1)</f>
        <v>photography</v>
      </c>
      <c r="R427" t="str">
        <v>photography books</v>
      </c>
      <c r="S427" s="9">
        <f>(((J427/60)/60)/24)+DATE(1970,1,1)</f>
        <v>42213.208333333328</v>
      </c>
      <c r="T427" s="9">
        <f>(((K427/60)/60)/24)+DATE(1970,1,1)</f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>(E428/D428)*100</f>
        <v>572.94444444444446</v>
      </c>
      <c r="P428" s="5">
        <f>E428/G428</f>
        <v>47.091324200913242</v>
      </c>
      <c r="Q428" t="str" cm="1">
        <f t="array" ref="Q428:R428">_xlfn.TEXTSPLIT(N428,"/",1)</f>
        <v>theater</v>
      </c>
      <c r="R428" t="str">
        <v>plays</v>
      </c>
      <c r="S428" s="9">
        <f>(((J428/60)/60)/24)+DATE(1970,1,1)</f>
        <v>41332.25</v>
      </c>
      <c r="T428" s="9">
        <f>(((K428/60)/60)/24)+DATE(1970,1,1)</f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>(E429/D429)*100</f>
        <v>112.90429799426933</v>
      </c>
      <c r="P429" s="5">
        <f>E429/G429</f>
        <v>77.996041171813147</v>
      </c>
      <c r="Q429" t="str" cm="1">
        <f t="array" ref="Q429:R429">_xlfn.TEXTSPLIT(N429,"/",1)</f>
        <v>theater</v>
      </c>
      <c r="R429" t="str">
        <v>plays</v>
      </c>
      <c r="S429" s="9">
        <f>(((J429/60)/60)/24)+DATE(1970,1,1)</f>
        <v>41895.208333333336</v>
      </c>
      <c r="T429" s="9">
        <f>(((K429/60)/60)/24)+DATE(1970,1,1)</f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>(E430/D430)*100</f>
        <v>46.387573964497044</v>
      </c>
      <c r="P430" s="5">
        <f>E430/G430</f>
        <v>62.967871485943775</v>
      </c>
      <c r="Q430" t="str" cm="1">
        <f t="array" ref="Q430:R430">_xlfn.TEXTSPLIT(N430,"/",1)</f>
        <v>film &amp; video</v>
      </c>
      <c r="R430" t="str">
        <v>animation</v>
      </c>
      <c r="S430" s="9">
        <f>(((J430/60)/60)/24)+DATE(1970,1,1)</f>
        <v>40585.25</v>
      </c>
      <c r="T430" s="9">
        <f>(((K430/60)/60)/24)+DATE(1970,1,1)</f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>(E431/D431)*100</f>
        <v>90.675916230366497</v>
      </c>
      <c r="P431" s="5">
        <f>E431/G431</f>
        <v>81.006080449017773</v>
      </c>
      <c r="Q431" t="str" cm="1">
        <f t="array" ref="Q431:R431">_xlfn.TEXTSPLIT(N431,"/",1)</f>
        <v>photography</v>
      </c>
      <c r="R431" t="str">
        <v>photography books</v>
      </c>
      <c r="S431" s="9">
        <f>(((J431/60)/60)/24)+DATE(1970,1,1)</f>
        <v>41680.25</v>
      </c>
      <c r="T431" s="9">
        <f>(((K431/60)/60)/24)+DATE(1970,1,1)</f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>(E432/D432)*100</f>
        <v>67.740740740740748</v>
      </c>
      <c r="P432" s="5">
        <f>E432/G432</f>
        <v>65.321428571428569</v>
      </c>
      <c r="Q432" t="str" cm="1">
        <f t="array" ref="Q432:R432">_xlfn.TEXTSPLIT(N432,"/",1)</f>
        <v>theater</v>
      </c>
      <c r="R432" t="str">
        <v>plays</v>
      </c>
      <c r="S432" s="9">
        <f>(((J432/60)/60)/24)+DATE(1970,1,1)</f>
        <v>43737.208333333328</v>
      </c>
      <c r="T432" s="9">
        <f>(((K432/60)/60)/24)+DATE(1970,1,1)</f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>(E433/D433)*100</f>
        <v>192.49019607843135</v>
      </c>
      <c r="P433" s="5">
        <f>E433/G433</f>
        <v>104.43617021276596</v>
      </c>
      <c r="Q433" t="str" cm="1">
        <f t="array" ref="Q433:R433">_xlfn.TEXTSPLIT(N433,"/",1)</f>
        <v>theater</v>
      </c>
      <c r="R433" t="str">
        <v>plays</v>
      </c>
      <c r="S433" s="9">
        <f>(((J433/60)/60)/24)+DATE(1970,1,1)</f>
        <v>43273.208333333328</v>
      </c>
      <c r="T433" s="9">
        <f>(((K433/60)/60)/24)+DATE(1970,1,1)</f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>(E434/D434)*100</f>
        <v>82.714285714285722</v>
      </c>
      <c r="P434" s="5">
        <f>E434/G434</f>
        <v>69.989010989010993</v>
      </c>
      <c r="Q434" t="str" cm="1">
        <f t="array" ref="Q434:R434">_xlfn.TEXTSPLIT(N434,"/",1)</f>
        <v>theater</v>
      </c>
      <c r="R434" t="str">
        <v>plays</v>
      </c>
      <c r="S434" s="9">
        <f>(((J434/60)/60)/24)+DATE(1970,1,1)</f>
        <v>41761.208333333336</v>
      </c>
      <c r="T434" s="9">
        <f>(((K434/60)/60)/24)+DATE(1970,1,1)</f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>(E435/D435)*100</f>
        <v>54.163920922570021</v>
      </c>
      <c r="P435" s="5">
        <f>E435/G435</f>
        <v>83.023989898989896</v>
      </c>
      <c r="Q435" t="str" cm="1">
        <f t="array" ref="Q435:R435">_xlfn.TEXTSPLIT(N435,"/",1)</f>
        <v>film &amp; video</v>
      </c>
      <c r="R435" t="str">
        <v>documentary</v>
      </c>
      <c r="S435" s="9">
        <f>(((J435/60)/60)/24)+DATE(1970,1,1)</f>
        <v>41603.25</v>
      </c>
      <c r="T435" s="9">
        <f>(((K435/60)/60)/24)+DATE(1970,1,1)</f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>(E436/D436)*100</f>
        <v>16.722222222222221</v>
      </c>
      <c r="P436" s="5">
        <f>E436/G436</f>
        <v>90.3</v>
      </c>
      <c r="Q436" t="str" cm="1">
        <f t="array" ref="Q436:R436">_xlfn.TEXTSPLIT(N436,"/",1)</f>
        <v>theater</v>
      </c>
      <c r="R436" t="str">
        <v>plays</v>
      </c>
      <c r="S436" s="9">
        <f>(((J436/60)/60)/24)+DATE(1970,1,1)</f>
        <v>42705.25</v>
      </c>
      <c r="T436" s="9">
        <f>(((K436/60)/60)/24)+DATE(1970,1,1)</f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>(E437/D437)*100</f>
        <v>116.87664041994749</v>
      </c>
      <c r="P437" s="5">
        <f>E437/G437</f>
        <v>103.98131932282546</v>
      </c>
      <c r="Q437" t="str" cm="1">
        <f t="array" ref="Q437:R437">_xlfn.TEXTSPLIT(N437,"/",1)</f>
        <v>theater</v>
      </c>
      <c r="R437" t="str">
        <v>plays</v>
      </c>
      <c r="S437" s="9">
        <f>(((J437/60)/60)/24)+DATE(1970,1,1)</f>
        <v>41988.25</v>
      </c>
      <c r="T437" s="9">
        <f>(((K437/60)/60)/24)+DATE(1970,1,1)</f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>(E438/D438)*100</f>
        <v>1052.1538461538462</v>
      </c>
      <c r="P438" s="5">
        <f>E438/G438</f>
        <v>54.931726907630519</v>
      </c>
      <c r="Q438" t="str" cm="1">
        <f t="array" ref="Q438:R438">_xlfn.TEXTSPLIT(N438,"/",1)</f>
        <v>music</v>
      </c>
      <c r="R438" t="str">
        <v>jazz</v>
      </c>
      <c r="S438" s="9">
        <f>(((J438/60)/60)/24)+DATE(1970,1,1)</f>
        <v>43575.208333333328</v>
      </c>
      <c r="T438" s="9">
        <f>(((K438/60)/60)/24)+DATE(1970,1,1)</f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>(E439/D439)*100</f>
        <v>123.07407407407408</v>
      </c>
      <c r="P439" s="5">
        <f>E439/G439</f>
        <v>51.921875</v>
      </c>
      <c r="Q439" t="str" cm="1">
        <f t="array" ref="Q439:R439">_xlfn.TEXTSPLIT(N439,"/",1)</f>
        <v>film &amp; video</v>
      </c>
      <c r="R439" t="str">
        <v>animation</v>
      </c>
      <c r="S439" s="9">
        <f>(((J439/60)/60)/24)+DATE(1970,1,1)</f>
        <v>42260.208333333328</v>
      </c>
      <c r="T439" s="9">
        <f>(((K439/60)/60)/24)+DATE(1970,1,1)</f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>(E440/D440)*100</f>
        <v>178.63855421686748</v>
      </c>
      <c r="P440" s="5">
        <f>E440/G440</f>
        <v>60.02834008097166</v>
      </c>
      <c r="Q440" t="str" cm="1">
        <f t="array" ref="Q440:R440">_xlfn.TEXTSPLIT(N440,"/",1)</f>
        <v>theater</v>
      </c>
      <c r="R440" t="str">
        <v>plays</v>
      </c>
      <c r="S440" s="9">
        <f>(((J440/60)/60)/24)+DATE(1970,1,1)</f>
        <v>41337.25</v>
      </c>
      <c r="T440" s="9">
        <f>(((K440/60)/60)/24)+DATE(1970,1,1)</f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>(E441/D441)*100</f>
        <v>355.28169014084506</v>
      </c>
      <c r="P441" s="5">
        <f>E441/G441</f>
        <v>44.003488879197555</v>
      </c>
      <c r="Q441" t="str" cm="1">
        <f t="array" ref="Q441:R441">_xlfn.TEXTSPLIT(N441,"/",1)</f>
        <v>film &amp; video</v>
      </c>
      <c r="R441" t="str">
        <v>science fiction</v>
      </c>
      <c r="S441" s="9">
        <f>(((J441/60)/60)/24)+DATE(1970,1,1)</f>
        <v>42680.208333333328</v>
      </c>
      <c r="T441" s="9">
        <f>(((K441/60)/60)/24)+DATE(1970,1,1)</f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>(E442/D442)*100</f>
        <v>161.90634146341463</v>
      </c>
      <c r="P442" s="5">
        <f>E442/G442</f>
        <v>53.003513254551258</v>
      </c>
      <c r="Q442" t="str" cm="1">
        <f t="array" ref="Q442:R442">_xlfn.TEXTSPLIT(N442,"/",1)</f>
        <v>film &amp; video</v>
      </c>
      <c r="R442" t="str">
        <v>television</v>
      </c>
      <c r="S442" s="9">
        <f>(((J442/60)/60)/24)+DATE(1970,1,1)</f>
        <v>42916.208333333328</v>
      </c>
      <c r="T442" s="9">
        <f>(((K442/60)/60)/24)+DATE(1970,1,1)</f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>(E443/D443)*100</f>
        <v>24.914285714285715</v>
      </c>
      <c r="P443" s="5">
        <f>E443/G443</f>
        <v>54.5</v>
      </c>
      <c r="Q443" t="str" cm="1">
        <f t="array" ref="Q443:R443">_xlfn.TEXTSPLIT(N443,"/",1)</f>
        <v>technology</v>
      </c>
      <c r="R443" t="str">
        <v>wearables</v>
      </c>
      <c r="S443" s="9">
        <f>(((J443/60)/60)/24)+DATE(1970,1,1)</f>
        <v>41025.208333333336</v>
      </c>
      <c r="T443" s="9">
        <f>(((K443/60)/60)/24)+DATE(1970,1,1)</f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>(E444/D444)*100</f>
        <v>198.72222222222223</v>
      </c>
      <c r="P444" s="5">
        <f>E444/G444</f>
        <v>75.04195804195804</v>
      </c>
      <c r="Q444" t="str" cm="1">
        <f t="array" ref="Q444:R444">_xlfn.TEXTSPLIT(N444,"/",1)</f>
        <v>theater</v>
      </c>
      <c r="R444" t="str">
        <v>plays</v>
      </c>
      <c r="S444" s="9">
        <f>(((J444/60)/60)/24)+DATE(1970,1,1)</f>
        <v>42980.208333333328</v>
      </c>
      <c r="T444" s="9">
        <f>(((K444/60)/60)/24)+DATE(1970,1,1)</f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>(E445/D445)*100</f>
        <v>34.752688172043008</v>
      </c>
      <c r="P445" s="5">
        <f>E445/G445</f>
        <v>35.911111111111111</v>
      </c>
      <c r="Q445" t="str" cm="1">
        <f t="array" ref="Q445:R445">_xlfn.TEXTSPLIT(N445,"/",1)</f>
        <v>theater</v>
      </c>
      <c r="R445" t="str">
        <v>plays</v>
      </c>
      <c r="S445" s="9">
        <f>(((J445/60)/60)/24)+DATE(1970,1,1)</f>
        <v>40451.208333333336</v>
      </c>
      <c r="T445" s="9">
        <f>(((K445/60)/60)/24)+DATE(1970,1,1)</f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>(E446/D446)*100</f>
        <v>176.41935483870967</v>
      </c>
      <c r="P446" s="5">
        <f>E446/G446</f>
        <v>36.952702702702702</v>
      </c>
      <c r="Q446" t="str" cm="1">
        <f t="array" ref="Q446:R446">_xlfn.TEXTSPLIT(N446,"/",1)</f>
        <v>music</v>
      </c>
      <c r="R446" t="str">
        <v>indie rock</v>
      </c>
      <c r="S446" s="9">
        <f>(((J446/60)/60)/24)+DATE(1970,1,1)</f>
        <v>40748.208333333336</v>
      </c>
      <c r="T446" s="9">
        <f>(((K446/60)/60)/24)+DATE(1970,1,1)</f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>(E447/D447)*100</f>
        <v>511.38095238095235</v>
      </c>
      <c r="P447" s="5">
        <f>E447/G447</f>
        <v>63.170588235294119</v>
      </c>
      <c r="Q447" t="str" cm="1">
        <f t="array" ref="Q447:R447">_xlfn.TEXTSPLIT(N447,"/",1)</f>
        <v>theater</v>
      </c>
      <c r="R447" t="str">
        <v>plays</v>
      </c>
      <c r="S447" s="9">
        <f>(((J447/60)/60)/24)+DATE(1970,1,1)</f>
        <v>40515.25</v>
      </c>
      <c r="T447" s="9">
        <f>(((K447/60)/60)/24)+DATE(1970,1,1)</f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>(E448/D448)*100</f>
        <v>82.044117647058826</v>
      </c>
      <c r="P448" s="5">
        <f>E448/G448</f>
        <v>29.99462365591398</v>
      </c>
      <c r="Q448" t="str" cm="1">
        <f t="array" ref="Q448:R448">_xlfn.TEXTSPLIT(N448,"/",1)</f>
        <v>technology</v>
      </c>
      <c r="R448" t="str">
        <v>wearables</v>
      </c>
      <c r="S448" s="9">
        <f>(((J448/60)/60)/24)+DATE(1970,1,1)</f>
        <v>41261.25</v>
      </c>
      <c r="T448" s="9">
        <f>(((K448/60)/60)/24)+DATE(1970,1,1)</f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>(E449/D449)*100</f>
        <v>24.326030927835053</v>
      </c>
      <c r="P449" s="5">
        <f>E449/G449</f>
        <v>86</v>
      </c>
      <c r="Q449" t="str" cm="1">
        <f t="array" ref="Q449:R449">_xlfn.TEXTSPLIT(N449,"/",1)</f>
        <v>film &amp; video</v>
      </c>
      <c r="R449" t="str">
        <v>television</v>
      </c>
      <c r="S449" s="9">
        <f>(((J449/60)/60)/24)+DATE(1970,1,1)</f>
        <v>43088.25</v>
      </c>
      <c r="T449" s="9">
        <f>(((K449/60)/60)/24)+DATE(1970,1,1)</f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>(E450/D450)*100</f>
        <v>50.482758620689658</v>
      </c>
      <c r="P450" s="5">
        <f>E450/G450</f>
        <v>75.014876033057845</v>
      </c>
      <c r="Q450" t="str" cm="1">
        <f t="array" ref="Q450:R450">_xlfn.TEXTSPLIT(N450,"/",1)</f>
        <v>games</v>
      </c>
      <c r="R450" t="str">
        <v>video games</v>
      </c>
      <c r="S450" s="9">
        <f>(((J450/60)/60)/24)+DATE(1970,1,1)</f>
        <v>41378.208333333336</v>
      </c>
      <c r="T450" s="9">
        <f>(((K450/60)/60)/24)+DATE(1970,1,1)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>(E451/D451)*100</f>
        <v>967</v>
      </c>
      <c r="P451" s="5">
        <f>E451/G451</f>
        <v>101.19767441860465</v>
      </c>
      <c r="Q451" t="str" cm="1">
        <f t="array" ref="Q451:R451">_xlfn.TEXTSPLIT(N451,"/",1)</f>
        <v>games</v>
      </c>
      <c r="R451" t="str">
        <v>video games</v>
      </c>
      <c r="S451" s="9">
        <f>(((J451/60)/60)/24)+DATE(1970,1,1)</f>
        <v>43530.25</v>
      </c>
      <c r="T451" s="9">
        <f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>(E452/D452)*100</f>
        <v>4</v>
      </c>
      <c r="P452" s="5">
        <f>E452/G452</f>
        <v>4</v>
      </c>
      <c r="Q452" t="str" cm="1">
        <f t="array" ref="Q452:R452">_xlfn.TEXTSPLIT(N452,"/",1)</f>
        <v>film &amp; video</v>
      </c>
      <c r="R452" t="str">
        <v>animation</v>
      </c>
      <c r="S452" s="9">
        <f>(((J452/60)/60)/24)+DATE(1970,1,1)</f>
        <v>43394.208333333328</v>
      </c>
      <c r="T452" s="9">
        <f>(((K452/60)/60)/24)+DATE(1970,1,1)</f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>(E453/D453)*100</f>
        <v>122.84501347708894</v>
      </c>
      <c r="P453" s="5">
        <f>E453/G453</f>
        <v>29.001272669424118</v>
      </c>
      <c r="Q453" t="str" cm="1">
        <f t="array" ref="Q453:R453">_xlfn.TEXTSPLIT(N453,"/",1)</f>
        <v>music</v>
      </c>
      <c r="R453" t="str">
        <v>rock</v>
      </c>
      <c r="S453" s="9">
        <f>(((J453/60)/60)/24)+DATE(1970,1,1)</f>
        <v>42935.208333333328</v>
      </c>
      <c r="T453" s="9">
        <f>(((K453/60)/60)/24)+DATE(1970,1,1)</f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>(E454/D454)*100</f>
        <v>63.4375</v>
      </c>
      <c r="P454" s="5">
        <f>E454/G454</f>
        <v>98.225806451612897</v>
      </c>
      <c r="Q454" t="str" cm="1">
        <f t="array" ref="Q454:R454">_xlfn.TEXTSPLIT(N454,"/",1)</f>
        <v>film &amp; video</v>
      </c>
      <c r="R454" t="str">
        <v>drama</v>
      </c>
      <c r="S454" s="9">
        <f>(((J454/60)/60)/24)+DATE(1970,1,1)</f>
        <v>40365.208333333336</v>
      </c>
      <c r="T454" s="9">
        <f>(((K454/60)/60)/24)+DATE(1970,1,1)</f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>(E455/D455)*100</f>
        <v>56.331688596491226</v>
      </c>
      <c r="P455" s="5">
        <f>E455/G455</f>
        <v>87.001693480101608</v>
      </c>
      <c r="Q455" t="str" cm="1">
        <f t="array" ref="Q455:R455">_xlfn.TEXTSPLIT(N455,"/",1)</f>
        <v>film &amp; video</v>
      </c>
      <c r="R455" t="str">
        <v>science fiction</v>
      </c>
      <c r="S455" s="9">
        <f>(((J455/60)/60)/24)+DATE(1970,1,1)</f>
        <v>42705.25</v>
      </c>
      <c r="T455" s="9">
        <f>(((K455/60)/60)/24)+DATE(1970,1,1)</f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>(E456/D456)*100</f>
        <v>44.074999999999996</v>
      </c>
      <c r="P456" s="5">
        <f>E456/G456</f>
        <v>45.205128205128204</v>
      </c>
      <c r="Q456" t="str" cm="1">
        <f t="array" ref="Q456:R456">_xlfn.TEXTSPLIT(N456,"/",1)</f>
        <v>film &amp; video</v>
      </c>
      <c r="R456" t="str">
        <v>drama</v>
      </c>
      <c r="S456" s="9">
        <f>(((J456/60)/60)/24)+DATE(1970,1,1)</f>
        <v>41568.208333333336</v>
      </c>
      <c r="T456" s="9">
        <f>(((K456/60)/60)/24)+DATE(1970,1,1)</f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>(E457/D457)*100</f>
        <v>118.37253218884121</v>
      </c>
      <c r="P457" s="5">
        <f>E457/G457</f>
        <v>37.001341561577675</v>
      </c>
      <c r="Q457" t="str" cm="1">
        <f t="array" ref="Q457:R457">_xlfn.TEXTSPLIT(N457,"/",1)</f>
        <v>theater</v>
      </c>
      <c r="R457" t="str">
        <v>plays</v>
      </c>
      <c r="S457" s="9">
        <f>(((J457/60)/60)/24)+DATE(1970,1,1)</f>
        <v>40809.208333333336</v>
      </c>
      <c r="T457" s="9">
        <f>(((K457/60)/60)/24)+DATE(1970,1,1)</f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>(E458/D458)*100</f>
        <v>104.1243169398907</v>
      </c>
      <c r="P458" s="5">
        <f>E458/G458</f>
        <v>94.976947040498445</v>
      </c>
      <c r="Q458" t="str" cm="1">
        <f t="array" ref="Q458:R458">_xlfn.TEXTSPLIT(N458,"/",1)</f>
        <v>music</v>
      </c>
      <c r="R458" t="str">
        <v>indie rock</v>
      </c>
      <c r="S458" s="9">
        <f>(((J458/60)/60)/24)+DATE(1970,1,1)</f>
        <v>43141.25</v>
      </c>
      <c r="T458" s="9">
        <f>(((K458/60)/60)/24)+DATE(1970,1,1)</f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>(E459/D459)*100</f>
        <v>26.640000000000004</v>
      </c>
      <c r="P459" s="5">
        <f>E459/G459</f>
        <v>28.956521739130434</v>
      </c>
      <c r="Q459" t="str" cm="1">
        <f t="array" ref="Q459:R459">_xlfn.TEXTSPLIT(N459,"/",1)</f>
        <v>theater</v>
      </c>
      <c r="R459" t="str">
        <v>plays</v>
      </c>
      <c r="S459" s="9">
        <f>(((J459/60)/60)/24)+DATE(1970,1,1)</f>
        <v>42657.208333333328</v>
      </c>
      <c r="T459" s="9">
        <f>(((K459/60)/60)/24)+DATE(1970,1,1)</f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>(E460/D460)*100</f>
        <v>351.20118343195264</v>
      </c>
      <c r="P460" s="5">
        <f>E460/G460</f>
        <v>55.993396226415094</v>
      </c>
      <c r="Q460" t="str" cm="1">
        <f t="array" ref="Q460:R460">_xlfn.TEXTSPLIT(N460,"/",1)</f>
        <v>theater</v>
      </c>
      <c r="R460" t="str">
        <v>plays</v>
      </c>
      <c r="S460" s="9">
        <f>(((J460/60)/60)/24)+DATE(1970,1,1)</f>
        <v>40265.208333333336</v>
      </c>
      <c r="T460" s="9">
        <f>(((K460/60)/60)/24)+DATE(1970,1,1)</f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>(E461/D461)*100</f>
        <v>90.063492063492063</v>
      </c>
      <c r="P461" s="5">
        <f>E461/G461</f>
        <v>54.038095238095238</v>
      </c>
      <c r="Q461" t="str" cm="1">
        <f t="array" ref="Q461:R461">_xlfn.TEXTSPLIT(N461,"/",1)</f>
        <v>film &amp; video</v>
      </c>
      <c r="R461" t="str">
        <v>documentary</v>
      </c>
      <c r="S461" s="9">
        <f>(((J461/60)/60)/24)+DATE(1970,1,1)</f>
        <v>42001.25</v>
      </c>
      <c r="T461" s="9">
        <f>(((K461/60)/60)/24)+DATE(1970,1,1)</f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>(E462/D462)*100</f>
        <v>171.625</v>
      </c>
      <c r="P462" s="5">
        <f>E462/G462</f>
        <v>82.38</v>
      </c>
      <c r="Q462" t="str" cm="1">
        <f t="array" ref="Q462:R462">_xlfn.TEXTSPLIT(N462,"/",1)</f>
        <v>theater</v>
      </c>
      <c r="R462" t="str">
        <v>plays</v>
      </c>
      <c r="S462" s="9">
        <f>(((J462/60)/60)/24)+DATE(1970,1,1)</f>
        <v>40399.208333333336</v>
      </c>
      <c r="T462" s="9">
        <f>(((K462/60)/60)/24)+DATE(1970,1,1)</f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>(E463/D463)*100</f>
        <v>141.04655870445345</v>
      </c>
      <c r="P463" s="5">
        <f>E463/G463</f>
        <v>66.997115384615384</v>
      </c>
      <c r="Q463" t="str" cm="1">
        <f t="array" ref="Q463:R463">_xlfn.TEXTSPLIT(N463,"/",1)</f>
        <v>film &amp; video</v>
      </c>
      <c r="R463" t="str">
        <v>drama</v>
      </c>
      <c r="S463" s="9">
        <f>(((J463/60)/60)/24)+DATE(1970,1,1)</f>
        <v>41757.208333333336</v>
      </c>
      <c r="T463" s="9">
        <f>(((K463/60)/60)/24)+DATE(1970,1,1)</f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>(E464/D464)*100</f>
        <v>30.57944915254237</v>
      </c>
      <c r="P464" s="5">
        <f>E464/G464</f>
        <v>107.91401869158878</v>
      </c>
      <c r="Q464" t="str" cm="1">
        <f t="array" ref="Q464:R464">_xlfn.TEXTSPLIT(N464,"/",1)</f>
        <v>games</v>
      </c>
      <c r="R464" t="str">
        <v>mobile games</v>
      </c>
      <c r="S464" s="9">
        <f>(((J464/60)/60)/24)+DATE(1970,1,1)</f>
        <v>41304.25</v>
      </c>
      <c r="T464" s="9">
        <f>(((K464/60)/60)/24)+DATE(1970,1,1)</f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>(E465/D465)*100</f>
        <v>108.16455696202532</v>
      </c>
      <c r="P465" s="5">
        <f>E465/G465</f>
        <v>69.009501187648453</v>
      </c>
      <c r="Q465" t="str" cm="1">
        <f t="array" ref="Q465:R465">_xlfn.TEXTSPLIT(N465,"/",1)</f>
        <v>film &amp; video</v>
      </c>
      <c r="R465" t="str">
        <v>animation</v>
      </c>
      <c r="S465" s="9">
        <f>(((J465/60)/60)/24)+DATE(1970,1,1)</f>
        <v>41639.25</v>
      </c>
      <c r="T465" s="9">
        <f>(((K465/60)/60)/24)+DATE(1970,1,1)</f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>(E466/D466)*100</f>
        <v>133.45505617977528</v>
      </c>
      <c r="P466" s="5">
        <f>E466/G466</f>
        <v>39.006568144499177</v>
      </c>
      <c r="Q466" t="str" cm="1">
        <f t="array" ref="Q466:R466">_xlfn.TEXTSPLIT(N466,"/",1)</f>
        <v>theater</v>
      </c>
      <c r="R466" t="str">
        <v>plays</v>
      </c>
      <c r="S466" s="9">
        <f>(((J466/60)/60)/24)+DATE(1970,1,1)</f>
        <v>43142.25</v>
      </c>
      <c r="T466" s="9">
        <f>(((K466/60)/60)/24)+DATE(1970,1,1)</f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>(E467/D467)*100</f>
        <v>187.85106382978722</v>
      </c>
      <c r="P467" s="5">
        <f>E467/G467</f>
        <v>110.3625</v>
      </c>
      <c r="Q467" t="str" cm="1">
        <f t="array" ref="Q467:R467">_xlfn.TEXTSPLIT(N467,"/",1)</f>
        <v>publishing</v>
      </c>
      <c r="R467" t="str">
        <v>translations</v>
      </c>
      <c r="S467" s="9">
        <f>(((J467/60)/60)/24)+DATE(1970,1,1)</f>
        <v>43127.25</v>
      </c>
      <c r="T467" s="9">
        <f>(((K467/60)/60)/24)+DATE(1970,1,1)</f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>(E468/D468)*100</f>
        <v>332</v>
      </c>
      <c r="P468" s="5">
        <f>E468/G468</f>
        <v>94.857142857142861</v>
      </c>
      <c r="Q468" t="str" cm="1">
        <f t="array" ref="Q468:R468">_xlfn.TEXTSPLIT(N468,"/",1)</f>
        <v>technology</v>
      </c>
      <c r="R468" t="str">
        <v>wearables</v>
      </c>
      <c r="S468" s="9">
        <f>(((J468/60)/60)/24)+DATE(1970,1,1)</f>
        <v>41409.208333333336</v>
      </c>
      <c r="T468" s="9">
        <f>(((K468/60)/60)/24)+DATE(1970,1,1)</f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>(E469/D469)*100</f>
        <v>575.21428571428578</v>
      </c>
      <c r="P469" s="5">
        <f>E469/G469</f>
        <v>57.935251798561154</v>
      </c>
      <c r="Q469" t="str" cm="1">
        <f t="array" ref="Q469:R469">_xlfn.TEXTSPLIT(N469,"/",1)</f>
        <v>technology</v>
      </c>
      <c r="R469" t="str">
        <v>web</v>
      </c>
      <c r="S469" s="9">
        <f>(((J469/60)/60)/24)+DATE(1970,1,1)</f>
        <v>42331.25</v>
      </c>
      <c r="T469" s="9">
        <f>(((K469/60)/60)/24)+DATE(1970,1,1)</f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>(E470/D470)*100</f>
        <v>40.5</v>
      </c>
      <c r="P470" s="5">
        <f>E470/G470</f>
        <v>101.25</v>
      </c>
      <c r="Q470" t="str" cm="1">
        <f t="array" ref="Q470:R470">_xlfn.TEXTSPLIT(N470,"/",1)</f>
        <v>theater</v>
      </c>
      <c r="R470" t="str">
        <v>plays</v>
      </c>
      <c r="S470" s="9">
        <f>(((J470/60)/60)/24)+DATE(1970,1,1)</f>
        <v>43569.208333333328</v>
      </c>
      <c r="T470" s="9">
        <f>(((K470/60)/60)/24)+DATE(1970,1,1)</f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>(E471/D471)*100</f>
        <v>184.42857142857144</v>
      </c>
      <c r="P471" s="5">
        <f>E471/G471</f>
        <v>64.95597484276729</v>
      </c>
      <c r="Q471" t="str" cm="1">
        <f t="array" ref="Q471:R471">_xlfn.TEXTSPLIT(N471,"/",1)</f>
        <v>film &amp; video</v>
      </c>
      <c r="R471" t="str">
        <v>drama</v>
      </c>
      <c r="S471" s="9">
        <f>(((J471/60)/60)/24)+DATE(1970,1,1)</f>
        <v>42142.208333333328</v>
      </c>
      <c r="T471" s="9">
        <f>(((K471/60)/60)/24)+DATE(1970,1,1)</f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>(E472/D472)*100</f>
        <v>285.80555555555554</v>
      </c>
      <c r="P472" s="5">
        <f>E472/G472</f>
        <v>27.00524934383202</v>
      </c>
      <c r="Q472" t="str" cm="1">
        <f t="array" ref="Q472:R472">_xlfn.TEXTSPLIT(N472,"/",1)</f>
        <v>technology</v>
      </c>
      <c r="R472" t="str">
        <v>wearables</v>
      </c>
      <c r="S472" s="9">
        <f>(((J472/60)/60)/24)+DATE(1970,1,1)</f>
        <v>42716.25</v>
      </c>
      <c r="T472" s="9">
        <f>(((K472/60)/60)/24)+DATE(1970,1,1)</f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>(E473/D473)*100</f>
        <v>319</v>
      </c>
      <c r="P473" s="5">
        <f>E473/G473</f>
        <v>50.97422680412371</v>
      </c>
      <c r="Q473" t="str" cm="1">
        <f t="array" ref="Q473:R473">_xlfn.TEXTSPLIT(N473,"/",1)</f>
        <v>food</v>
      </c>
      <c r="R473" t="str">
        <v>food trucks</v>
      </c>
      <c r="S473" s="9">
        <f>(((J473/60)/60)/24)+DATE(1970,1,1)</f>
        <v>41031.208333333336</v>
      </c>
      <c r="T473" s="9">
        <f>(((K473/60)/60)/24)+DATE(1970,1,1)</f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>(E474/D474)*100</f>
        <v>39.234070221066318</v>
      </c>
      <c r="P474" s="5">
        <f>E474/G474</f>
        <v>104.94260869565217</v>
      </c>
      <c r="Q474" t="str" cm="1">
        <f t="array" ref="Q474:R474">_xlfn.TEXTSPLIT(N474,"/",1)</f>
        <v>music</v>
      </c>
      <c r="R474" t="str">
        <v>rock</v>
      </c>
      <c r="S474" s="9">
        <f>(((J474/60)/60)/24)+DATE(1970,1,1)</f>
        <v>43535.208333333328</v>
      </c>
      <c r="T474" s="9">
        <f>(((K474/60)/60)/24)+DATE(1970,1,1)</f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>(E475/D475)*100</f>
        <v>178.14000000000001</v>
      </c>
      <c r="P475" s="5">
        <f>E475/G475</f>
        <v>84.028301886792448</v>
      </c>
      <c r="Q475" t="str" cm="1">
        <f t="array" ref="Q475:R475">_xlfn.TEXTSPLIT(N475,"/",1)</f>
        <v>music</v>
      </c>
      <c r="R475" t="str">
        <v>electric music</v>
      </c>
      <c r="S475" s="9">
        <f>(((J475/60)/60)/24)+DATE(1970,1,1)</f>
        <v>43277.208333333328</v>
      </c>
      <c r="T475" s="9">
        <f>(((K475/60)/60)/24)+DATE(1970,1,1)</f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>(E476/D476)*100</f>
        <v>365.15</v>
      </c>
      <c r="P476" s="5">
        <f>E476/G476</f>
        <v>102.85915492957747</v>
      </c>
      <c r="Q476" t="str" cm="1">
        <f t="array" ref="Q476:R476">_xlfn.TEXTSPLIT(N476,"/",1)</f>
        <v>film &amp; video</v>
      </c>
      <c r="R476" t="str">
        <v>television</v>
      </c>
      <c r="S476" s="9">
        <f>(((J476/60)/60)/24)+DATE(1970,1,1)</f>
        <v>41989.25</v>
      </c>
      <c r="T476" s="9">
        <f>(((K476/60)/60)/24)+DATE(1970,1,1)</f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>(E477/D477)*100</f>
        <v>113.94594594594594</v>
      </c>
      <c r="P477" s="5">
        <f>E477/G477</f>
        <v>39.962085308056871</v>
      </c>
      <c r="Q477" t="str" cm="1">
        <f t="array" ref="Q477:R477">_xlfn.TEXTSPLIT(N477,"/",1)</f>
        <v>publishing</v>
      </c>
      <c r="R477" t="str">
        <v>translations</v>
      </c>
      <c r="S477" s="9">
        <f>(((J477/60)/60)/24)+DATE(1970,1,1)</f>
        <v>41450.208333333336</v>
      </c>
      <c r="T477" s="9">
        <f>(((K477/60)/60)/24)+DATE(1970,1,1)</f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>(E478/D478)*100</f>
        <v>29.828720626631856</v>
      </c>
      <c r="P478" s="5">
        <f>E478/G478</f>
        <v>51.001785714285717</v>
      </c>
      <c r="Q478" t="str" cm="1">
        <f t="array" ref="Q478:R478">_xlfn.TEXTSPLIT(N478,"/",1)</f>
        <v>publishing</v>
      </c>
      <c r="R478" t="str">
        <v>fiction</v>
      </c>
      <c r="S478" s="9">
        <f>(((J478/60)/60)/24)+DATE(1970,1,1)</f>
        <v>43322.208333333328</v>
      </c>
      <c r="T478" s="9">
        <f>(((K478/60)/60)/24)+DATE(1970,1,1)</f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>(E479/D479)*100</f>
        <v>54.270588235294113</v>
      </c>
      <c r="P479" s="5">
        <f>E479/G479</f>
        <v>40.823008849557525</v>
      </c>
      <c r="Q479" t="str" cm="1">
        <f t="array" ref="Q479:R479">_xlfn.TEXTSPLIT(N479,"/",1)</f>
        <v>film &amp; video</v>
      </c>
      <c r="R479" t="str">
        <v>science fiction</v>
      </c>
      <c r="S479" s="9">
        <f>(((J479/60)/60)/24)+DATE(1970,1,1)</f>
        <v>40720.208333333336</v>
      </c>
      <c r="T479" s="9">
        <f>(((K479/60)/60)/24)+DATE(1970,1,1)</f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>(E480/D480)*100</f>
        <v>236.34156976744185</v>
      </c>
      <c r="P480" s="5">
        <f>E480/G480</f>
        <v>58.999637155297535</v>
      </c>
      <c r="Q480" t="str" cm="1">
        <f t="array" ref="Q480:R480">_xlfn.TEXTSPLIT(N480,"/",1)</f>
        <v>technology</v>
      </c>
      <c r="R480" t="str">
        <v>wearables</v>
      </c>
      <c r="S480" s="9">
        <f>(((J480/60)/60)/24)+DATE(1970,1,1)</f>
        <v>42072.208333333328</v>
      </c>
      <c r="T480" s="9">
        <f>(((K480/60)/60)/24)+DATE(1970,1,1)</f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>(E481/D481)*100</f>
        <v>512.91666666666663</v>
      </c>
      <c r="P481" s="5">
        <f>E481/G481</f>
        <v>71.156069364161851</v>
      </c>
      <c r="Q481" t="str" cm="1">
        <f t="array" ref="Q481:R481">_xlfn.TEXTSPLIT(N481,"/",1)</f>
        <v>food</v>
      </c>
      <c r="R481" t="str">
        <v>food trucks</v>
      </c>
      <c r="S481" s="9">
        <f>(((J481/60)/60)/24)+DATE(1970,1,1)</f>
        <v>42945.208333333328</v>
      </c>
      <c r="T481" s="9">
        <f>(((K481/60)/60)/24)+DATE(1970,1,1)</f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>(E482/D482)*100</f>
        <v>100.65116279069768</v>
      </c>
      <c r="P482" s="5">
        <f>E482/G482</f>
        <v>99.494252873563212</v>
      </c>
      <c r="Q482" t="str" cm="1">
        <f t="array" ref="Q482:R482">_xlfn.TEXTSPLIT(N482,"/",1)</f>
        <v>photography</v>
      </c>
      <c r="R482" t="str">
        <v>photography books</v>
      </c>
      <c r="S482" s="9">
        <f>(((J482/60)/60)/24)+DATE(1970,1,1)</f>
        <v>40248.25</v>
      </c>
      <c r="T482" s="9">
        <f>(((K482/60)/60)/24)+DATE(1970,1,1)</f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>(E483/D483)*100</f>
        <v>81.348423194303152</v>
      </c>
      <c r="P483" s="5">
        <f>E483/G483</f>
        <v>103.98634590377114</v>
      </c>
      <c r="Q483" t="str" cm="1">
        <f t="array" ref="Q483:R483">_xlfn.TEXTSPLIT(N483,"/",1)</f>
        <v>theater</v>
      </c>
      <c r="R483" t="str">
        <v>plays</v>
      </c>
      <c r="S483" s="9">
        <f>(((J483/60)/60)/24)+DATE(1970,1,1)</f>
        <v>41913.208333333336</v>
      </c>
      <c r="T483" s="9">
        <f>(((K483/60)/60)/24)+DATE(1970,1,1)</f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>(E484/D484)*100</f>
        <v>16.404761904761905</v>
      </c>
      <c r="P484" s="5">
        <f>E484/G484</f>
        <v>76.555555555555557</v>
      </c>
      <c r="Q484" t="str" cm="1">
        <f t="array" ref="Q484:R484">_xlfn.TEXTSPLIT(N484,"/",1)</f>
        <v>publishing</v>
      </c>
      <c r="R484" t="str">
        <v>fiction</v>
      </c>
      <c r="S484" s="9">
        <f>(((J484/60)/60)/24)+DATE(1970,1,1)</f>
        <v>40963.25</v>
      </c>
      <c r="T484" s="9">
        <f>(((K484/60)/60)/24)+DATE(1970,1,1)</f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>(E485/D485)*100</f>
        <v>52.774617067833695</v>
      </c>
      <c r="P485" s="5">
        <f>E485/G485</f>
        <v>87.068592057761734</v>
      </c>
      <c r="Q485" t="str" cm="1">
        <f t="array" ref="Q485:R485">_xlfn.TEXTSPLIT(N485,"/",1)</f>
        <v>theater</v>
      </c>
      <c r="R485" t="str">
        <v>plays</v>
      </c>
      <c r="S485" s="9">
        <f>(((J485/60)/60)/24)+DATE(1970,1,1)</f>
        <v>43811.25</v>
      </c>
      <c r="T485" s="9">
        <f>(((K485/60)/60)/24)+DATE(1970,1,1)</f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>(E486/D486)*100</f>
        <v>260.20608108108109</v>
      </c>
      <c r="P486" s="5">
        <f>E486/G486</f>
        <v>48.99554707379135</v>
      </c>
      <c r="Q486" t="str" cm="1">
        <f t="array" ref="Q486:R486">_xlfn.TEXTSPLIT(N486,"/",1)</f>
        <v>food</v>
      </c>
      <c r="R486" t="str">
        <v>food trucks</v>
      </c>
      <c r="S486" s="9">
        <f>(((J486/60)/60)/24)+DATE(1970,1,1)</f>
        <v>41855.208333333336</v>
      </c>
      <c r="T486" s="9">
        <f>(((K486/60)/60)/24)+DATE(1970,1,1)</f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>(E487/D487)*100</f>
        <v>30.73289183222958</v>
      </c>
      <c r="P487" s="5">
        <f>E487/G487</f>
        <v>42.969135802469133</v>
      </c>
      <c r="Q487" t="str" cm="1">
        <f t="array" ref="Q487:R487">_xlfn.TEXTSPLIT(N487,"/",1)</f>
        <v>theater</v>
      </c>
      <c r="R487" t="str">
        <v>plays</v>
      </c>
      <c r="S487" s="9">
        <f>(((J487/60)/60)/24)+DATE(1970,1,1)</f>
        <v>43626.208333333328</v>
      </c>
      <c r="T487" s="9">
        <f>(((K487/60)/60)/24)+DATE(1970,1,1)</f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>(E488/D488)*100</f>
        <v>13.5</v>
      </c>
      <c r="P488" s="5">
        <f>E488/G488</f>
        <v>33.428571428571431</v>
      </c>
      <c r="Q488" t="str" cm="1">
        <f t="array" ref="Q488:R488">_xlfn.TEXTSPLIT(N488,"/",1)</f>
        <v>publishing</v>
      </c>
      <c r="R488" t="str">
        <v>translations</v>
      </c>
      <c r="S488" s="9">
        <f>(((J488/60)/60)/24)+DATE(1970,1,1)</f>
        <v>43168.25</v>
      </c>
      <c r="T488" s="9">
        <f>(((K488/60)/60)/24)+DATE(1970,1,1)</f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>(E489/D489)*100</f>
        <v>178.62556663644605</v>
      </c>
      <c r="P489" s="5">
        <f>E489/G489</f>
        <v>83.982949701619773</v>
      </c>
      <c r="Q489" t="str" cm="1">
        <f t="array" ref="Q489:R489">_xlfn.TEXTSPLIT(N489,"/",1)</f>
        <v>theater</v>
      </c>
      <c r="R489" t="str">
        <v>plays</v>
      </c>
      <c r="S489" s="9">
        <f>(((J489/60)/60)/24)+DATE(1970,1,1)</f>
        <v>42845.208333333328</v>
      </c>
      <c r="T489" s="9">
        <f>(((K489/60)/60)/24)+DATE(1970,1,1)</f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>(E490/D490)*100</f>
        <v>220.0566037735849</v>
      </c>
      <c r="P490" s="5">
        <f>E490/G490</f>
        <v>101.41739130434783</v>
      </c>
      <c r="Q490" t="str" cm="1">
        <f t="array" ref="Q490:R490">_xlfn.TEXTSPLIT(N490,"/",1)</f>
        <v>theater</v>
      </c>
      <c r="R490" t="str">
        <v>plays</v>
      </c>
      <c r="S490" s="9">
        <f>(((J490/60)/60)/24)+DATE(1970,1,1)</f>
        <v>42403.25</v>
      </c>
      <c r="T490" s="9">
        <f>(((K490/60)/60)/24)+DATE(1970,1,1)</f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>(E491/D491)*100</f>
        <v>101.5108695652174</v>
      </c>
      <c r="P491" s="5">
        <f>E491/G491</f>
        <v>109.87058823529412</v>
      </c>
      <c r="Q491" t="str" cm="1">
        <f t="array" ref="Q491:R491">_xlfn.TEXTSPLIT(N491,"/",1)</f>
        <v>technology</v>
      </c>
      <c r="R491" t="str">
        <v>wearables</v>
      </c>
      <c r="S491" s="9">
        <f>(((J491/60)/60)/24)+DATE(1970,1,1)</f>
        <v>40406.208333333336</v>
      </c>
      <c r="T491" s="9">
        <f>(((K491/60)/60)/24)+DATE(1970,1,1)</f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>(E492/D492)*100</f>
        <v>191.5</v>
      </c>
      <c r="P492" s="5">
        <f>E492/G492</f>
        <v>31.916666666666668</v>
      </c>
      <c r="Q492" t="str" cm="1">
        <f t="array" ref="Q492:R492">_xlfn.TEXTSPLIT(N492,"/",1)</f>
        <v>journalism</v>
      </c>
      <c r="R492" t="str">
        <v>audio</v>
      </c>
      <c r="S492" s="9">
        <f>(((J492/60)/60)/24)+DATE(1970,1,1)</f>
        <v>43786.25</v>
      </c>
      <c r="T492" s="9">
        <f>(((K492/60)/60)/24)+DATE(1970,1,1)</f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>(E493/D493)*100</f>
        <v>305.34683098591546</v>
      </c>
      <c r="P493" s="5">
        <f>E493/G493</f>
        <v>70.993450675399103</v>
      </c>
      <c r="Q493" t="str" cm="1">
        <f t="array" ref="Q493:R493">_xlfn.TEXTSPLIT(N493,"/",1)</f>
        <v>food</v>
      </c>
      <c r="R493" t="str">
        <v>food trucks</v>
      </c>
      <c r="S493" s="9">
        <f>(((J493/60)/60)/24)+DATE(1970,1,1)</f>
        <v>41456.208333333336</v>
      </c>
      <c r="T493" s="9">
        <f>(((K493/60)/60)/24)+DATE(1970,1,1)</f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>(E494/D494)*100</f>
        <v>23.995287958115181</v>
      </c>
      <c r="P494" s="5">
        <f>E494/G494</f>
        <v>77.026890756302521</v>
      </c>
      <c r="Q494" t="str" cm="1">
        <f t="array" ref="Q494:R494">_xlfn.TEXTSPLIT(N494,"/",1)</f>
        <v>film &amp; video</v>
      </c>
      <c r="R494" t="str">
        <v>shorts</v>
      </c>
      <c r="S494" s="9">
        <f>(((J494/60)/60)/24)+DATE(1970,1,1)</f>
        <v>40336.208333333336</v>
      </c>
      <c r="T494" s="9">
        <f>(((K494/60)/60)/24)+DATE(1970,1,1)</f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>(E495/D495)*100</f>
        <v>723.77777777777771</v>
      </c>
      <c r="P495" s="5">
        <f>E495/G495</f>
        <v>101.78125</v>
      </c>
      <c r="Q495" t="str" cm="1">
        <f t="array" ref="Q495:R495">_xlfn.TEXTSPLIT(N495,"/",1)</f>
        <v>photography</v>
      </c>
      <c r="R495" t="str">
        <v>photography books</v>
      </c>
      <c r="S495" s="9">
        <f>(((J495/60)/60)/24)+DATE(1970,1,1)</f>
        <v>43645.208333333328</v>
      </c>
      <c r="T495" s="9">
        <f>(((K495/60)/60)/24)+DATE(1970,1,1)</f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>(E496/D496)*100</f>
        <v>547.36</v>
      </c>
      <c r="P496" s="5">
        <f>E496/G496</f>
        <v>51.059701492537314</v>
      </c>
      <c r="Q496" t="str" cm="1">
        <f t="array" ref="Q496:R496">_xlfn.TEXTSPLIT(N496,"/",1)</f>
        <v>technology</v>
      </c>
      <c r="R496" t="str">
        <v>wearables</v>
      </c>
      <c r="S496" s="9">
        <f>(((J496/60)/60)/24)+DATE(1970,1,1)</f>
        <v>40990.208333333336</v>
      </c>
      <c r="T496" s="9">
        <f>(((K496/60)/60)/24)+DATE(1970,1,1)</f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>(E497/D497)*100</f>
        <v>414.49999999999994</v>
      </c>
      <c r="P497" s="5">
        <f>E497/G497</f>
        <v>68.02051282051282</v>
      </c>
      <c r="Q497" t="str" cm="1">
        <f t="array" ref="Q497:R497">_xlfn.TEXTSPLIT(N497,"/",1)</f>
        <v>theater</v>
      </c>
      <c r="R497" t="str">
        <v>plays</v>
      </c>
      <c r="S497" s="9">
        <f>(((J497/60)/60)/24)+DATE(1970,1,1)</f>
        <v>41800.208333333336</v>
      </c>
      <c r="T497" s="9">
        <f>(((K497/60)/60)/24)+DATE(1970,1,1)</f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>(E498/D498)*100</f>
        <v>0.90696409140369971</v>
      </c>
      <c r="P498" s="5">
        <f>E498/G498</f>
        <v>30.87037037037037</v>
      </c>
      <c r="Q498" t="str" cm="1">
        <f t="array" ref="Q498:R498">_xlfn.TEXTSPLIT(N498,"/",1)</f>
        <v>film &amp; video</v>
      </c>
      <c r="R498" t="str">
        <v>animation</v>
      </c>
      <c r="S498" s="9">
        <f>(((J498/60)/60)/24)+DATE(1970,1,1)</f>
        <v>42876.208333333328</v>
      </c>
      <c r="T498" s="9">
        <f>(((K498/60)/60)/24)+DATE(1970,1,1)</f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>(E499/D499)*100</f>
        <v>34.173469387755098</v>
      </c>
      <c r="P499" s="5">
        <f>E499/G499</f>
        <v>27.908333333333335</v>
      </c>
      <c r="Q499" t="str" cm="1">
        <f t="array" ref="Q499:R499">_xlfn.TEXTSPLIT(N499,"/",1)</f>
        <v>technology</v>
      </c>
      <c r="R499" t="str">
        <v>wearables</v>
      </c>
      <c r="S499" s="9">
        <f>(((J499/60)/60)/24)+DATE(1970,1,1)</f>
        <v>42724.25</v>
      </c>
      <c r="T499" s="9">
        <f>(((K499/60)/60)/24)+DATE(1970,1,1)</f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>(E500/D500)*100</f>
        <v>23.948810754912099</v>
      </c>
      <c r="P500" s="5">
        <f>E500/G500</f>
        <v>79.994818652849744</v>
      </c>
      <c r="Q500" t="str" cm="1">
        <f t="array" ref="Q500:R500">_xlfn.TEXTSPLIT(N500,"/",1)</f>
        <v>technology</v>
      </c>
      <c r="R500" t="str">
        <v>web</v>
      </c>
      <c r="S500" s="9">
        <f>(((J500/60)/60)/24)+DATE(1970,1,1)</f>
        <v>42005.25</v>
      </c>
      <c r="T500" s="9">
        <f>(((K500/60)/60)/24)+DATE(1970,1,1)</f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>(E501/D501)*100</f>
        <v>48.072649572649574</v>
      </c>
      <c r="P501" s="5">
        <f>E501/G501</f>
        <v>38.003378378378379</v>
      </c>
      <c r="Q501" t="str" cm="1">
        <f t="array" ref="Q501:R501">_xlfn.TEXTSPLIT(N501,"/",1)</f>
        <v>film &amp; video</v>
      </c>
      <c r="R501" t="str">
        <v>documentary</v>
      </c>
      <c r="S501" s="9">
        <f>(((J501/60)/60)/24)+DATE(1970,1,1)</f>
        <v>42444.208333333328</v>
      </c>
      <c r="T501" s="9">
        <f>(((K501/60)/60)/24)+DATE(1970,1,1)</f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>(E502/D502)*100</f>
        <v>0</v>
      </c>
      <c r="P502" s="5" t="e">
        <f>E502/G502</f>
        <v>#DIV/0!</v>
      </c>
      <c r="Q502" t="str" cm="1">
        <f t="array" ref="Q502:R502">_xlfn.TEXTSPLIT(N502,"/",1)</f>
        <v>theater</v>
      </c>
      <c r="R502" t="str">
        <v>plays</v>
      </c>
      <c r="S502" s="9">
        <f>(((J502/60)/60)/24)+DATE(1970,1,1)</f>
        <v>41395.208333333336</v>
      </c>
      <c r="T502" s="9">
        <f>(((K502/60)/60)/24)+DATE(1970,1,1)</f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>(E503/D503)*100</f>
        <v>70.145182291666657</v>
      </c>
      <c r="P503" s="5">
        <f>E503/G503</f>
        <v>59.990534521158132</v>
      </c>
      <c r="Q503" t="str" cm="1">
        <f t="array" ref="Q503:R503">_xlfn.TEXTSPLIT(N503,"/",1)</f>
        <v>film &amp; video</v>
      </c>
      <c r="R503" t="str">
        <v>documentary</v>
      </c>
      <c r="S503" s="9">
        <f>(((J503/60)/60)/24)+DATE(1970,1,1)</f>
        <v>41345.208333333336</v>
      </c>
      <c r="T503" s="9">
        <f>(((K503/60)/60)/24)+DATE(1970,1,1)</f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>(E504/D504)*100</f>
        <v>529.92307692307691</v>
      </c>
      <c r="P504" s="5">
        <f>E504/G504</f>
        <v>37.037634408602152</v>
      </c>
      <c r="Q504" t="str" cm="1">
        <f t="array" ref="Q504:R504">_xlfn.TEXTSPLIT(N504,"/",1)</f>
        <v>games</v>
      </c>
      <c r="R504" t="str">
        <v>video games</v>
      </c>
      <c r="S504" s="9">
        <f>(((J504/60)/60)/24)+DATE(1970,1,1)</f>
        <v>41117.208333333336</v>
      </c>
      <c r="T504" s="9">
        <f>(((K504/60)/60)/24)+DATE(1970,1,1)</f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>(E505/D505)*100</f>
        <v>180.32549019607845</v>
      </c>
      <c r="P505" s="5">
        <f>E505/G505</f>
        <v>99.963043478260872</v>
      </c>
      <c r="Q505" t="str" cm="1">
        <f t="array" ref="Q505:R505">_xlfn.TEXTSPLIT(N505,"/",1)</f>
        <v>film &amp; video</v>
      </c>
      <c r="R505" t="str">
        <v>drama</v>
      </c>
      <c r="S505" s="9">
        <f>(((J505/60)/60)/24)+DATE(1970,1,1)</f>
        <v>42186.208333333328</v>
      </c>
      <c r="T505" s="9">
        <f>(((K505/60)/60)/24)+DATE(1970,1,1)</f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>(E506/D506)*100</f>
        <v>92.320000000000007</v>
      </c>
      <c r="P506" s="5">
        <f>E506/G506</f>
        <v>111.6774193548387</v>
      </c>
      <c r="Q506" t="str" cm="1">
        <f t="array" ref="Q506:R506">_xlfn.TEXTSPLIT(N506,"/",1)</f>
        <v>music</v>
      </c>
      <c r="R506" t="str">
        <v>rock</v>
      </c>
      <c r="S506" s="9">
        <f>(((J506/60)/60)/24)+DATE(1970,1,1)</f>
        <v>42142.208333333328</v>
      </c>
      <c r="T506" s="9">
        <f>(((K506/60)/60)/24)+DATE(1970,1,1)</f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>(E507/D507)*100</f>
        <v>13.901001112347053</v>
      </c>
      <c r="P507" s="5">
        <f>E507/G507</f>
        <v>36.014409221902014</v>
      </c>
      <c r="Q507" t="str" cm="1">
        <f t="array" ref="Q507:R507">_xlfn.TEXTSPLIT(N507,"/",1)</f>
        <v>publishing</v>
      </c>
      <c r="R507" t="str">
        <v>radio &amp; podcasts</v>
      </c>
      <c r="S507" s="9">
        <f>(((J507/60)/60)/24)+DATE(1970,1,1)</f>
        <v>41341.25</v>
      </c>
      <c r="T507" s="9">
        <f>(((K507/60)/60)/24)+DATE(1970,1,1)</f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>(E508/D508)*100</f>
        <v>927.07777777777767</v>
      </c>
      <c r="P508" s="5">
        <f>E508/G508</f>
        <v>66.010284810126578</v>
      </c>
      <c r="Q508" t="str" cm="1">
        <f t="array" ref="Q508:R508">_xlfn.TEXTSPLIT(N508,"/",1)</f>
        <v>theater</v>
      </c>
      <c r="R508" t="str">
        <v>plays</v>
      </c>
      <c r="S508" s="9">
        <f>(((J508/60)/60)/24)+DATE(1970,1,1)</f>
        <v>43062.25</v>
      </c>
      <c r="T508" s="9">
        <f>(((K508/60)/60)/24)+DATE(1970,1,1)</f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>(E509/D509)*100</f>
        <v>39.857142857142861</v>
      </c>
      <c r="P509" s="5">
        <f>E509/G509</f>
        <v>44.05263157894737</v>
      </c>
      <c r="Q509" t="str" cm="1">
        <f t="array" ref="Q509:R509">_xlfn.TEXTSPLIT(N509,"/",1)</f>
        <v>technology</v>
      </c>
      <c r="R509" t="str">
        <v>web</v>
      </c>
      <c r="S509" s="9">
        <f>(((J509/60)/60)/24)+DATE(1970,1,1)</f>
        <v>41373.208333333336</v>
      </c>
      <c r="T509" s="9">
        <f>(((K509/60)/60)/24)+DATE(1970,1,1)</f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>(E510/D510)*100</f>
        <v>112.22929936305732</v>
      </c>
      <c r="P510" s="5">
        <f>E510/G510</f>
        <v>52.999726551818434</v>
      </c>
      <c r="Q510" t="str" cm="1">
        <f t="array" ref="Q510:R510">_xlfn.TEXTSPLIT(N510,"/",1)</f>
        <v>theater</v>
      </c>
      <c r="R510" t="str">
        <v>plays</v>
      </c>
      <c r="S510" s="9">
        <f>(((J510/60)/60)/24)+DATE(1970,1,1)</f>
        <v>43310.208333333328</v>
      </c>
      <c r="T510" s="9">
        <f>(((K510/60)/60)/24)+DATE(1970,1,1)</f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>(E511/D511)*100</f>
        <v>70.925816023738875</v>
      </c>
      <c r="P511" s="5">
        <f>E511/G511</f>
        <v>95</v>
      </c>
      <c r="Q511" t="str" cm="1">
        <f t="array" ref="Q511:R511">_xlfn.TEXTSPLIT(N511,"/",1)</f>
        <v>theater</v>
      </c>
      <c r="R511" t="str">
        <v>plays</v>
      </c>
      <c r="S511" s="9">
        <f>(((J511/60)/60)/24)+DATE(1970,1,1)</f>
        <v>41034.208333333336</v>
      </c>
      <c r="T511" s="9">
        <f>(((K511/60)/60)/24)+DATE(1970,1,1)</f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>(E512/D512)*100</f>
        <v>119.08974358974358</v>
      </c>
      <c r="P512" s="5">
        <f>E512/G512</f>
        <v>70.908396946564892</v>
      </c>
      <c r="Q512" t="str" cm="1">
        <f t="array" ref="Q512:R512">_xlfn.TEXTSPLIT(N512,"/",1)</f>
        <v>film &amp; video</v>
      </c>
      <c r="R512" t="str">
        <v>drama</v>
      </c>
      <c r="S512" s="9">
        <f>(((J512/60)/60)/24)+DATE(1970,1,1)</f>
        <v>43251.208333333328</v>
      </c>
      <c r="T512" s="9">
        <f>(((K512/60)/60)/24)+DATE(1970,1,1)</f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>(E513/D513)*100</f>
        <v>24.017591339648174</v>
      </c>
      <c r="P513" s="5">
        <f>E513/G513</f>
        <v>98.060773480662988</v>
      </c>
      <c r="Q513" t="str" cm="1">
        <f t="array" ref="Q513:R513">_xlfn.TEXTSPLIT(N513,"/",1)</f>
        <v>theater</v>
      </c>
      <c r="R513" t="str">
        <v>plays</v>
      </c>
      <c r="S513" s="9">
        <f>(((J513/60)/60)/24)+DATE(1970,1,1)</f>
        <v>43671.208333333328</v>
      </c>
      <c r="T513" s="9">
        <f>(((K513/60)/60)/24)+DATE(1970,1,1)</f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>(E514/D514)*100</f>
        <v>139.31868131868131</v>
      </c>
      <c r="P514" s="5">
        <f>E514/G514</f>
        <v>53.046025104602514</v>
      </c>
      <c r="Q514" t="str" cm="1">
        <f t="array" ref="Q514:R514">_xlfn.TEXTSPLIT(N514,"/",1)</f>
        <v>games</v>
      </c>
      <c r="R514" t="str">
        <v>video games</v>
      </c>
      <c r="S514" s="9">
        <f>(((J514/60)/60)/24)+DATE(1970,1,1)</f>
        <v>41825.208333333336</v>
      </c>
      <c r="T514" s="9">
        <f>(((K514/60)/60)/24)+DATE(1970,1,1)</f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>(E515/D515)*100</f>
        <v>39.277108433734945</v>
      </c>
      <c r="P515" s="5">
        <f>E515/G515</f>
        <v>93.142857142857139</v>
      </c>
      <c r="Q515" t="str" cm="1">
        <f t="array" ref="Q515:R515">_xlfn.TEXTSPLIT(N515,"/",1)</f>
        <v>film &amp; video</v>
      </c>
      <c r="R515" t="str">
        <v>television</v>
      </c>
      <c r="S515" s="9">
        <f>(((J515/60)/60)/24)+DATE(1970,1,1)</f>
        <v>40430.208333333336</v>
      </c>
      <c r="T515" s="9">
        <f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>(E516/D516)*100</f>
        <v>22.439077144917089</v>
      </c>
      <c r="P516" s="5">
        <f>E516/G516</f>
        <v>58.945075757575758</v>
      </c>
      <c r="Q516" t="str" cm="1">
        <f t="array" ref="Q516:R516">_xlfn.TEXTSPLIT(N516,"/",1)</f>
        <v>music</v>
      </c>
      <c r="R516" t="str">
        <v>rock</v>
      </c>
      <c r="S516" s="9">
        <f>(((J516/60)/60)/24)+DATE(1970,1,1)</f>
        <v>41614.25</v>
      </c>
      <c r="T516" s="9">
        <f>(((K516/60)/60)/24)+DATE(1970,1,1)</f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>(E517/D517)*100</f>
        <v>55.779069767441861</v>
      </c>
      <c r="P517" s="5">
        <f>E517/G517</f>
        <v>36.067669172932334</v>
      </c>
      <c r="Q517" t="str" cm="1">
        <f t="array" ref="Q517:R517">_xlfn.TEXTSPLIT(N517,"/",1)</f>
        <v>theater</v>
      </c>
      <c r="R517" t="str">
        <v>plays</v>
      </c>
      <c r="S517" s="9">
        <f>(((J517/60)/60)/24)+DATE(1970,1,1)</f>
        <v>40900.25</v>
      </c>
      <c r="T517" s="9">
        <f>(((K517/60)/60)/24)+DATE(1970,1,1)</f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>(E518/D518)*100</f>
        <v>42.523125996810208</v>
      </c>
      <c r="P518" s="5">
        <f>E518/G518</f>
        <v>63.030732860520096</v>
      </c>
      <c r="Q518" t="str" cm="1">
        <f t="array" ref="Q518:R518">_xlfn.TEXTSPLIT(N518,"/",1)</f>
        <v>publishing</v>
      </c>
      <c r="R518" t="str">
        <v>nonfiction</v>
      </c>
      <c r="S518" s="9">
        <f>(((J518/60)/60)/24)+DATE(1970,1,1)</f>
        <v>40396.208333333336</v>
      </c>
      <c r="T518" s="9">
        <f>(((K518/60)/60)/24)+DATE(1970,1,1)</f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>(E519/D519)*100</f>
        <v>112.00000000000001</v>
      </c>
      <c r="P519" s="5">
        <f>E519/G519</f>
        <v>84.717948717948715</v>
      </c>
      <c r="Q519" t="str" cm="1">
        <f t="array" ref="Q519:R519">_xlfn.TEXTSPLIT(N519,"/",1)</f>
        <v>food</v>
      </c>
      <c r="R519" t="str">
        <v>food trucks</v>
      </c>
      <c r="S519" s="9">
        <f>(((J519/60)/60)/24)+DATE(1970,1,1)</f>
        <v>42860.208333333328</v>
      </c>
      <c r="T519" s="9">
        <f>(((K519/60)/60)/24)+DATE(1970,1,1)</f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>(E520/D520)*100</f>
        <v>7.0681818181818183</v>
      </c>
      <c r="P520" s="5">
        <f>E520/G520</f>
        <v>62.2</v>
      </c>
      <c r="Q520" t="str" cm="1">
        <f t="array" ref="Q520:R520">_xlfn.TEXTSPLIT(N520,"/",1)</f>
        <v>film &amp; video</v>
      </c>
      <c r="R520" t="str">
        <v>animation</v>
      </c>
      <c r="S520" s="9">
        <f>(((J520/60)/60)/24)+DATE(1970,1,1)</f>
        <v>43154.25</v>
      </c>
      <c r="T520" s="9">
        <f>(((K520/60)/60)/24)+DATE(1970,1,1)</f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>(E521/D521)*100</f>
        <v>101.74563871693867</v>
      </c>
      <c r="P521" s="5">
        <f>E521/G521</f>
        <v>101.97518330513255</v>
      </c>
      <c r="Q521" t="str" cm="1">
        <f t="array" ref="Q521:R521">_xlfn.TEXTSPLIT(N521,"/",1)</f>
        <v>music</v>
      </c>
      <c r="R521" t="str">
        <v>rock</v>
      </c>
      <c r="S521" s="9">
        <f>(((J521/60)/60)/24)+DATE(1970,1,1)</f>
        <v>42012.25</v>
      </c>
      <c r="T521" s="9">
        <f>(((K521/60)/60)/24)+DATE(1970,1,1)</f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>(E522/D522)*100</f>
        <v>425.75</v>
      </c>
      <c r="P522" s="5">
        <f>E522/G522</f>
        <v>106.4375</v>
      </c>
      <c r="Q522" t="str" cm="1">
        <f t="array" ref="Q522:R522">_xlfn.TEXTSPLIT(N522,"/",1)</f>
        <v>theater</v>
      </c>
      <c r="R522" t="str">
        <v>plays</v>
      </c>
      <c r="S522" s="9">
        <f>(((J522/60)/60)/24)+DATE(1970,1,1)</f>
        <v>43574.208333333328</v>
      </c>
      <c r="T522" s="9">
        <f>(((K522/60)/60)/24)+DATE(1970,1,1)</f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>(E523/D523)*100</f>
        <v>145.53947368421052</v>
      </c>
      <c r="P523" s="5">
        <f>E523/G523</f>
        <v>29.975609756097562</v>
      </c>
      <c r="Q523" t="str" cm="1">
        <f t="array" ref="Q523:R523">_xlfn.TEXTSPLIT(N523,"/",1)</f>
        <v>film &amp; video</v>
      </c>
      <c r="R523" t="str">
        <v>drama</v>
      </c>
      <c r="S523" s="9">
        <f>(((J523/60)/60)/24)+DATE(1970,1,1)</f>
        <v>42605.208333333328</v>
      </c>
      <c r="T523" s="9">
        <f>(((K523/60)/60)/24)+DATE(1970,1,1)</f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>(E524/D524)*100</f>
        <v>32.453465346534657</v>
      </c>
      <c r="P524" s="5">
        <f>E524/G524</f>
        <v>85.806282722513089</v>
      </c>
      <c r="Q524" t="str" cm="1">
        <f t="array" ref="Q524:R524">_xlfn.TEXTSPLIT(N524,"/",1)</f>
        <v>film &amp; video</v>
      </c>
      <c r="R524" t="str">
        <v>shorts</v>
      </c>
      <c r="S524" s="9">
        <f>(((J524/60)/60)/24)+DATE(1970,1,1)</f>
        <v>41093.208333333336</v>
      </c>
      <c r="T524" s="9">
        <f>(((K524/60)/60)/24)+DATE(1970,1,1)</f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>(E525/D525)*100</f>
        <v>700.33333333333326</v>
      </c>
      <c r="P525" s="5">
        <f>E525/G525</f>
        <v>70.82022471910112</v>
      </c>
      <c r="Q525" t="str" cm="1">
        <f t="array" ref="Q525:R525">_xlfn.TEXTSPLIT(N525,"/",1)</f>
        <v>film &amp; video</v>
      </c>
      <c r="R525" t="str">
        <v>shorts</v>
      </c>
      <c r="S525" s="9">
        <f>(((J525/60)/60)/24)+DATE(1970,1,1)</f>
        <v>40241.25</v>
      </c>
      <c r="T525" s="9">
        <f>(((K525/60)/60)/24)+DATE(1970,1,1)</f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>(E526/D526)*100</f>
        <v>83.904860392967933</v>
      </c>
      <c r="P526" s="5">
        <f>E526/G526</f>
        <v>40.998484082870135</v>
      </c>
      <c r="Q526" t="str" cm="1">
        <f t="array" ref="Q526:R526">_xlfn.TEXTSPLIT(N526,"/",1)</f>
        <v>theater</v>
      </c>
      <c r="R526" t="str">
        <v>plays</v>
      </c>
      <c r="S526" s="9">
        <f>(((J526/60)/60)/24)+DATE(1970,1,1)</f>
        <v>40294.208333333336</v>
      </c>
      <c r="T526" s="9">
        <f>(((K526/60)/60)/24)+DATE(1970,1,1)</f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>(E527/D527)*100</f>
        <v>84.19047619047619</v>
      </c>
      <c r="P527" s="5">
        <f>E527/G527</f>
        <v>28.063492063492063</v>
      </c>
      <c r="Q527" t="str" cm="1">
        <f t="array" ref="Q527:R527">_xlfn.TEXTSPLIT(N527,"/",1)</f>
        <v>technology</v>
      </c>
      <c r="R527" t="str">
        <v>wearables</v>
      </c>
      <c r="S527" s="9">
        <f>(((J527/60)/60)/24)+DATE(1970,1,1)</f>
        <v>40505.25</v>
      </c>
      <c r="T527" s="9">
        <f>(((K527/60)/60)/24)+DATE(1970,1,1)</f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>(E528/D528)*100</f>
        <v>155.95180722891567</v>
      </c>
      <c r="P528" s="5">
        <f>E528/G528</f>
        <v>88.054421768707485</v>
      </c>
      <c r="Q528" t="str" cm="1">
        <f t="array" ref="Q528:R528">_xlfn.TEXTSPLIT(N528,"/",1)</f>
        <v>theater</v>
      </c>
      <c r="R528" t="str">
        <v>plays</v>
      </c>
      <c r="S528" s="9">
        <f>(((J528/60)/60)/24)+DATE(1970,1,1)</f>
        <v>42364.25</v>
      </c>
      <c r="T528" s="9">
        <f>(((K528/60)/60)/24)+DATE(1970,1,1)</f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>(E529/D529)*100</f>
        <v>99.619450317124731</v>
      </c>
      <c r="P529" s="5">
        <f>E529/G529</f>
        <v>31</v>
      </c>
      <c r="Q529" t="str" cm="1">
        <f t="array" ref="Q529:R529">_xlfn.TEXTSPLIT(N529,"/",1)</f>
        <v>film &amp; video</v>
      </c>
      <c r="R529" t="str">
        <v>animation</v>
      </c>
      <c r="S529" s="9">
        <f>(((J529/60)/60)/24)+DATE(1970,1,1)</f>
        <v>42405.25</v>
      </c>
      <c r="T529" s="9">
        <f>(((K529/60)/60)/24)+DATE(1970,1,1)</f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>(E530/D530)*100</f>
        <v>80.300000000000011</v>
      </c>
      <c r="P530" s="5">
        <f>E530/G530</f>
        <v>90.337500000000006</v>
      </c>
      <c r="Q530" t="str" cm="1">
        <f t="array" ref="Q530:R530">_xlfn.TEXTSPLIT(N530,"/",1)</f>
        <v>music</v>
      </c>
      <c r="R530" t="str">
        <v>indie rock</v>
      </c>
      <c r="S530" s="9">
        <f>(((J530/60)/60)/24)+DATE(1970,1,1)</f>
        <v>41601.25</v>
      </c>
      <c r="T530" s="9">
        <f>(((K530/60)/60)/24)+DATE(1970,1,1)</f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>(E531/D531)*100</f>
        <v>11.254901960784313</v>
      </c>
      <c r="P531" s="5">
        <f>E531/G531</f>
        <v>63.777777777777779</v>
      </c>
      <c r="Q531" t="str" cm="1">
        <f t="array" ref="Q531:R531">_xlfn.TEXTSPLIT(N531,"/",1)</f>
        <v>games</v>
      </c>
      <c r="R531" t="str">
        <v>video games</v>
      </c>
      <c r="S531" s="9">
        <f>(((J531/60)/60)/24)+DATE(1970,1,1)</f>
        <v>41769.208333333336</v>
      </c>
      <c r="T531" s="9">
        <f>(((K531/60)/60)/24)+DATE(1970,1,1)</f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>(E532/D532)*100</f>
        <v>91.740952380952379</v>
      </c>
      <c r="P532" s="5">
        <f>E532/G532</f>
        <v>53.995515695067262</v>
      </c>
      <c r="Q532" t="str" cm="1">
        <f t="array" ref="Q532:R532">_xlfn.TEXTSPLIT(N532,"/",1)</f>
        <v>publishing</v>
      </c>
      <c r="R532" t="str">
        <v>fiction</v>
      </c>
      <c r="S532" s="9">
        <f>(((J532/60)/60)/24)+DATE(1970,1,1)</f>
        <v>40421.208333333336</v>
      </c>
      <c r="T532" s="9">
        <f>(((K532/60)/60)/24)+DATE(1970,1,1)</f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>(E533/D533)*100</f>
        <v>95.521156936261391</v>
      </c>
      <c r="P533" s="5">
        <f>E533/G533</f>
        <v>48.993956043956047</v>
      </c>
      <c r="Q533" t="str" cm="1">
        <f t="array" ref="Q533:R533">_xlfn.TEXTSPLIT(N533,"/",1)</f>
        <v>games</v>
      </c>
      <c r="R533" t="str">
        <v>video games</v>
      </c>
      <c r="S533" s="9">
        <f>(((J533/60)/60)/24)+DATE(1970,1,1)</f>
        <v>41589.25</v>
      </c>
      <c r="T533" s="9">
        <f>(((K533/60)/60)/24)+DATE(1970,1,1)</f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>(E534/D534)*100</f>
        <v>502.87499999999994</v>
      </c>
      <c r="P534" s="5">
        <f>E534/G534</f>
        <v>63.857142857142854</v>
      </c>
      <c r="Q534" t="str" cm="1">
        <f t="array" ref="Q534:R534">_xlfn.TEXTSPLIT(N534,"/",1)</f>
        <v>theater</v>
      </c>
      <c r="R534" t="str">
        <v>plays</v>
      </c>
      <c r="S534" s="9">
        <f>(((J534/60)/60)/24)+DATE(1970,1,1)</f>
        <v>43125.25</v>
      </c>
      <c r="T534" s="9">
        <f>(((K534/60)/60)/24)+DATE(1970,1,1)</f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>(E535/D535)*100</f>
        <v>159.24394463667818</v>
      </c>
      <c r="P535" s="5">
        <f>E535/G535</f>
        <v>82.996393146979258</v>
      </c>
      <c r="Q535" t="str" cm="1">
        <f t="array" ref="Q535:R535">_xlfn.TEXTSPLIT(N535,"/",1)</f>
        <v>music</v>
      </c>
      <c r="R535" t="str">
        <v>indie rock</v>
      </c>
      <c r="S535" s="9">
        <f>(((J535/60)/60)/24)+DATE(1970,1,1)</f>
        <v>41479.208333333336</v>
      </c>
      <c r="T535" s="9">
        <f>(((K535/60)/60)/24)+DATE(1970,1,1)</f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>(E536/D536)*100</f>
        <v>15.022446689113355</v>
      </c>
      <c r="P536" s="5">
        <f>E536/G536</f>
        <v>55.08230452674897</v>
      </c>
      <c r="Q536" t="str" cm="1">
        <f t="array" ref="Q536:R536">_xlfn.TEXTSPLIT(N536,"/",1)</f>
        <v>film &amp; video</v>
      </c>
      <c r="R536" t="str">
        <v>drama</v>
      </c>
      <c r="S536" s="9">
        <f>(((J536/60)/60)/24)+DATE(1970,1,1)</f>
        <v>43329.208333333328</v>
      </c>
      <c r="T536" s="9">
        <f>(((K536/60)/60)/24)+DATE(1970,1,1)</f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>(E537/D537)*100</f>
        <v>482.03846153846149</v>
      </c>
      <c r="P537" s="5">
        <f>E537/G537</f>
        <v>62.044554455445542</v>
      </c>
      <c r="Q537" t="str" cm="1">
        <f t="array" ref="Q537:R537">_xlfn.TEXTSPLIT(N537,"/",1)</f>
        <v>theater</v>
      </c>
      <c r="R537" t="str">
        <v>plays</v>
      </c>
      <c r="S537" s="9">
        <f>(((J537/60)/60)/24)+DATE(1970,1,1)</f>
        <v>43259.208333333328</v>
      </c>
      <c r="T537" s="9">
        <f>(((K537/60)/60)/24)+DATE(1970,1,1)</f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>(E538/D538)*100</f>
        <v>149.96938775510205</v>
      </c>
      <c r="P538" s="5">
        <f>E538/G538</f>
        <v>104.97857142857143</v>
      </c>
      <c r="Q538" t="str" cm="1">
        <f t="array" ref="Q538:R538">_xlfn.TEXTSPLIT(N538,"/",1)</f>
        <v>publishing</v>
      </c>
      <c r="R538" t="str">
        <v>fiction</v>
      </c>
      <c r="S538" s="9">
        <f>(((J538/60)/60)/24)+DATE(1970,1,1)</f>
        <v>40414.208333333336</v>
      </c>
      <c r="T538" s="9">
        <f>(((K538/60)/60)/24)+DATE(1970,1,1)</f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>(E539/D539)*100</f>
        <v>117.22156398104266</v>
      </c>
      <c r="P539" s="5">
        <f>E539/G539</f>
        <v>94.044676806083643</v>
      </c>
      <c r="Q539" t="str" cm="1">
        <f t="array" ref="Q539:R539">_xlfn.TEXTSPLIT(N539,"/",1)</f>
        <v>film &amp; video</v>
      </c>
      <c r="R539" t="str">
        <v>documentary</v>
      </c>
      <c r="S539" s="9">
        <f>(((J539/60)/60)/24)+DATE(1970,1,1)</f>
        <v>43342.208333333328</v>
      </c>
      <c r="T539" s="9">
        <f>(((K539/60)/60)/24)+DATE(1970,1,1)</f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>(E540/D540)*100</f>
        <v>37.695968274950431</v>
      </c>
      <c r="P540" s="5">
        <f>E540/G540</f>
        <v>44.007716049382715</v>
      </c>
      <c r="Q540" t="str" cm="1">
        <f t="array" ref="Q540:R540">_xlfn.TEXTSPLIT(N540,"/",1)</f>
        <v>games</v>
      </c>
      <c r="R540" t="str">
        <v>mobile games</v>
      </c>
      <c r="S540" s="9">
        <f>(((J540/60)/60)/24)+DATE(1970,1,1)</f>
        <v>41539.208333333336</v>
      </c>
      <c r="T540" s="9">
        <f>(((K540/60)/60)/24)+DATE(1970,1,1)</f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>(E541/D541)*100</f>
        <v>72.653061224489804</v>
      </c>
      <c r="P541" s="5">
        <f>E541/G541</f>
        <v>92.467532467532465</v>
      </c>
      <c r="Q541" t="str" cm="1">
        <f t="array" ref="Q541:R541">_xlfn.TEXTSPLIT(N541,"/",1)</f>
        <v>food</v>
      </c>
      <c r="R541" t="str">
        <v>food trucks</v>
      </c>
      <c r="S541" s="9">
        <f>(((J541/60)/60)/24)+DATE(1970,1,1)</f>
        <v>43647.208333333328</v>
      </c>
      <c r="T541" s="9">
        <f>(((K541/60)/60)/24)+DATE(1970,1,1)</f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>(E542/D542)*100</f>
        <v>265.98113207547169</v>
      </c>
      <c r="P542" s="5">
        <f>E542/G542</f>
        <v>57.072874493927124</v>
      </c>
      <c r="Q542" t="str" cm="1">
        <f t="array" ref="Q542:R542">_xlfn.TEXTSPLIT(N542,"/",1)</f>
        <v>photography</v>
      </c>
      <c r="R542" t="str">
        <v>photography books</v>
      </c>
      <c r="S542" s="9">
        <f>(((J542/60)/60)/24)+DATE(1970,1,1)</f>
        <v>43225.208333333328</v>
      </c>
      <c r="T542" s="9">
        <f>(((K542/60)/60)/24)+DATE(1970,1,1)</f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>(E543/D543)*100</f>
        <v>24.205617977528089</v>
      </c>
      <c r="P543" s="5">
        <f>E543/G543</f>
        <v>109.07848101265823</v>
      </c>
      <c r="Q543" t="str" cm="1">
        <f t="array" ref="Q543:R543">_xlfn.TEXTSPLIT(N543,"/",1)</f>
        <v>games</v>
      </c>
      <c r="R543" t="str">
        <v>mobile games</v>
      </c>
      <c r="S543" s="9">
        <f>(((J543/60)/60)/24)+DATE(1970,1,1)</f>
        <v>42165.208333333328</v>
      </c>
      <c r="T543" s="9">
        <f>(((K543/60)/60)/24)+DATE(1970,1,1)</f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>(E544/D544)*100</f>
        <v>2.5064935064935066</v>
      </c>
      <c r="P544" s="5">
        <f>E544/G544</f>
        <v>39.387755102040813</v>
      </c>
      <c r="Q544" t="str" cm="1">
        <f t="array" ref="Q544:R544">_xlfn.TEXTSPLIT(N544,"/",1)</f>
        <v>music</v>
      </c>
      <c r="R544" t="str">
        <v>indie rock</v>
      </c>
      <c r="S544" s="9">
        <f>(((J544/60)/60)/24)+DATE(1970,1,1)</f>
        <v>42391.25</v>
      </c>
      <c r="T544" s="9">
        <f>(((K544/60)/60)/24)+DATE(1970,1,1)</f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>(E545/D545)*100</f>
        <v>16.329799764428738</v>
      </c>
      <c r="P545" s="5">
        <f>E545/G545</f>
        <v>77.022222222222226</v>
      </c>
      <c r="Q545" t="str" cm="1">
        <f t="array" ref="Q545:R545">_xlfn.TEXTSPLIT(N545,"/",1)</f>
        <v>games</v>
      </c>
      <c r="R545" t="str">
        <v>video games</v>
      </c>
      <c r="S545" s="9">
        <f>(((J545/60)/60)/24)+DATE(1970,1,1)</f>
        <v>41528.208333333336</v>
      </c>
      <c r="T545" s="9">
        <f>(((K545/60)/60)/24)+DATE(1970,1,1)</f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>(E546/D546)*100</f>
        <v>276.5</v>
      </c>
      <c r="P546" s="5">
        <f>E546/G546</f>
        <v>92.166666666666671</v>
      </c>
      <c r="Q546" t="str" cm="1">
        <f t="array" ref="Q546:R546">_xlfn.TEXTSPLIT(N546,"/",1)</f>
        <v>music</v>
      </c>
      <c r="R546" t="str">
        <v>rock</v>
      </c>
      <c r="S546" s="9">
        <f>(((J546/60)/60)/24)+DATE(1970,1,1)</f>
        <v>42377.25</v>
      </c>
      <c r="T546" s="9">
        <f>(((K546/60)/60)/24)+DATE(1970,1,1)</f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>(E547/D547)*100</f>
        <v>88.803571428571431</v>
      </c>
      <c r="P547" s="5">
        <f>E547/G547</f>
        <v>61.007063197026021</v>
      </c>
      <c r="Q547" t="str" cm="1">
        <f t="array" ref="Q547:R547">_xlfn.TEXTSPLIT(N547,"/",1)</f>
        <v>theater</v>
      </c>
      <c r="R547" t="str">
        <v>plays</v>
      </c>
      <c r="S547" s="9">
        <f>(((J547/60)/60)/24)+DATE(1970,1,1)</f>
        <v>43824.25</v>
      </c>
      <c r="T547" s="9">
        <f>(((K547/60)/60)/24)+DATE(1970,1,1)</f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>(E548/D548)*100</f>
        <v>163.57142857142856</v>
      </c>
      <c r="P548" s="5">
        <f>E548/G548</f>
        <v>78.068181818181813</v>
      </c>
      <c r="Q548" t="str" cm="1">
        <f t="array" ref="Q548:R548">_xlfn.TEXTSPLIT(N548,"/",1)</f>
        <v>theater</v>
      </c>
      <c r="R548" t="str">
        <v>plays</v>
      </c>
      <c r="S548" s="9">
        <f>(((J548/60)/60)/24)+DATE(1970,1,1)</f>
        <v>43360.208333333328</v>
      </c>
      <c r="T548" s="9">
        <f>(((K548/60)/60)/24)+DATE(1970,1,1)</f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>(E549/D549)*100</f>
        <v>969</v>
      </c>
      <c r="P549" s="5">
        <f>E549/G549</f>
        <v>80.75</v>
      </c>
      <c r="Q549" t="str" cm="1">
        <f t="array" ref="Q549:R549">_xlfn.TEXTSPLIT(N549,"/",1)</f>
        <v>film &amp; video</v>
      </c>
      <c r="R549" t="str">
        <v>drama</v>
      </c>
      <c r="S549" s="9">
        <f>(((J549/60)/60)/24)+DATE(1970,1,1)</f>
        <v>42029.25</v>
      </c>
      <c r="T549" s="9">
        <f>(((K549/60)/60)/24)+DATE(1970,1,1)</f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>(E550/D550)*100</f>
        <v>270.91376701966715</v>
      </c>
      <c r="P550" s="5">
        <f>E550/G550</f>
        <v>59.991289782244557</v>
      </c>
      <c r="Q550" t="str" cm="1">
        <f t="array" ref="Q550:R550">_xlfn.TEXTSPLIT(N550,"/",1)</f>
        <v>theater</v>
      </c>
      <c r="R550" t="str">
        <v>plays</v>
      </c>
      <c r="S550" s="9">
        <f>(((J550/60)/60)/24)+DATE(1970,1,1)</f>
        <v>42461.208333333328</v>
      </c>
      <c r="T550" s="9">
        <f>(((K550/60)/60)/24)+DATE(1970,1,1)</f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>(E551/D551)*100</f>
        <v>284.21355932203392</v>
      </c>
      <c r="P551" s="5">
        <f>E551/G551</f>
        <v>110.03018372703411</v>
      </c>
      <c r="Q551" t="str" cm="1">
        <f t="array" ref="Q551:R551">_xlfn.TEXTSPLIT(N551,"/",1)</f>
        <v>technology</v>
      </c>
      <c r="R551" t="str">
        <v>wearables</v>
      </c>
      <c r="S551" s="9">
        <f>(((J551/60)/60)/24)+DATE(1970,1,1)</f>
        <v>41422.208333333336</v>
      </c>
      <c r="T551" s="9">
        <f>(((K551/60)/60)/24)+DATE(1970,1,1)</f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>(E552/D552)*100</f>
        <v>4</v>
      </c>
      <c r="P552" s="5">
        <f>E552/G552</f>
        <v>4</v>
      </c>
      <c r="Q552" t="str" cm="1">
        <f t="array" ref="Q552:R552">_xlfn.TEXTSPLIT(N552,"/",1)</f>
        <v>music</v>
      </c>
      <c r="R552" t="str">
        <v>indie rock</v>
      </c>
      <c r="S552" s="9">
        <f>(((J552/60)/60)/24)+DATE(1970,1,1)</f>
        <v>40968.25</v>
      </c>
      <c r="T552" s="9">
        <f>(((K552/60)/60)/24)+DATE(1970,1,1)</f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>(E553/D553)*100</f>
        <v>58.6329816768462</v>
      </c>
      <c r="P553" s="5">
        <f>E553/G553</f>
        <v>37.99856063332134</v>
      </c>
      <c r="Q553" t="str" cm="1">
        <f t="array" ref="Q553:R553">_xlfn.TEXTSPLIT(N553,"/",1)</f>
        <v>technology</v>
      </c>
      <c r="R553" t="str">
        <v>web</v>
      </c>
      <c r="S553" s="9">
        <f>(((J553/60)/60)/24)+DATE(1970,1,1)</f>
        <v>41993.25</v>
      </c>
      <c r="T553" s="9">
        <f>(((K553/60)/60)/24)+DATE(1970,1,1)</f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>(E554/D554)*100</f>
        <v>98.51111111111112</v>
      </c>
      <c r="P554" s="5">
        <f>E554/G554</f>
        <v>96.369565217391298</v>
      </c>
      <c r="Q554" t="str" cm="1">
        <f t="array" ref="Q554:R554">_xlfn.TEXTSPLIT(N554,"/",1)</f>
        <v>theater</v>
      </c>
      <c r="R554" t="str">
        <v>plays</v>
      </c>
      <c r="S554" s="9">
        <f>(((J554/60)/60)/24)+DATE(1970,1,1)</f>
        <v>42700.25</v>
      </c>
      <c r="T554" s="9">
        <f>(((K554/60)/60)/24)+DATE(1970,1,1)</f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>(E555/D555)*100</f>
        <v>43.975381008206334</v>
      </c>
      <c r="P555" s="5">
        <f>E555/G555</f>
        <v>72.978599221789878</v>
      </c>
      <c r="Q555" t="str" cm="1">
        <f t="array" ref="Q555:R555">_xlfn.TEXTSPLIT(N555,"/",1)</f>
        <v>music</v>
      </c>
      <c r="R555" t="str">
        <v>rock</v>
      </c>
      <c r="S555" s="9">
        <f>(((J555/60)/60)/24)+DATE(1970,1,1)</f>
        <v>40545.25</v>
      </c>
      <c r="T555" s="9">
        <f>(((K555/60)/60)/24)+DATE(1970,1,1)</f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>(E556/D556)*100</f>
        <v>151.66315789473683</v>
      </c>
      <c r="P556" s="5">
        <f>E556/G556</f>
        <v>26.007220216606498</v>
      </c>
      <c r="Q556" t="str" cm="1">
        <f t="array" ref="Q556:R556">_xlfn.TEXTSPLIT(N556,"/",1)</f>
        <v>music</v>
      </c>
      <c r="R556" t="str">
        <v>indie rock</v>
      </c>
      <c r="S556" s="9">
        <f>(((J556/60)/60)/24)+DATE(1970,1,1)</f>
        <v>42723.25</v>
      </c>
      <c r="T556" s="9">
        <f>(((K556/60)/60)/24)+DATE(1970,1,1)</f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>(E557/D557)*100</f>
        <v>223.63492063492063</v>
      </c>
      <c r="P557" s="5">
        <f>E557/G557</f>
        <v>104.36296296296297</v>
      </c>
      <c r="Q557" t="str" cm="1">
        <f t="array" ref="Q557:R557">_xlfn.TEXTSPLIT(N557,"/",1)</f>
        <v>music</v>
      </c>
      <c r="R557" t="str">
        <v>rock</v>
      </c>
      <c r="S557" s="9">
        <f>(((J557/60)/60)/24)+DATE(1970,1,1)</f>
        <v>41731.208333333336</v>
      </c>
      <c r="T557" s="9">
        <f>(((K557/60)/60)/24)+DATE(1970,1,1)</f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>(E558/D558)*100</f>
        <v>239.75</v>
      </c>
      <c r="P558" s="5">
        <f>E558/G558</f>
        <v>102.18852459016394</v>
      </c>
      <c r="Q558" t="str" cm="1">
        <f t="array" ref="Q558:R558">_xlfn.TEXTSPLIT(N558,"/",1)</f>
        <v>publishing</v>
      </c>
      <c r="R558" t="str">
        <v>translations</v>
      </c>
      <c r="S558" s="9">
        <f>(((J558/60)/60)/24)+DATE(1970,1,1)</f>
        <v>40792.208333333336</v>
      </c>
      <c r="T558" s="9">
        <f>(((K558/60)/60)/24)+DATE(1970,1,1)</f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>(E559/D559)*100</f>
        <v>199.33333333333334</v>
      </c>
      <c r="P559" s="5">
        <f>E559/G559</f>
        <v>54.117647058823529</v>
      </c>
      <c r="Q559" t="str" cm="1">
        <f t="array" ref="Q559:R559">_xlfn.TEXTSPLIT(N559,"/",1)</f>
        <v>film &amp; video</v>
      </c>
      <c r="R559" t="str">
        <v>science fiction</v>
      </c>
      <c r="S559" s="9">
        <f>(((J559/60)/60)/24)+DATE(1970,1,1)</f>
        <v>42279.208333333328</v>
      </c>
      <c r="T559" s="9">
        <f>(((K559/60)/60)/24)+DATE(1970,1,1)</f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>(E560/D560)*100</f>
        <v>137.34482758620689</v>
      </c>
      <c r="P560" s="5">
        <f>E560/G560</f>
        <v>63.222222222222221</v>
      </c>
      <c r="Q560" t="str" cm="1">
        <f t="array" ref="Q560:R560">_xlfn.TEXTSPLIT(N560,"/",1)</f>
        <v>theater</v>
      </c>
      <c r="R560" t="str">
        <v>plays</v>
      </c>
      <c r="S560" s="9">
        <f>(((J560/60)/60)/24)+DATE(1970,1,1)</f>
        <v>42424.25</v>
      </c>
      <c r="T560" s="9">
        <f>(((K560/60)/60)/24)+DATE(1970,1,1)</f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>(E561/D561)*100</f>
        <v>100.9696106362773</v>
      </c>
      <c r="P561" s="5">
        <f>E561/G561</f>
        <v>104.03228962818004</v>
      </c>
      <c r="Q561" t="str" cm="1">
        <f t="array" ref="Q561:R561">_xlfn.TEXTSPLIT(N561,"/",1)</f>
        <v>theater</v>
      </c>
      <c r="R561" t="str">
        <v>plays</v>
      </c>
      <c r="S561" s="9">
        <f>(((J561/60)/60)/24)+DATE(1970,1,1)</f>
        <v>42584.208333333328</v>
      </c>
      <c r="T561" s="9">
        <f>(((K561/60)/60)/24)+DATE(1970,1,1)</f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>(E562/D562)*100</f>
        <v>794.16</v>
      </c>
      <c r="P562" s="5">
        <f>E562/G562</f>
        <v>49.994334277620396</v>
      </c>
      <c r="Q562" t="str" cm="1">
        <f t="array" ref="Q562:R562">_xlfn.TEXTSPLIT(N562,"/",1)</f>
        <v>film &amp; video</v>
      </c>
      <c r="R562" t="str">
        <v>animation</v>
      </c>
      <c r="S562" s="9">
        <f>(((J562/60)/60)/24)+DATE(1970,1,1)</f>
        <v>40865.25</v>
      </c>
      <c r="T562" s="9">
        <f>(((K562/60)/60)/24)+DATE(1970,1,1)</f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>(E563/D563)*100</f>
        <v>369.7</v>
      </c>
      <c r="P563" s="5">
        <f>E563/G563</f>
        <v>56.015151515151516</v>
      </c>
      <c r="Q563" t="str" cm="1">
        <f t="array" ref="Q563:R563">_xlfn.TEXTSPLIT(N563,"/",1)</f>
        <v>theater</v>
      </c>
      <c r="R563" t="str">
        <v>plays</v>
      </c>
      <c r="S563" s="9">
        <f>(((J563/60)/60)/24)+DATE(1970,1,1)</f>
        <v>40833.208333333336</v>
      </c>
      <c r="T563" s="9">
        <f>(((K563/60)/60)/24)+DATE(1970,1,1)</f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>(E564/D564)*100</f>
        <v>12.818181818181817</v>
      </c>
      <c r="P564" s="5">
        <f>E564/G564</f>
        <v>48.807692307692307</v>
      </c>
      <c r="Q564" t="str" cm="1">
        <f t="array" ref="Q564:R564">_xlfn.TEXTSPLIT(N564,"/",1)</f>
        <v>music</v>
      </c>
      <c r="R564" t="str">
        <v>rock</v>
      </c>
      <c r="S564" s="9">
        <f>(((J564/60)/60)/24)+DATE(1970,1,1)</f>
        <v>43536.208333333328</v>
      </c>
      <c r="T564" s="9">
        <f>(((K564/60)/60)/24)+DATE(1970,1,1)</f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>(E565/D565)*100</f>
        <v>138.02702702702703</v>
      </c>
      <c r="P565" s="5">
        <f>E565/G565</f>
        <v>60.082352941176474</v>
      </c>
      <c r="Q565" t="str" cm="1">
        <f t="array" ref="Q565:R565">_xlfn.TEXTSPLIT(N565,"/",1)</f>
        <v>film &amp; video</v>
      </c>
      <c r="R565" t="str">
        <v>documentary</v>
      </c>
      <c r="S565" s="9">
        <f>(((J565/60)/60)/24)+DATE(1970,1,1)</f>
        <v>43417.25</v>
      </c>
      <c r="T565" s="9">
        <f>(((K565/60)/60)/24)+DATE(1970,1,1)</f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>(E566/D566)*100</f>
        <v>83.813278008298752</v>
      </c>
      <c r="P566" s="5">
        <f>E566/G566</f>
        <v>78.990502793296088</v>
      </c>
      <c r="Q566" t="str" cm="1">
        <f t="array" ref="Q566:R566">_xlfn.TEXTSPLIT(N566,"/",1)</f>
        <v>theater</v>
      </c>
      <c r="R566" t="str">
        <v>plays</v>
      </c>
      <c r="S566" s="9">
        <f>(((J566/60)/60)/24)+DATE(1970,1,1)</f>
        <v>42078.208333333328</v>
      </c>
      <c r="T566" s="9">
        <f>(((K566/60)/60)/24)+DATE(1970,1,1)</f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>(E567/D567)*100</f>
        <v>204.60063224446787</v>
      </c>
      <c r="P567" s="5">
        <f>E567/G567</f>
        <v>53.99499443826474</v>
      </c>
      <c r="Q567" t="str" cm="1">
        <f t="array" ref="Q567:R567">_xlfn.TEXTSPLIT(N567,"/",1)</f>
        <v>theater</v>
      </c>
      <c r="R567" t="str">
        <v>plays</v>
      </c>
      <c r="S567" s="9">
        <f>(((J567/60)/60)/24)+DATE(1970,1,1)</f>
        <v>40862.25</v>
      </c>
      <c r="T567" s="9">
        <f>(((K567/60)/60)/24)+DATE(1970,1,1)</f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>(E568/D568)*100</f>
        <v>44.344086021505376</v>
      </c>
      <c r="P568" s="5">
        <f>E568/G568</f>
        <v>111.45945945945945</v>
      </c>
      <c r="Q568" t="str" cm="1">
        <f t="array" ref="Q568:R568">_xlfn.TEXTSPLIT(N568,"/",1)</f>
        <v>music</v>
      </c>
      <c r="R568" t="str">
        <v>electric music</v>
      </c>
      <c r="S568" s="9">
        <f>(((J568/60)/60)/24)+DATE(1970,1,1)</f>
        <v>42424.25</v>
      </c>
      <c r="T568" s="9">
        <f>(((K568/60)/60)/24)+DATE(1970,1,1)</f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>(E569/D569)*100</f>
        <v>218.60294117647058</v>
      </c>
      <c r="P569" s="5">
        <f>E569/G569</f>
        <v>60.922131147540981</v>
      </c>
      <c r="Q569" t="str" cm="1">
        <f t="array" ref="Q569:R569">_xlfn.TEXTSPLIT(N569,"/",1)</f>
        <v>music</v>
      </c>
      <c r="R569" t="str">
        <v>rock</v>
      </c>
      <c r="S569" s="9">
        <f>(((J569/60)/60)/24)+DATE(1970,1,1)</f>
        <v>41830.208333333336</v>
      </c>
      <c r="T569" s="9">
        <f>(((K569/60)/60)/24)+DATE(1970,1,1)</f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>(E570/D570)*100</f>
        <v>186.03314917127071</v>
      </c>
      <c r="P570" s="5">
        <f>E570/G570</f>
        <v>26.0015444015444</v>
      </c>
      <c r="Q570" t="str" cm="1">
        <f t="array" ref="Q570:R570">_xlfn.TEXTSPLIT(N570,"/",1)</f>
        <v>theater</v>
      </c>
      <c r="R570" t="str">
        <v>plays</v>
      </c>
      <c r="S570" s="9">
        <f>(((J570/60)/60)/24)+DATE(1970,1,1)</f>
        <v>40374.208333333336</v>
      </c>
      <c r="T570" s="9">
        <f>(((K570/60)/60)/24)+DATE(1970,1,1)</f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>(E571/D571)*100</f>
        <v>237.33830845771143</v>
      </c>
      <c r="P571" s="5">
        <f>E571/G571</f>
        <v>80.993208828522924</v>
      </c>
      <c r="Q571" t="str" cm="1">
        <f t="array" ref="Q571:R571">_xlfn.TEXTSPLIT(N571,"/",1)</f>
        <v>film &amp; video</v>
      </c>
      <c r="R571" t="str">
        <v>animation</v>
      </c>
      <c r="S571" s="9">
        <f>(((J571/60)/60)/24)+DATE(1970,1,1)</f>
        <v>40554.25</v>
      </c>
      <c r="T571" s="9">
        <f>(((K571/60)/60)/24)+DATE(1970,1,1)</f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>(E572/D572)*100</f>
        <v>305.65384615384613</v>
      </c>
      <c r="P572" s="5">
        <f>E572/G572</f>
        <v>34.995963302752294</v>
      </c>
      <c r="Q572" t="str" cm="1">
        <f t="array" ref="Q572:R572">_xlfn.TEXTSPLIT(N572,"/",1)</f>
        <v>music</v>
      </c>
      <c r="R572" t="str">
        <v>rock</v>
      </c>
      <c r="S572" s="9">
        <f>(((J572/60)/60)/24)+DATE(1970,1,1)</f>
        <v>41993.25</v>
      </c>
      <c r="T572" s="9">
        <f>(((K572/60)/60)/24)+DATE(1970,1,1)</f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>(E573/D573)*100</f>
        <v>94.142857142857139</v>
      </c>
      <c r="P573" s="5">
        <f>E573/G573</f>
        <v>94.142857142857139</v>
      </c>
      <c r="Q573" t="str" cm="1">
        <f t="array" ref="Q573:R573">_xlfn.TEXTSPLIT(N573,"/",1)</f>
        <v>film &amp; video</v>
      </c>
      <c r="R573" t="str">
        <v>shorts</v>
      </c>
      <c r="S573" s="9">
        <f>(((J573/60)/60)/24)+DATE(1970,1,1)</f>
        <v>42174.208333333328</v>
      </c>
      <c r="T573" s="9">
        <f>(((K573/60)/60)/24)+DATE(1970,1,1)</f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>(E574/D574)*100</f>
        <v>54.400000000000006</v>
      </c>
      <c r="P574" s="5">
        <f>E574/G574</f>
        <v>52.085106382978722</v>
      </c>
      <c r="Q574" t="str" cm="1">
        <f t="array" ref="Q574:R574">_xlfn.TEXTSPLIT(N574,"/",1)</f>
        <v>music</v>
      </c>
      <c r="R574" t="str">
        <v>rock</v>
      </c>
      <c r="S574" s="9">
        <f>(((J574/60)/60)/24)+DATE(1970,1,1)</f>
        <v>42275.208333333328</v>
      </c>
      <c r="T574" s="9">
        <f>(((K574/60)/60)/24)+DATE(1970,1,1)</f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>(E575/D575)*100</f>
        <v>111.88059701492537</v>
      </c>
      <c r="P575" s="5">
        <f>E575/G575</f>
        <v>24.986666666666668</v>
      </c>
      <c r="Q575" t="str" cm="1">
        <f t="array" ref="Q575:R575">_xlfn.TEXTSPLIT(N575,"/",1)</f>
        <v>journalism</v>
      </c>
      <c r="R575" t="str">
        <v>audio</v>
      </c>
      <c r="S575" s="9">
        <f>(((J575/60)/60)/24)+DATE(1970,1,1)</f>
        <v>41761.208333333336</v>
      </c>
      <c r="T575" s="9">
        <f>(((K575/60)/60)/24)+DATE(1970,1,1)</f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>(E576/D576)*100</f>
        <v>369.14814814814815</v>
      </c>
      <c r="P576" s="5">
        <f>E576/G576</f>
        <v>69.215277777777771</v>
      </c>
      <c r="Q576" t="str" cm="1">
        <f t="array" ref="Q576:R576">_xlfn.TEXTSPLIT(N576,"/",1)</f>
        <v>food</v>
      </c>
      <c r="R576" t="str">
        <v>food trucks</v>
      </c>
      <c r="S576" s="9">
        <f>(((J576/60)/60)/24)+DATE(1970,1,1)</f>
        <v>43806.25</v>
      </c>
      <c r="T576" s="9">
        <f>(((K576/60)/60)/24)+DATE(1970,1,1)</f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>(E577/D577)*100</f>
        <v>62.930372148859547</v>
      </c>
      <c r="P577" s="5">
        <f>E577/G577</f>
        <v>93.944444444444443</v>
      </c>
      <c r="Q577" t="str" cm="1">
        <f t="array" ref="Q577:R577">_xlfn.TEXTSPLIT(N577,"/",1)</f>
        <v>theater</v>
      </c>
      <c r="R577" t="str">
        <v>plays</v>
      </c>
      <c r="S577" s="9">
        <f>(((J577/60)/60)/24)+DATE(1970,1,1)</f>
        <v>41779.208333333336</v>
      </c>
      <c r="T577" s="9">
        <f>(((K577/60)/60)/24)+DATE(1970,1,1)</f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>(E578/D578)*100</f>
        <v>64.927835051546396</v>
      </c>
      <c r="P578" s="5">
        <f>E578/G578</f>
        <v>98.40625</v>
      </c>
      <c r="Q578" t="str" cm="1">
        <f t="array" ref="Q578:R578">_xlfn.TEXTSPLIT(N578,"/",1)</f>
        <v>theater</v>
      </c>
      <c r="R578" t="str">
        <v>plays</v>
      </c>
      <c r="S578" s="9">
        <f>(((J578/60)/60)/24)+DATE(1970,1,1)</f>
        <v>43040.208333333328</v>
      </c>
      <c r="T578" s="9">
        <f>(((K578/60)/60)/24)+DATE(1970,1,1)</f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>(E579/D579)*100</f>
        <v>18.853658536585368</v>
      </c>
      <c r="P579" s="5">
        <f>E579/G579</f>
        <v>41.783783783783782</v>
      </c>
      <c r="Q579" t="str" cm="1">
        <f t="array" ref="Q579:R579">_xlfn.TEXTSPLIT(N579,"/",1)</f>
        <v>music</v>
      </c>
      <c r="R579" t="str">
        <v>jazz</v>
      </c>
      <c r="S579" s="9">
        <f>(((J579/60)/60)/24)+DATE(1970,1,1)</f>
        <v>40613.25</v>
      </c>
      <c r="T579" s="9">
        <f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>(E580/D580)*100</f>
        <v>16.754404145077721</v>
      </c>
      <c r="P580" s="5">
        <f>E580/G580</f>
        <v>65.991836734693877</v>
      </c>
      <c r="Q580" t="str" cm="1">
        <f t="array" ref="Q580:R580">_xlfn.TEXTSPLIT(N580,"/",1)</f>
        <v>film &amp; video</v>
      </c>
      <c r="R580" t="str">
        <v>science fiction</v>
      </c>
      <c r="S580" s="9">
        <f>(((J580/60)/60)/24)+DATE(1970,1,1)</f>
        <v>40878.25</v>
      </c>
      <c r="T580" s="9">
        <f>(((K580/60)/60)/24)+DATE(1970,1,1)</f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>(E581/D581)*100</f>
        <v>101.11290322580646</v>
      </c>
      <c r="P581" s="5">
        <f>E581/G581</f>
        <v>72.05747126436782</v>
      </c>
      <c r="Q581" t="str" cm="1">
        <f t="array" ref="Q581:R581">_xlfn.TEXTSPLIT(N581,"/",1)</f>
        <v>music</v>
      </c>
      <c r="R581" t="str">
        <v>jazz</v>
      </c>
      <c r="S581" s="9">
        <f>(((J581/60)/60)/24)+DATE(1970,1,1)</f>
        <v>40762.208333333336</v>
      </c>
      <c r="T581" s="9">
        <f>(((K581/60)/60)/24)+DATE(1970,1,1)</f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>(E582/D582)*100</f>
        <v>341.5022831050228</v>
      </c>
      <c r="P582" s="5">
        <f>E582/G582</f>
        <v>48.003209242618745</v>
      </c>
      <c r="Q582" t="str" cm="1">
        <f t="array" ref="Q582:R582">_xlfn.TEXTSPLIT(N582,"/",1)</f>
        <v>theater</v>
      </c>
      <c r="R582" t="str">
        <v>plays</v>
      </c>
      <c r="S582" s="9">
        <f>(((J582/60)/60)/24)+DATE(1970,1,1)</f>
        <v>41696.25</v>
      </c>
      <c r="T582" s="9">
        <f>(((K582/60)/60)/24)+DATE(1970,1,1)</f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>(E583/D583)*100</f>
        <v>64.016666666666666</v>
      </c>
      <c r="P583" s="5">
        <f>E583/G583</f>
        <v>54.098591549295776</v>
      </c>
      <c r="Q583" t="str" cm="1">
        <f t="array" ref="Q583:R583">_xlfn.TEXTSPLIT(N583,"/",1)</f>
        <v>technology</v>
      </c>
      <c r="R583" t="str">
        <v>web</v>
      </c>
      <c r="S583" s="9">
        <f>(((J583/60)/60)/24)+DATE(1970,1,1)</f>
        <v>40662.208333333336</v>
      </c>
      <c r="T583" s="9">
        <f>(((K583/60)/60)/24)+DATE(1970,1,1)</f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>(E584/D584)*100</f>
        <v>52.080459770114942</v>
      </c>
      <c r="P584" s="5">
        <f>E584/G584</f>
        <v>107.88095238095238</v>
      </c>
      <c r="Q584" t="str" cm="1">
        <f t="array" ref="Q584:R584">_xlfn.TEXTSPLIT(N584,"/",1)</f>
        <v>games</v>
      </c>
      <c r="R584" t="str">
        <v>video games</v>
      </c>
      <c r="S584" s="9">
        <f>(((J584/60)/60)/24)+DATE(1970,1,1)</f>
        <v>42165.208333333328</v>
      </c>
      <c r="T584" s="9">
        <f>(((K584/60)/60)/24)+DATE(1970,1,1)</f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>(E585/D585)*100</f>
        <v>322.40211640211641</v>
      </c>
      <c r="P585" s="5">
        <f>E585/G585</f>
        <v>67.034103410341032</v>
      </c>
      <c r="Q585" t="str" cm="1">
        <f t="array" ref="Q585:R585">_xlfn.TEXTSPLIT(N585,"/",1)</f>
        <v>film &amp; video</v>
      </c>
      <c r="R585" t="str">
        <v>documentary</v>
      </c>
      <c r="S585" s="9">
        <f>(((J585/60)/60)/24)+DATE(1970,1,1)</f>
        <v>40959.25</v>
      </c>
      <c r="T585" s="9">
        <f>(((K585/60)/60)/24)+DATE(1970,1,1)</f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>(E586/D586)*100</f>
        <v>119.50810185185186</v>
      </c>
      <c r="P586" s="5">
        <f>E586/G586</f>
        <v>64.01425914445133</v>
      </c>
      <c r="Q586" t="str" cm="1">
        <f t="array" ref="Q586:R586">_xlfn.TEXTSPLIT(N586,"/",1)</f>
        <v>technology</v>
      </c>
      <c r="R586" t="str">
        <v>web</v>
      </c>
      <c r="S586" s="9">
        <f>(((J586/60)/60)/24)+DATE(1970,1,1)</f>
        <v>41024.208333333336</v>
      </c>
      <c r="T586" s="9">
        <f>(((K586/60)/60)/24)+DATE(1970,1,1)</f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>(E587/D587)*100</f>
        <v>146.79775280898878</v>
      </c>
      <c r="P587" s="5">
        <f>E587/G587</f>
        <v>96.066176470588232</v>
      </c>
      <c r="Q587" t="str" cm="1">
        <f t="array" ref="Q587:R587">_xlfn.TEXTSPLIT(N587,"/",1)</f>
        <v>publishing</v>
      </c>
      <c r="R587" t="str">
        <v>translations</v>
      </c>
      <c r="S587" s="9">
        <f>(((J587/60)/60)/24)+DATE(1970,1,1)</f>
        <v>40255.208333333336</v>
      </c>
      <c r="T587" s="9">
        <f>(((K587/60)/60)/24)+DATE(1970,1,1)</f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>(E588/D588)*100</f>
        <v>950.57142857142856</v>
      </c>
      <c r="P588" s="5">
        <f>E588/G588</f>
        <v>51.184615384615384</v>
      </c>
      <c r="Q588" t="str" cm="1">
        <f t="array" ref="Q588:R588">_xlfn.TEXTSPLIT(N588,"/",1)</f>
        <v>music</v>
      </c>
      <c r="R588" t="str">
        <v>rock</v>
      </c>
      <c r="S588" s="9">
        <f>(((J588/60)/60)/24)+DATE(1970,1,1)</f>
        <v>40499.25</v>
      </c>
      <c r="T588" s="9">
        <f>(((K588/60)/60)/24)+DATE(1970,1,1)</f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>(E589/D589)*100</f>
        <v>72.893617021276597</v>
      </c>
      <c r="P589" s="5">
        <f>E589/G589</f>
        <v>43.92307692307692</v>
      </c>
      <c r="Q589" t="str" cm="1">
        <f t="array" ref="Q589:R589">_xlfn.TEXTSPLIT(N589,"/",1)</f>
        <v>food</v>
      </c>
      <c r="R589" t="str">
        <v>food trucks</v>
      </c>
      <c r="S589" s="9">
        <f>(((J589/60)/60)/24)+DATE(1970,1,1)</f>
        <v>43484.25</v>
      </c>
      <c r="T589" s="9">
        <f>(((K589/60)/60)/24)+DATE(1970,1,1)</f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>(E590/D590)*100</f>
        <v>79.008248730964468</v>
      </c>
      <c r="P590" s="5">
        <f>E590/G590</f>
        <v>91.021198830409361</v>
      </c>
      <c r="Q590" t="str" cm="1">
        <f t="array" ref="Q590:R590">_xlfn.TEXTSPLIT(N590,"/",1)</f>
        <v>theater</v>
      </c>
      <c r="R590" t="str">
        <v>plays</v>
      </c>
      <c r="S590" s="9">
        <f>(((J590/60)/60)/24)+DATE(1970,1,1)</f>
        <v>40262.208333333336</v>
      </c>
      <c r="T590" s="9">
        <f>(((K590/60)/60)/24)+DATE(1970,1,1)</f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>(E591/D591)*100</f>
        <v>64.721518987341781</v>
      </c>
      <c r="P591" s="5">
        <f>E591/G591</f>
        <v>50.127450980392155</v>
      </c>
      <c r="Q591" t="str" cm="1">
        <f t="array" ref="Q591:R591">_xlfn.TEXTSPLIT(N591,"/",1)</f>
        <v>film &amp; video</v>
      </c>
      <c r="R591" t="str">
        <v>documentary</v>
      </c>
      <c r="S591" s="9">
        <f>(((J591/60)/60)/24)+DATE(1970,1,1)</f>
        <v>42190.208333333328</v>
      </c>
      <c r="T591" s="9">
        <f>(((K591/60)/60)/24)+DATE(1970,1,1)</f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>(E592/D592)*100</f>
        <v>82.028169014084511</v>
      </c>
      <c r="P592" s="5">
        <f>E592/G592</f>
        <v>67.720930232558146</v>
      </c>
      <c r="Q592" t="str" cm="1">
        <f t="array" ref="Q592:R592">_xlfn.TEXTSPLIT(N592,"/",1)</f>
        <v>publishing</v>
      </c>
      <c r="R592" t="str">
        <v>radio &amp; podcasts</v>
      </c>
      <c r="S592" s="9">
        <f>(((J592/60)/60)/24)+DATE(1970,1,1)</f>
        <v>41994.25</v>
      </c>
      <c r="T592" s="9">
        <f>(((K592/60)/60)/24)+DATE(1970,1,1)</f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>(E593/D593)*100</f>
        <v>1037.6666666666667</v>
      </c>
      <c r="P593" s="5">
        <f>E593/G593</f>
        <v>61.03921568627451</v>
      </c>
      <c r="Q593" t="str" cm="1">
        <f t="array" ref="Q593:R593">_xlfn.TEXTSPLIT(N593,"/",1)</f>
        <v>games</v>
      </c>
      <c r="R593" t="str">
        <v>video games</v>
      </c>
      <c r="S593" s="9">
        <f>(((J593/60)/60)/24)+DATE(1970,1,1)</f>
        <v>40373.208333333336</v>
      </c>
      <c r="T593" s="9">
        <f>(((K593/60)/60)/24)+DATE(1970,1,1)</f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>(E594/D594)*100</f>
        <v>12.910076530612244</v>
      </c>
      <c r="P594" s="5">
        <f>E594/G594</f>
        <v>80.011857707509876</v>
      </c>
      <c r="Q594" t="str" cm="1">
        <f t="array" ref="Q594:R594">_xlfn.TEXTSPLIT(N594,"/",1)</f>
        <v>theater</v>
      </c>
      <c r="R594" t="str">
        <v>plays</v>
      </c>
      <c r="S594" s="9">
        <f>(((J594/60)/60)/24)+DATE(1970,1,1)</f>
        <v>41789.208333333336</v>
      </c>
      <c r="T594" s="9">
        <f>(((K594/60)/60)/24)+DATE(1970,1,1)</f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>(E595/D595)*100</f>
        <v>154.84210526315789</v>
      </c>
      <c r="P595" s="5">
        <f>E595/G595</f>
        <v>47.001497753369947</v>
      </c>
      <c r="Q595" t="str" cm="1">
        <f t="array" ref="Q595:R595">_xlfn.TEXTSPLIT(N595,"/",1)</f>
        <v>film &amp; video</v>
      </c>
      <c r="R595" t="str">
        <v>animation</v>
      </c>
      <c r="S595" s="9">
        <f>(((J595/60)/60)/24)+DATE(1970,1,1)</f>
        <v>41724.208333333336</v>
      </c>
      <c r="T595" s="9">
        <f>(((K595/60)/60)/24)+DATE(1970,1,1)</f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>(E596/D596)*100</f>
        <v>7.0991735537190088</v>
      </c>
      <c r="P596" s="5">
        <f>E596/G596</f>
        <v>71.127388535031841</v>
      </c>
      <c r="Q596" t="str" cm="1">
        <f t="array" ref="Q596:R596">_xlfn.TEXTSPLIT(N596,"/",1)</f>
        <v>theater</v>
      </c>
      <c r="R596" t="str">
        <v>plays</v>
      </c>
      <c r="S596" s="9">
        <f>(((J596/60)/60)/24)+DATE(1970,1,1)</f>
        <v>42548.208333333328</v>
      </c>
      <c r="T596" s="9">
        <f>(((K596/60)/60)/24)+DATE(1970,1,1)</f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>(E597/D597)*100</f>
        <v>208.52773826458036</v>
      </c>
      <c r="P597" s="5">
        <f>E597/G597</f>
        <v>89.99079189686924</v>
      </c>
      <c r="Q597" t="str" cm="1">
        <f t="array" ref="Q597:R597">_xlfn.TEXTSPLIT(N597,"/",1)</f>
        <v>theater</v>
      </c>
      <c r="R597" t="str">
        <v>plays</v>
      </c>
      <c r="S597" s="9">
        <f>(((J597/60)/60)/24)+DATE(1970,1,1)</f>
        <v>40253.208333333336</v>
      </c>
      <c r="T597" s="9">
        <f>(((K597/60)/60)/24)+DATE(1970,1,1)</f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>(E598/D598)*100</f>
        <v>99.683544303797461</v>
      </c>
      <c r="P598" s="5">
        <f>E598/G598</f>
        <v>43.032786885245905</v>
      </c>
      <c r="Q598" t="str" cm="1">
        <f t="array" ref="Q598:R598">_xlfn.TEXTSPLIT(N598,"/",1)</f>
        <v>film &amp; video</v>
      </c>
      <c r="R598" t="str">
        <v>drama</v>
      </c>
      <c r="S598" s="9">
        <f>(((J598/60)/60)/24)+DATE(1970,1,1)</f>
        <v>42434.25</v>
      </c>
      <c r="T598" s="9">
        <f>(((K598/60)/60)/24)+DATE(1970,1,1)</f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>(E599/D599)*100</f>
        <v>201.59756097560978</v>
      </c>
      <c r="P599" s="5">
        <f>E599/G599</f>
        <v>67.997714808043881</v>
      </c>
      <c r="Q599" t="str" cm="1">
        <f t="array" ref="Q599:R599">_xlfn.TEXTSPLIT(N599,"/",1)</f>
        <v>theater</v>
      </c>
      <c r="R599" t="str">
        <v>plays</v>
      </c>
      <c r="S599" s="9">
        <f>(((J599/60)/60)/24)+DATE(1970,1,1)</f>
        <v>43786.25</v>
      </c>
      <c r="T599" s="9">
        <f>(((K599/60)/60)/24)+DATE(1970,1,1)</f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>(E600/D600)*100</f>
        <v>162.09032258064516</v>
      </c>
      <c r="P600" s="5">
        <f>E600/G600</f>
        <v>73.004566210045667</v>
      </c>
      <c r="Q600" t="str" cm="1">
        <f t="array" ref="Q600:R600">_xlfn.TEXTSPLIT(N600,"/",1)</f>
        <v>music</v>
      </c>
      <c r="R600" t="str">
        <v>rock</v>
      </c>
      <c r="S600" s="9">
        <f>(((J600/60)/60)/24)+DATE(1970,1,1)</f>
        <v>40344.208333333336</v>
      </c>
      <c r="T600" s="9">
        <f>(((K600/60)/60)/24)+DATE(1970,1,1)</f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>(E601/D601)*100</f>
        <v>3.6436208125445471</v>
      </c>
      <c r="P601" s="5">
        <f>E601/G601</f>
        <v>62.341463414634148</v>
      </c>
      <c r="Q601" t="str" cm="1">
        <f t="array" ref="Q601:R601">_xlfn.TEXTSPLIT(N601,"/",1)</f>
        <v>film &amp; video</v>
      </c>
      <c r="R601" t="str">
        <v>documentary</v>
      </c>
      <c r="S601" s="9">
        <f>(((J601/60)/60)/24)+DATE(1970,1,1)</f>
        <v>42047.25</v>
      </c>
      <c r="T601" s="9">
        <f>(((K601/60)/60)/24)+DATE(1970,1,1)</f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>(E602/D602)*100</f>
        <v>5</v>
      </c>
      <c r="P602" s="5">
        <f>E602/G602</f>
        <v>5</v>
      </c>
      <c r="Q602" t="str" cm="1">
        <f t="array" ref="Q602:R602">_xlfn.TEXTSPLIT(N602,"/",1)</f>
        <v>food</v>
      </c>
      <c r="R602" t="str">
        <v>food trucks</v>
      </c>
      <c r="S602" s="9">
        <f>(((J602/60)/60)/24)+DATE(1970,1,1)</f>
        <v>41485.208333333336</v>
      </c>
      <c r="T602" s="9">
        <f>(((K602/60)/60)/24)+DATE(1970,1,1)</f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>(E603/D603)*100</f>
        <v>206.63492063492063</v>
      </c>
      <c r="P603" s="5">
        <f>E603/G603</f>
        <v>67.103092783505161</v>
      </c>
      <c r="Q603" t="str" cm="1">
        <f t="array" ref="Q603:R603">_xlfn.TEXTSPLIT(N603,"/",1)</f>
        <v>technology</v>
      </c>
      <c r="R603" t="str">
        <v>wearables</v>
      </c>
      <c r="S603" s="9">
        <f>(((J603/60)/60)/24)+DATE(1970,1,1)</f>
        <v>41789.208333333336</v>
      </c>
      <c r="T603" s="9">
        <f>(((K603/60)/60)/24)+DATE(1970,1,1)</f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>(E604/D604)*100</f>
        <v>128.23628691983123</v>
      </c>
      <c r="P604" s="5">
        <f>E604/G604</f>
        <v>79.978947368421046</v>
      </c>
      <c r="Q604" t="str" cm="1">
        <f t="array" ref="Q604:R604">_xlfn.TEXTSPLIT(N604,"/",1)</f>
        <v>theater</v>
      </c>
      <c r="R604" t="str">
        <v>plays</v>
      </c>
      <c r="S604" s="9">
        <f>(((J604/60)/60)/24)+DATE(1970,1,1)</f>
        <v>42160.208333333328</v>
      </c>
      <c r="T604" s="9">
        <f>(((K604/60)/60)/24)+DATE(1970,1,1)</f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>(E605/D605)*100</f>
        <v>119.66037735849055</v>
      </c>
      <c r="P605" s="5">
        <f>E605/G605</f>
        <v>62.176470588235297</v>
      </c>
      <c r="Q605" t="str" cm="1">
        <f t="array" ref="Q605:R605">_xlfn.TEXTSPLIT(N605,"/",1)</f>
        <v>theater</v>
      </c>
      <c r="R605" t="str">
        <v>plays</v>
      </c>
      <c r="S605" s="9">
        <f>(((J605/60)/60)/24)+DATE(1970,1,1)</f>
        <v>43573.208333333328</v>
      </c>
      <c r="T605" s="9">
        <f>(((K605/60)/60)/24)+DATE(1970,1,1)</f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>(E606/D606)*100</f>
        <v>170.73055242390078</v>
      </c>
      <c r="P606" s="5">
        <f>E606/G606</f>
        <v>53.005950297514879</v>
      </c>
      <c r="Q606" t="str" cm="1">
        <f t="array" ref="Q606:R606">_xlfn.TEXTSPLIT(N606,"/",1)</f>
        <v>theater</v>
      </c>
      <c r="R606" t="str">
        <v>plays</v>
      </c>
      <c r="S606" s="9">
        <f>(((J606/60)/60)/24)+DATE(1970,1,1)</f>
        <v>40565.25</v>
      </c>
      <c r="T606" s="9">
        <f>(((K606/60)/60)/24)+DATE(1970,1,1)</f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>(E607/D607)*100</f>
        <v>187.21212121212122</v>
      </c>
      <c r="P607" s="5">
        <f>E607/G607</f>
        <v>57.738317757009348</v>
      </c>
      <c r="Q607" t="str" cm="1">
        <f t="array" ref="Q607:R607">_xlfn.TEXTSPLIT(N607,"/",1)</f>
        <v>publishing</v>
      </c>
      <c r="R607" t="str">
        <v>nonfiction</v>
      </c>
      <c r="S607" s="9">
        <f>(((J607/60)/60)/24)+DATE(1970,1,1)</f>
        <v>42280.208333333328</v>
      </c>
      <c r="T607" s="9">
        <f>(((K607/60)/60)/24)+DATE(1970,1,1)</f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>(E608/D608)*100</f>
        <v>188.38235294117646</v>
      </c>
      <c r="P608" s="5">
        <f>E608/G608</f>
        <v>40.03125</v>
      </c>
      <c r="Q608" t="str" cm="1">
        <f t="array" ref="Q608:R608">_xlfn.TEXTSPLIT(N608,"/",1)</f>
        <v>music</v>
      </c>
      <c r="R608" t="str">
        <v>rock</v>
      </c>
      <c r="S608" s="9">
        <f>(((J608/60)/60)/24)+DATE(1970,1,1)</f>
        <v>42436.25</v>
      </c>
      <c r="T608" s="9">
        <f>(((K608/60)/60)/24)+DATE(1970,1,1)</f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>(E609/D609)*100</f>
        <v>131.29869186046511</v>
      </c>
      <c r="P609" s="5">
        <f>E609/G609</f>
        <v>81.016591928251117</v>
      </c>
      <c r="Q609" t="str" cm="1">
        <f t="array" ref="Q609:R609">_xlfn.TEXTSPLIT(N609,"/",1)</f>
        <v>food</v>
      </c>
      <c r="R609" t="str">
        <v>food trucks</v>
      </c>
      <c r="S609" s="9">
        <f>(((J609/60)/60)/24)+DATE(1970,1,1)</f>
        <v>41721.208333333336</v>
      </c>
      <c r="T609" s="9">
        <f>(((K609/60)/60)/24)+DATE(1970,1,1)</f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>(E610/D610)*100</f>
        <v>283.97435897435901</v>
      </c>
      <c r="P610" s="5">
        <f>E610/G610</f>
        <v>35.047468354430379</v>
      </c>
      <c r="Q610" t="str" cm="1">
        <f t="array" ref="Q610:R610">_xlfn.TEXTSPLIT(N610,"/",1)</f>
        <v>music</v>
      </c>
      <c r="R610" t="str">
        <v>jazz</v>
      </c>
      <c r="S610" s="9">
        <f>(((J610/60)/60)/24)+DATE(1970,1,1)</f>
        <v>43530.25</v>
      </c>
      <c r="T610" s="9">
        <f>(((K610/60)/60)/24)+DATE(1970,1,1)</f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>(E611/D611)*100</f>
        <v>120.41999999999999</v>
      </c>
      <c r="P611" s="5">
        <f>E611/G611</f>
        <v>102.92307692307692</v>
      </c>
      <c r="Q611" t="str" cm="1">
        <f t="array" ref="Q611:R611">_xlfn.TEXTSPLIT(N611,"/",1)</f>
        <v>film &amp; video</v>
      </c>
      <c r="R611" t="str">
        <v>science fiction</v>
      </c>
      <c r="S611" s="9">
        <f>(((J611/60)/60)/24)+DATE(1970,1,1)</f>
        <v>43481.25</v>
      </c>
      <c r="T611" s="9">
        <f>(((K611/60)/60)/24)+DATE(1970,1,1)</f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>(E612/D612)*100</f>
        <v>419.0560747663551</v>
      </c>
      <c r="P612" s="5">
        <f>E612/G612</f>
        <v>27.998126756166094</v>
      </c>
      <c r="Q612" t="str" cm="1">
        <f t="array" ref="Q612:R612">_xlfn.TEXTSPLIT(N612,"/",1)</f>
        <v>theater</v>
      </c>
      <c r="R612" t="str">
        <v>plays</v>
      </c>
      <c r="S612" s="9">
        <f>(((J612/60)/60)/24)+DATE(1970,1,1)</f>
        <v>41259.25</v>
      </c>
      <c r="T612" s="9">
        <f>(((K612/60)/60)/24)+DATE(1970,1,1)</f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>(E613/D613)*100</f>
        <v>13.853658536585368</v>
      </c>
      <c r="P613" s="5">
        <f>E613/G613</f>
        <v>75.733333333333334</v>
      </c>
      <c r="Q613" t="str" cm="1">
        <f t="array" ref="Q613:R613">_xlfn.TEXTSPLIT(N613,"/",1)</f>
        <v>theater</v>
      </c>
      <c r="R613" t="str">
        <v>plays</v>
      </c>
      <c r="S613" s="9">
        <f>(((J613/60)/60)/24)+DATE(1970,1,1)</f>
        <v>41480.208333333336</v>
      </c>
      <c r="T613" s="9">
        <f>(((K613/60)/60)/24)+DATE(1970,1,1)</f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>(E614/D614)*100</f>
        <v>139.43548387096774</v>
      </c>
      <c r="P614" s="5">
        <f>E614/G614</f>
        <v>45.026041666666664</v>
      </c>
      <c r="Q614" t="str" cm="1">
        <f t="array" ref="Q614:R614">_xlfn.TEXTSPLIT(N614,"/",1)</f>
        <v>music</v>
      </c>
      <c r="R614" t="str">
        <v>electric music</v>
      </c>
      <c r="S614" s="9">
        <f>(((J614/60)/60)/24)+DATE(1970,1,1)</f>
        <v>40474.208333333336</v>
      </c>
      <c r="T614" s="9">
        <f>(((K614/60)/60)/24)+DATE(1970,1,1)</f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>(E615/D615)*100</f>
        <v>174</v>
      </c>
      <c r="P615" s="5">
        <f>E615/G615</f>
        <v>73.615384615384613</v>
      </c>
      <c r="Q615" t="str" cm="1">
        <f t="array" ref="Q615:R615">_xlfn.TEXTSPLIT(N615,"/",1)</f>
        <v>theater</v>
      </c>
      <c r="R615" t="str">
        <v>plays</v>
      </c>
      <c r="S615" s="9">
        <f>(((J615/60)/60)/24)+DATE(1970,1,1)</f>
        <v>42973.208333333328</v>
      </c>
      <c r="T615" s="9">
        <f>(((K615/60)/60)/24)+DATE(1970,1,1)</f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>(E616/D616)*100</f>
        <v>155.49056603773585</v>
      </c>
      <c r="P616" s="5">
        <f>E616/G616</f>
        <v>56.991701244813278</v>
      </c>
      <c r="Q616" t="str" cm="1">
        <f t="array" ref="Q616:R616">_xlfn.TEXTSPLIT(N616,"/",1)</f>
        <v>theater</v>
      </c>
      <c r="R616" t="str">
        <v>plays</v>
      </c>
      <c r="S616" s="9">
        <f>(((J616/60)/60)/24)+DATE(1970,1,1)</f>
        <v>42746.25</v>
      </c>
      <c r="T616" s="9">
        <f>(((K616/60)/60)/24)+DATE(1970,1,1)</f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>(E617/D617)*100</f>
        <v>170.44705882352943</v>
      </c>
      <c r="P617" s="5">
        <f>E617/G617</f>
        <v>85.223529411764702</v>
      </c>
      <c r="Q617" t="str" cm="1">
        <f t="array" ref="Q617:R617">_xlfn.TEXTSPLIT(N617,"/",1)</f>
        <v>theater</v>
      </c>
      <c r="R617" t="str">
        <v>plays</v>
      </c>
      <c r="S617" s="9">
        <f>(((J617/60)/60)/24)+DATE(1970,1,1)</f>
        <v>42489.208333333328</v>
      </c>
      <c r="T617" s="9">
        <f>(((K617/60)/60)/24)+DATE(1970,1,1)</f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>(E618/D618)*100</f>
        <v>189.515625</v>
      </c>
      <c r="P618" s="5">
        <f>E618/G618</f>
        <v>50.962184873949582</v>
      </c>
      <c r="Q618" t="str" cm="1">
        <f t="array" ref="Q618:R618">_xlfn.TEXTSPLIT(N618,"/",1)</f>
        <v>music</v>
      </c>
      <c r="R618" t="str">
        <v>indie rock</v>
      </c>
      <c r="S618" s="9">
        <f>(((J618/60)/60)/24)+DATE(1970,1,1)</f>
        <v>41537.208333333336</v>
      </c>
      <c r="T618" s="9">
        <f>(((K618/60)/60)/24)+DATE(1970,1,1)</f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>(E619/D619)*100</f>
        <v>249.71428571428572</v>
      </c>
      <c r="P619" s="5">
        <f>E619/G619</f>
        <v>63.563636363636363</v>
      </c>
      <c r="Q619" t="str" cm="1">
        <f t="array" ref="Q619:R619">_xlfn.TEXTSPLIT(N619,"/",1)</f>
        <v>theater</v>
      </c>
      <c r="R619" t="str">
        <v>plays</v>
      </c>
      <c r="S619" s="9">
        <f>(((J619/60)/60)/24)+DATE(1970,1,1)</f>
        <v>41794.208333333336</v>
      </c>
      <c r="T619" s="9">
        <f>(((K619/60)/60)/24)+DATE(1970,1,1)</f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>(E620/D620)*100</f>
        <v>48.860523665659613</v>
      </c>
      <c r="P620" s="5">
        <f>E620/G620</f>
        <v>80.999165275459092</v>
      </c>
      <c r="Q620" t="str" cm="1">
        <f t="array" ref="Q620:R620">_xlfn.TEXTSPLIT(N620,"/",1)</f>
        <v>publishing</v>
      </c>
      <c r="R620" t="str">
        <v>nonfiction</v>
      </c>
      <c r="S620" s="9">
        <f>(((J620/60)/60)/24)+DATE(1970,1,1)</f>
        <v>41396.208333333336</v>
      </c>
      <c r="T620" s="9">
        <f>(((K620/60)/60)/24)+DATE(1970,1,1)</f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>(E621/D621)*100</f>
        <v>28.461970393057683</v>
      </c>
      <c r="P621" s="5">
        <f>E621/G621</f>
        <v>86.044753086419746</v>
      </c>
      <c r="Q621" t="str" cm="1">
        <f t="array" ref="Q621:R621">_xlfn.TEXTSPLIT(N621,"/",1)</f>
        <v>theater</v>
      </c>
      <c r="R621" t="str">
        <v>plays</v>
      </c>
      <c r="S621" s="9">
        <f>(((J621/60)/60)/24)+DATE(1970,1,1)</f>
        <v>40669.208333333336</v>
      </c>
      <c r="T621" s="9">
        <f>(((K621/60)/60)/24)+DATE(1970,1,1)</f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>(E622/D622)*100</f>
        <v>268.02325581395348</v>
      </c>
      <c r="P622" s="5">
        <f>E622/G622</f>
        <v>90.0390625</v>
      </c>
      <c r="Q622" t="str" cm="1">
        <f t="array" ref="Q622:R622">_xlfn.TEXTSPLIT(N622,"/",1)</f>
        <v>photography</v>
      </c>
      <c r="R622" t="str">
        <v>photography books</v>
      </c>
      <c r="S622" s="9">
        <f>(((J622/60)/60)/24)+DATE(1970,1,1)</f>
        <v>42559.208333333328</v>
      </c>
      <c r="T622" s="9">
        <f>(((K622/60)/60)/24)+DATE(1970,1,1)</f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>(E623/D623)*100</f>
        <v>619.80078125</v>
      </c>
      <c r="P623" s="5">
        <f>E623/G623</f>
        <v>74.006063432835816</v>
      </c>
      <c r="Q623" t="str" cm="1">
        <f t="array" ref="Q623:R623">_xlfn.TEXTSPLIT(N623,"/",1)</f>
        <v>theater</v>
      </c>
      <c r="R623" t="str">
        <v>plays</v>
      </c>
      <c r="S623" s="9">
        <f>(((J623/60)/60)/24)+DATE(1970,1,1)</f>
        <v>42626.208333333328</v>
      </c>
      <c r="T623" s="9">
        <f>(((K623/60)/60)/24)+DATE(1970,1,1)</f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>(E624/D624)*100</f>
        <v>3.1301587301587301</v>
      </c>
      <c r="P624" s="5">
        <f>E624/G624</f>
        <v>92.4375</v>
      </c>
      <c r="Q624" t="str" cm="1">
        <f t="array" ref="Q624:R624">_xlfn.TEXTSPLIT(N624,"/",1)</f>
        <v>music</v>
      </c>
      <c r="R624" t="str">
        <v>indie rock</v>
      </c>
      <c r="S624" s="9">
        <f>(((J624/60)/60)/24)+DATE(1970,1,1)</f>
        <v>43205.208333333328</v>
      </c>
      <c r="T624" s="9">
        <f>(((K624/60)/60)/24)+DATE(1970,1,1)</f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>(E625/D625)*100</f>
        <v>159.92152704135739</v>
      </c>
      <c r="P625" s="5">
        <f>E625/G625</f>
        <v>55.999257333828446</v>
      </c>
      <c r="Q625" t="str" cm="1">
        <f t="array" ref="Q625:R625">_xlfn.TEXTSPLIT(N625,"/",1)</f>
        <v>theater</v>
      </c>
      <c r="R625" t="str">
        <v>plays</v>
      </c>
      <c r="S625" s="9">
        <f>(((J625/60)/60)/24)+DATE(1970,1,1)</f>
        <v>42201.208333333328</v>
      </c>
      <c r="T625" s="9">
        <f>(((K625/60)/60)/24)+DATE(1970,1,1)</f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>(E626/D626)*100</f>
        <v>279.39215686274508</v>
      </c>
      <c r="P626" s="5">
        <f>E626/G626</f>
        <v>32.983796296296298</v>
      </c>
      <c r="Q626" t="str" cm="1">
        <f t="array" ref="Q626:R626">_xlfn.TEXTSPLIT(N626,"/",1)</f>
        <v>photography</v>
      </c>
      <c r="R626" t="str">
        <v>photography books</v>
      </c>
      <c r="S626" s="9">
        <f>(((J626/60)/60)/24)+DATE(1970,1,1)</f>
        <v>42029.25</v>
      </c>
      <c r="T626" s="9">
        <f>(((K626/60)/60)/24)+DATE(1970,1,1)</f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>(E627/D627)*100</f>
        <v>77.373333333333335</v>
      </c>
      <c r="P627" s="5">
        <f>E627/G627</f>
        <v>93.596774193548384</v>
      </c>
      <c r="Q627" t="str" cm="1">
        <f t="array" ref="Q627:R627">_xlfn.TEXTSPLIT(N627,"/",1)</f>
        <v>theater</v>
      </c>
      <c r="R627" t="str">
        <v>plays</v>
      </c>
      <c r="S627" s="9">
        <f>(((J627/60)/60)/24)+DATE(1970,1,1)</f>
        <v>43857.25</v>
      </c>
      <c r="T627" s="9">
        <f>(((K627/60)/60)/24)+DATE(1970,1,1)</f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>(E628/D628)*100</f>
        <v>206.32812500000003</v>
      </c>
      <c r="P628" s="5">
        <f>E628/G628</f>
        <v>69.867724867724874</v>
      </c>
      <c r="Q628" t="str" cm="1">
        <f t="array" ref="Q628:R628">_xlfn.TEXTSPLIT(N628,"/",1)</f>
        <v>theater</v>
      </c>
      <c r="R628" t="str">
        <v>plays</v>
      </c>
      <c r="S628" s="9">
        <f>(((J628/60)/60)/24)+DATE(1970,1,1)</f>
        <v>40449.208333333336</v>
      </c>
      <c r="T628" s="9">
        <f>(((K628/60)/60)/24)+DATE(1970,1,1)</f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>(E629/D629)*100</f>
        <v>694.25</v>
      </c>
      <c r="P629" s="5">
        <f>E629/G629</f>
        <v>72.129870129870127</v>
      </c>
      <c r="Q629" t="str" cm="1">
        <f t="array" ref="Q629:R629">_xlfn.TEXTSPLIT(N629,"/",1)</f>
        <v>food</v>
      </c>
      <c r="R629" t="str">
        <v>food trucks</v>
      </c>
      <c r="S629" s="9">
        <f>(((J629/60)/60)/24)+DATE(1970,1,1)</f>
        <v>40345.208333333336</v>
      </c>
      <c r="T629" s="9">
        <f>(((K629/60)/60)/24)+DATE(1970,1,1)</f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>(E630/D630)*100</f>
        <v>151.78947368421052</v>
      </c>
      <c r="P630" s="5">
        <f>E630/G630</f>
        <v>30.041666666666668</v>
      </c>
      <c r="Q630" t="str" cm="1">
        <f t="array" ref="Q630:R630">_xlfn.TEXTSPLIT(N630,"/",1)</f>
        <v>music</v>
      </c>
      <c r="R630" t="str">
        <v>indie rock</v>
      </c>
      <c r="S630" s="9">
        <f>(((J630/60)/60)/24)+DATE(1970,1,1)</f>
        <v>40455.208333333336</v>
      </c>
      <c r="T630" s="9">
        <f>(((K630/60)/60)/24)+DATE(1970,1,1)</f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>(E631/D631)*100</f>
        <v>64.58207217694995</v>
      </c>
      <c r="P631" s="5">
        <f>E631/G631</f>
        <v>73.968000000000004</v>
      </c>
      <c r="Q631" t="str" cm="1">
        <f t="array" ref="Q631:R631">_xlfn.TEXTSPLIT(N631,"/",1)</f>
        <v>theater</v>
      </c>
      <c r="R631" t="str">
        <v>plays</v>
      </c>
      <c r="S631" s="9">
        <f>(((J631/60)/60)/24)+DATE(1970,1,1)</f>
        <v>42557.208333333328</v>
      </c>
      <c r="T631" s="9">
        <f>(((K631/60)/60)/24)+DATE(1970,1,1)</f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>(E632/D632)*100</f>
        <v>62.873684210526314</v>
      </c>
      <c r="P632" s="5">
        <f>E632/G632</f>
        <v>68.65517241379311</v>
      </c>
      <c r="Q632" t="str" cm="1">
        <f t="array" ref="Q632:R632">_xlfn.TEXTSPLIT(N632,"/",1)</f>
        <v>theater</v>
      </c>
      <c r="R632" t="str">
        <v>plays</v>
      </c>
      <c r="S632" s="9">
        <f>(((J632/60)/60)/24)+DATE(1970,1,1)</f>
        <v>43586.208333333328</v>
      </c>
      <c r="T632" s="9">
        <f>(((K632/60)/60)/24)+DATE(1970,1,1)</f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>(E633/D633)*100</f>
        <v>310.39864864864865</v>
      </c>
      <c r="P633" s="5">
        <f>E633/G633</f>
        <v>59.992164544564154</v>
      </c>
      <c r="Q633" t="str" cm="1">
        <f t="array" ref="Q633:R633">_xlfn.TEXTSPLIT(N633,"/",1)</f>
        <v>theater</v>
      </c>
      <c r="R633" t="str">
        <v>plays</v>
      </c>
      <c r="S633" s="9">
        <f>(((J633/60)/60)/24)+DATE(1970,1,1)</f>
        <v>43550.208333333328</v>
      </c>
      <c r="T633" s="9">
        <f>(((K633/60)/60)/24)+DATE(1970,1,1)</f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>(E634/D634)*100</f>
        <v>42.859916782246884</v>
      </c>
      <c r="P634" s="5">
        <f>E634/G634</f>
        <v>111.15827338129496</v>
      </c>
      <c r="Q634" t="str" cm="1">
        <f t="array" ref="Q634:R634">_xlfn.TEXTSPLIT(N634,"/",1)</f>
        <v>theater</v>
      </c>
      <c r="R634" t="str">
        <v>plays</v>
      </c>
      <c r="S634" s="9">
        <f>(((J634/60)/60)/24)+DATE(1970,1,1)</f>
        <v>41945.208333333336</v>
      </c>
      <c r="T634" s="9">
        <f>(((K634/60)/60)/24)+DATE(1970,1,1)</f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>(E635/D635)*100</f>
        <v>83.119402985074629</v>
      </c>
      <c r="P635" s="5">
        <f>E635/G635</f>
        <v>53.038095238095238</v>
      </c>
      <c r="Q635" t="str" cm="1">
        <f t="array" ref="Q635:R635">_xlfn.TEXTSPLIT(N635,"/",1)</f>
        <v>film &amp; video</v>
      </c>
      <c r="R635" t="str">
        <v>animation</v>
      </c>
      <c r="S635" s="9">
        <f>(((J635/60)/60)/24)+DATE(1970,1,1)</f>
        <v>42315.25</v>
      </c>
      <c r="T635" s="9">
        <f>(((K635/60)/60)/24)+DATE(1970,1,1)</f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>(E636/D636)*100</f>
        <v>78.531302876480552</v>
      </c>
      <c r="P636" s="5">
        <f>E636/G636</f>
        <v>55.985524728588658</v>
      </c>
      <c r="Q636" t="str" cm="1">
        <f t="array" ref="Q636:R636">_xlfn.TEXTSPLIT(N636,"/",1)</f>
        <v>film &amp; video</v>
      </c>
      <c r="R636" t="str">
        <v>television</v>
      </c>
      <c r="S636" s="9">
        <f>(((J636/60)/60)/24)+DATE(1970,1,1)</f>
        <v>42819.208333333328</v>
      </c>
      <c r="T636" s="9">
        <f>(((K636/60)/60)/24)+DATE(1970,1,1)</f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>(E637/D637)*100</f>
        <v>114.09352517985612</v>
      </c>
      <c r="P637" s="5">
        <f>E637/G637</f>
        <v>69.986760812003524</v>
      </c>
      <c r="Q637" t="str" cm="1">
        <f t="array" ref="Q637:R637">_xlfn.TEXTSPLIT(N637,"/",1)</f>
        <v>film &amp; video</v>
      </c>
      <c r="R637" t="str">
        <v>television</v>
      </c>
      <c r="S637" s="9">
        <f>(((J637/60)/60)/24)+DATE(1970,1,1)</f>
        <v>41314.25</v>
      </c>
      <c r="T637" s="9">
        <f>(((K637/60)/60)/24)+DATE(1970,1,1)</f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>(E638/D638)*100</f>
        <v>64.537683358624179</v>
      </c>
      <c r="P638" s="5">
        <f>E638/G638</f>
        <v>48.998079877112133</v>
      </c>
      <c r="Q638" t="str" cm="1">
        <f t="array" ref="Q638:R638">_xlfn.TEXTSPLIT(N638,"/",1)</f>
        <v>film &amp; video</v>
      </c>
      <c r="R638" t="str">
        <v>animation</v>
      </c>
      <c r="S638" s="9">
        <f>(((J638/60)/60)/24)+DATE(1970,1,1)</f>
        <v>40926.25</v>
      </c>
      <c r="T638" s="9">
        <f>(((K638/60)/60)/24)+DATE(1970,1,1)</f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>(E639/D639)*100</f>
        <v>79.411764705882348</v>
      </c>
      <c r="P639" s="5">
        <f>E639/G639</f>
        <v>103.84615384615384</v>
      </c>
      <c r="Q639" t="str" cm="1">
        <f t="array" ref="Q639:R639">_xlfn.TEXTSPLIT(N639,"/",1)</f>
        <v>theater</v>
      </c>
      <c r="R639" t="str">
        <v>plays</v>
      </c>
      <c r="S639" s="9">
        <f>(((J639/60)/60)/24)+DATE(1970,1,1)</f>
        <v>42688.25</v>
      </c>
      <c r="T639" s="9">
        <f>(((K639/60)/60)/24)+DATE(1970,1,1)</f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>(E640/D640)*100</f>
        <v>11.419117647058824</v>
      </c>
      <c r="P640" s="5">
        <f>E640/G640</f>
        <v>99.127659574468083</v>
      </c>
      <c r="Q640" t="str" cm="1">
        <f t="array" ref="Q640:R640">_xlfn.TEXTSPLIT(N640,"/",1)</f>
        <v>theater</v>
      </c>
      <c r="R640" t="str">
        <v>plays</v>
      </c>
      <c r="S640" s="9">
        <f>(((J640/60)/60)/24)+DATE(1970,1,1)</f>
        <v>40386.208333333336</v>
      </c>
      <c r="T640" s="9">
        <f>(((K640/60)/60)/24)+DATE(1970,1,1)</f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>(E641/D641)*100</f>
        <v>56.186046511627907</v>
      </c>
      <c r="P641" s="5">
        <f>E641/G641</f>
        <v>107.37777777777778</v>
      </c>
      <c r="Q641" t="str" cm="1">
        <f t="array" ref="Q641:R641">_xlfn.TEXTSPLIT(N641,"/",1)</f>
        <v>film &amp; video</v>
      </c>
      <c r="R641" t="str">
        <v>drama</v>
      </c>
      <c r="S641" s="9">
        <f>(((J641/60)/60)/24)+DATE(1970,1,1)</f>
        <v>43309.208333333328</v>
      </c>
      <c r="T641" s="9">
        <f>(((K641/60)/60)/24)+DATE(1970,1,1)</f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>(E642/D642)*100</f>
        <v>16.501669449081803</v>
      </c>
      <c r="P642" s="5">
        <f>E642/G642</f>
        <v>76.922178988326849</v>
      </c>
      <c r="Q642" t="str" cm="1">
        <f t="array" ref="Q642:R642">_xlfn.TEXTSPLIT(N642,"/",1)</f>
        <v>theater</v>
      </c>
      <c r="R642" t="str">
        <v>plays</v>
      </c>
      <c r="S642" s="9">
        <f>(((J642/60)/60)/24)+DATE(1970,1,1)</f>
        <v>42387.25</v>
      </c>
      <c r="T642" s="9">
        <f>(((K642/60)/60)/24)+DATE(1970,1,1)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>(E643/D643)*100</f>
        <v>119.96808510638297</v>
      </c>
      <c r="P643" s="5">
        <f>E643/G643</f>
        <v>58.128865979381445</v>
      </c>
      <c r="Q643" t="str" cm="1">
        <f t="array" ref="Q643:R643">_xlfn.TEXTSPLIT(N643,"/",1)</f>
        <v>theater</v>
      </c>
      <c r="R643" t="str">
        <v>plays</v>
      </c>
      <c r="S643" s="9">
        <f>(((J643/60)/60)/24)+DATE(1970,1,1)</f>
        <v>42786.25</v>
      </c>
      <c r="T643" s="9">
        <f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>(E644/D644)*100</f>
        <v>145.45652173913044</v>
      </c>
      <c r="P644" s="5">
        <f>E644/G644</f>
        <v>103.73643410852713</v>
      </c>
      <c r="Q644" t="str" cm="1">
        <f t="array" ref="Q644:R644">_xlfn.TEXTSPLIT(N644,"/",1)</f>
        <v>technology</v>
      </c>
      <c r="R644" t="str">
        <v>wearables</v>
      </c>
      <c r="S644" s="9">
        <f>(((J644/60)/60)/24)+DATE(1970,1,1)</f>
        <v>43451.25</v>
      </c>
      <c r="T644" s="9">
        <f>(((K644/60)/60)/24)+DATE(1970,1,1)</f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>(E645/D645)*100</f>
        <v>221.38255033557047</v>
      </c>
      <c r="P645" s="5">
        <f>E645/G645</f>
        <v>87.962666666666664</v>
      </c>
      <c r="Q645" t="str" cm="1">
        <f t="array" ref="Q645:R645">_xlfn.TEXTSPLIT(N645,"/",1)</f>
        <v>theater</v>
      </c>
      <c r="R645" t="str">
        <v>plays</v>
      </c>
      <c r="S645" s="9">
        <f>(((J645/60)/60)/24)+DATE(1970,1,1)</f>
        <v>42795.25</v>
      </c>
      <c r="T645" s="9">
        <f>(((K645/60)/60)/24)+DATE(1970,1,1)</f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>(E646/D646)*100</f>
        <v>48.396694214876035</v>
      </c>
      <c r="P646" s="5">
        <f>E646/G646</f>
        <v>28</v>
      </c>
      <c r="Q646" t="str" cm="1">
        <f t="array" ref="Q646:R646">_xlfn.TEXTSPLIT(N646,"/",1)</f>
        <v>theater</v>
      </c>
      <c r="R646" t="str">
        <v>plays</v>
      </c>
      <c r="S646" s="9">
        <f>(((J646/60)/60)/24)+DATE(1970,1,1)</f>
        <v>43452.25</v>
      </c>
      <c r="T646" s="9">
        <f>(((K646/60)/60)/24)+DATE(1970,1,1)</f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>(E647/D647)*100</f>
        <v>92.911504424778755</v>
      </c>
      <c r="P647" s="5">
        <f>E647/G647</f>
        <v>37.999361294443261</v>
      </c>
      <c r="Q647" t="str" cm="1">
        <f t="array" ref="Q647:R647">_xlfn.TEXTSPLIT(N647,"/",1)</f>
        <v>music</v>
      </c>
      <c r="R647" t="str">
        <v>rock</v>
      </c>
      <c r="S647" s="9">
        <f>(((J647/60)/60)/24)+DATE(1970,1,1)</f>
        <v>43369.208333333328</v>
      </c>
      <c r="T647" s="9">
        <f>(((K647/60)/60)/24)+DATE(1970,1,1)</f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>(E648/D648)*100</f>
        <v>88.599797365754824</v>
      </c>
      <c r="P648" s="5">
        <f>E648/G648</f>
        <v>29.999313893653515</v>
      </c>
      <c r="Q648" t="str" cm="1">
        <f t="array" ref="Q648:R648">_xlfn.TEXTSPLIT(N648,"/",1)</f>
        <v>games</v>
      </c>
      <c r="R648" t="str">
        <v>video games</v>
      </c>
      <c r="S648" s="9">
        <f>(((J648/60)/60)/24)+DATE(1970,1,1)</f>
        <v>41346.208333333336</v>
      </c>
      <c r="T648" s="9">
        <f>(((K648/60)/60)/24)+DATE(1970,1,1)</f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>(E649/D649)*100</f>
        <v>41.4</v>
      </c>
      <c r="P649" s="5">
        <f>E649/G649</f>
        <v>103.5</v>
      </c>
      <c r="Q649" t="str" cm="1">
        <f t="array" ref="Q649:R649">_xlfn.TEXTSPLIT(N649,"/",1)</f>
        <v>publishing</v>
      </c>
      <c r="R649" t="str">
        <v>translations</v>
      </c>
      <c r="S649" s="9">
        <f>(((J649/60)/60)/24)+DATE(1970,1,1)</f>
        <v>43199.208333333328</v>
      </c>
      <c r="T649" s="9">
        <f>(((K649/60)/60)/24)+DATE(1970,1,1)</f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>(E650/D650)*100</f>
        <v>63.056795131845846</v>
      </c>
      <c r="P650" s="5">
        <f>E650/G650</f>
        <v>85.994467496542185</v>
      </c>
      <c r="Q650" t="str" cm="1">
        <f t="array" ref="Q650:R650">_xlfn.TEXTSPLIT(N650,"/",1)</f>
        <v>food</v>
      </c>
      <c r="R650" t="str">
        <v>food trucks</v>
      </c>
      <c r="S650" s="9">
        <f>(((J650/60)/60)/24)+DATE(1970,1,1)</f>
        <v>42922.208333333328</v>
      </c>
      <c r="T650" s="9">
        <f>(((K650/60)/60)/24)+DATE(1970,1,1)</f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>(E651/D651)*100</f>
        <v>48.482333607230892</v>
      </c>
      <c r="P651" s="5">
        <f>E651/G651</f>
        <v>98.011627906976742</v>
      </c>
      <c r="Q651" t="str" cm="1">
        <f t="array" ref="Q651:R651">_xlfn.TEXTSPLIT(N651,"/",1)</f>
        <v>theater</v>
      </c>
      <c r="R651" t="str">
        <v>plays</v>
      </c>
      <c r="S651" s="9">
        <f>(((J651/60)/60)/24)+DATE(1970,1,1)</f>
        <v>40471.208333333336</v>
      </c>
      <c r="T651" s="9">
        <f>(((K651/60)/60)/24)+DATE(1970,1,1)</f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>(E652/D652)*100</f>
        <v>2</v>
      </c>
      <c r="P652" s="5">
        <f>E652/G652</f>
        <v>2</v>
      </c>
      <c r="Q652" t="str" cm="1">
        <f t="array" ref="Q652:R652">_xlfn.TEXTSPLIT(N652,"/",1)</f>
        <v>music</v>
      </c>
      <c r="R652" t="str">
        <v>jazz</v>
      </c>
      <c r="S652" s="9">
        <f>(((J652/60)/60)/24)+DATE(1970,1,1)</f>
        <v>41828.208333333336</v>
      </c>
      <c r="T652" s="9">
        <f>(((K652/60)/60)/24)+DATE(1970,1,1)</f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>(E653/D653)*100</f>
        <v>88.47941026944585</v>
      </c>
      <c r="P653" s="5">
        <f>E653/G653</f>
        <v>44.994570837642193</v>
      </c>
      <c r="Q653" t="str" cm="1">
        <f t="array" ref="Q653:R653">_xlfn.TEXTSPLIT(N653,"/",1)</f>
        <v>film &amp; video</v>
      </c>
      <c r="R653" t="str">
        <v>shorts</v>
      </c>
      <c r="S653" s="9">
        <f>(((J653/60)/60)/24)+DATE(1970,1,1)</f>
        <v>41692.25</v>
      </c>
      <c r="T653" s="9">
        <f>(((K653/60)/60)/24)+DATE(1970,1,1)</f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>(E654/D654)*100</f>
        <v>126.84</v>
      </c>
      <c r="P654" s="5">
        <f>E654/G654</f>
        <v>31.012224938875306</v>
      </c>
      <c r="Q654" t="str" cm="1">
        <f t="array" ref="Q654:R654">_xlfn.TEXTSPLIT(N654,"/",1)</f>
        <v>technology</v>
      </c>
      <c r="R654" t="str">
        <v>web</v>
      </c>
      <c r="S654" s="9">
        <f>(((J654/60)/60)/24)+DATE(1970,1,1)</f>
        <v>42587.208333333328</v>
      </c>
      <c r="T654" s="9">
        <f>(((K654/60)/60)/24)+DATE(1970,1,1)</f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>(E655/D655)*100</f>
        <v>2338.833333333333</v>
      </c>
      <c r="P655" s="5">
        <f>E655/G655</f>
        <v>59.970085470085472</v>
      </c>
      <c r="Q655" t="str" cm="1">
        <f t="array" ref="Q655:R655">_xlfn.TEXTSPLIT(N655,"/",1)</f>
        <v>technology</v>
      </c>
      <c r="R655" t="str">
        <v>web</v>
      </c>
      <c r="S655" s="9">
        <f>(((J655/60)/60)/24)+DATE(1970,1,1)</f>
        <v>42468.208333333328</v>
      </c>
      <c r="T655" s="9">
        <f>(((K655/60)/60)/24)+DATE(1970,1,1)</f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>(E656/D656)*100</f>
        <v>508.38857142857148</v>
      </c>
      <c r="P656" s="5">
        <f>E656/G656</f>
        <v>58.9973474801061</v>
      </c>
      <c r="Q656" t="str" cm="1">
        <f t="array" ref="Q656:R656">_xlfn.TEXTSPLIT(N656,"/",1)</f>
        <v>music</v>
      </c>
      <c r="R656" t="str">
        <v>metal</v>
      </c>
      <c r="S656" s="9">
        <f>(((J656/60)/60)/24)+DATE(1970,1,1)</f>
        <v>42240.208333333328</v>
      </c>
      <c r="T656" s="9">
        <f>(((K656/60)/60)/24)+DATE(1970,1,1)</f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>(E657/D657)*100</f>
        <v>191.47826086956522</v>
      </c>
      <c r="P657" s="5">
        <f>E657/G657</f>
        <v>50.045454545454547</v>
      </c>
      <c r="Q657" t="str" cm="1">
        <f t="array" ref="Q657:R657">_xlfn.TEXTSPLIT(N657,"/",1)</f>
        <v>photography</v>
      </c>
      <c r="R657" t="str">
        <v>photography books</v>
      </c>
      <c r="S657" s="9">
        <f>(((J657/60)/60)/24)+DATE(1970,1,1)</f>
        <v>42796.25</v>
      </c>
      <c r="T657" s="9">
        <f>(((K657/60)/60)/24)+DATE(1970,1,1)</f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>(E658/D658)*100</f>
        <v>42.127533783783782</v>
      </c>
      <c r="P658" s="5">
        <f>E658/G658</f>
        <v>98.966269841269835</v>
      </c>
      <c r="Q658" t="str" cm="1">
        <f t="array" ref="Q658:R658">_xlfn.TEXTSPLIT(N658,"/",1)</f>
        <v>food</v>
      </c>
      <c r="R658" t="str">
        <v>food trucks</v>
      </c>
      <c r="S658" s="9">
        <f>(((J658/60)/60)/24)+DATE(1970,1,1)</f>
        <v>43097.25</v>
      </c>
      <c r="T658" s="9">
        <f>(((K658/60)/60)/24)+DATE(1970,1,1)</f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>(E659/D659)*100</f>
        <v>8.24</v>
      </c>
      <c r="P659" s="5">
        <f>E659/G659</f>
        <v>58.857142857142854</v>
      </c>
      <c r="Q659" t="str" cm="1">
        <f t="array" ref="Q659:R659">_xlfn.TEXTSPLIT(N659,"/",1)</f>
        <v>film &amp; video</v>
      </c>
      <c r="R659" t="str">
        <v>science fiction</v>
      </c>
      <c r="S659" s="9">
        <f>(((J659/60)/60)/24)+DATE(1970,1,1)</f>
        <v>43096.25</v>
      </c>
      <c r="T659" s="9">
        <f>(((K659/60)/60)/24)+DATE(1970,1,1)</f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>(E660/D660)*100</f>
        <v>60.064638783269963</v>
      </c>
      <c r="P660" s="5">
        <f>E660/G660</f>
        <v>81.010256410256417</v>
      </c>
      <c r="Q660" t="str" cm="1">
        <f t="array" ref="Q660:R660">_xlfn.TEXTSPLIT(N660,"/",1)</f>
        <v>music</v>
      </c>
      <c r="R660" t="str">
        <v>rock</v>
      </c>
      <c r="S660" s="9">
        <f>(((J660/60)/60)/24)+DATE(1970,1,1)</f>
        <v>42246.208333333328</v>
      </c>
      <c r="T660" s="9">
        <f>(((K660/60)/60)/24)+DATE(1970,1,1)</f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>(E661/D661)*100</f>
        <v>47.232808616404313</v>
      </c>
      <c r="P661" s="5">
        <f>E661/G661</f>
        <v>76.013333333333335</v>
      </c>
      <c r="Q661" t="str" cm="1">
        <f t="array" ref="Q661:R661">_xlfn.TEXTSPLIT(N661,"/",1)</f>
        <v>film &amp; video</v>
      </c>
      <c r="R661" t="str">
        <v>documentary</v>
      </c>
      <c r="S661" s="9">
        <f>(((J661/60)/60)/24)+DATE(1970,1,1)</f>
        <v>40570.25</v>
      </c>
      <c r="T661" s="9">
        <f>(((K661/60)/60)/24)+DATE(1970,1,1)</f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>(E662/D662)*100</f>
        <v>81.736263736263737</v>
      </c>
      <c r="P662" s="5">
        <f>E662/G662</f>
        <v>96.597402597402592</v>
      </c>
      <c r="Q662" t="str" cm="1">
        <f t="array" ref="Q662:R662">_xlfn.TEXTSPLIT(N662,"/",1)</f>
        <v>theater</v>
      </c>
      <c r="R662" t="str">
        <v>plays</v>
      </c>
      <c r="S662" s="9">
        <f>(((J662/60)/60)/24)+DATE(1970,1,1)</f>
        <v>42237.208333333328</v>
      </c>
      <c r="T662" s="9">
        <f>(((K662/60)/60)/24)+DATE(1970,1,1)</f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>(E663/D663)*100</f>
        <v>54.187265917603</v>
      </c>
      <c r="P663" s="5">
        <f>E663/G663</f>
        <v>76.957446808510639</v>
      </c>
      <c r="Q663" t="str" cm="1">
        <f t="array" ref="Q663:R663">_xlfn.TEXTSPLIT(N663,"/",1)</f>
        <v>music</v>
      </c>
      <c r="R663" t="str">
        <v>jazz</v>
      </c>
      <c r="S663" s="9">
        <f>(((J663/60)/60)/24)+DATE(1970,1,1)</f>
        <v>40996.208333333336</v>
      </c>
      <c r="T663" s="9">
        <f>(((K663/60)/60)/24)+DATE(1970,1,1)</f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>(E664/D664)*100</f>
        <v>97.868131868131869</v>
      </c>
      <c r="P664" s="5">
        <f>E664/G664</f>
        <v>67.984732824427482</v>
      </c>
      <c r="Q664" t="str" cm="1">
        <f t="array" ref="Q664:R664">_xlfn.TEXTSPLIT(N664,"/",1)</f>
        <v>theater</v>
      </c>
      <c r="R664" t="str">
        <v>plays</v>
      </c>
      <c r="S664" s="9">
        <f>(((J664/60)/60)/24)+DATE(1970,1,1)</f>
        <v>43443.25</v>
      </c>
      <c r="T664" s="9">
        <f>(((K664/60)/60)/24)+DATE(1970,1,1)</f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>(E665/D665)*100</f>
        <v>77.239999999999995</v>
      </c>
      <c r="P665" s="5">
        <f>E665/G665</f>
        <v>88.781609195402297</v>
      </c>
      <c r="Q665" t="str" cm="1">
        <f t="array" ref="Q665:R665">_xlfn.TEXTSPLIT(N665,"/",1)</f>
        <v>theater</v>
      </c>
      <c r="R665" t="str">
        <v>plays</v>
      </c>
      <c r="S665" s="9">
        <f>(((J665/60)/60)/24)+DATE(1970,1,1)</f>
        <v>40458.208333333336</v>
      </c>
      <c r="T665" s="9">
        <f>(((K665/60)/60)/24)+DATE(1970,1,1)</f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>(E666/D666)*100</f>
        <v>33.464735516372798</v>
      </c>
      <c r="P666" s="5">
        <f>E666/G666</f>
        <v>24.99623706491063</v>
      </c>
      <c r="Q666" t="str" cm="1">
        <f t="array" ref="Q666:R666">_xlfn.TEXTSPLIT(N666,"/",1)</f>
        <v>music</v>
      </c>
      <c r="R666" t="str">
        <v>jazz</v>
      </c>
      <c r="S666" s="9">
        <f>(((J666/60)/60)/24)+DATE(1970,1,1)</f>
        <v>40959.25</v>
      </c>
      <c r="T666" s="9">
        <f>(((K666/60)/60)/24)+DATE(1970,1,1)</f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>(E667/D667)*100</f>
        <v>239.58823529411765</v>
      </c>
      <c r="P667" s="5">
        <f>E667/G667</f>
        <v>44.922794117647058</v>
      </c>
      <c r="Q667" t="str" cm="1">
        <f t="array" ref="Q667:R667">_xlfn.TEXTSPLIT(N667,"/",1)</f>
        <v>film &amp; video</v>
      </c>
      <c r="R667" t="str">
        <v>documentary</v>
      </c>
      <c r="S667" s="9">
        <f>(((J667/60)/60)/24)+DATE(1970,1,1)</f>
        <v>40733.208333333336</v>
      </c>
      <c r="T667" s="9">
        <f>(((K667/60)/60)/24)+DATE(1970,1,1)</f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>(E668/D668)*100</f>
        <v>64.032258064516128</v>
      </c>
      <c r="P668" s="5">
        <f>E668/G668</f>
        <v>79.400000000000006</v>
      </c>
      <c r="Q668" t="str" cm="1">
        <f t="array" ref="Q668:R668">_xlfn.TEXTSPLIT(N668,"/",1)</f>
        <v>theater</v>
      </c>
      <c r="R668" t="str">
        <v>plays</v>
      </c>
      <c r="S668" s="9">
        <f>(((J668/60)/60)/24)+DATE(1970,1,1)</f>
        <v>41516.208333333336</v>
      </c>
      <c r="T668" s="9">
        <f>(((K668/60)/60)/24)+DATE(1970,1,1)</f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>(E669/D669)*100</f>
        <v>176.15942028985506</v>
      </c>
      <c r="P669" s="5">
        <f>E669/G669</f>
        <v>29.009546539379475</v>
      </c>
      <c r="Q669" t="str" cm="1">
        <f t="array" ref="Q669:R669">_xlfn.TEXTSPLIT(N669,"/",1)</f>
        <v>journalism</v>
      </c>
      <c r="R669" t="str">
        <v>audio</v>
      </c>
      <c r="S669" s="9">
        <f>(((J669/60)/60)/24)+DATE(1970,1,1)</f>
        <v>41892.208333333336</v>
      </c>
      <c r="T669" s="9">
        <f>(((K669/60)/60)/24)+DATE(1970,1,1)</f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>(E670/D670)*100</f>
        <v>20.33818181818182</v>
      </c>
      <c r="P670" s="5">
        <f>E670/G670</f>
        <v>73.59210526315789</v>
      </c>
      <c r="Q670" t="str" cm="1">
        <f t="array" ref="Q670:R670">_xlfn.TEXTSPLIT(N670,"/",1)</f>
        <v>theater</v>
      </c>
      <c r="R670" t="str">
        <v>plays</v>
      </c>
      <c r="S670" s="9">
        <f>(((J670/60)/60)/24)+DATE(1970,1,1)</f>
        <v>41122.208333333336</v>
      </c>
      <c r="T670" s="9">
        <f>(((K670/60)/60)/24)+DATE(1970,1,1)</f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>(E671/D671)*100</f>
        <v>358.64754098360658</v>
      </c>
      <c r="P671" s="5">
        <f>E671/G671</f>
        <v>107.97038864898211</v>
      </c>
      <c r="Q671" t="str" cm="1">
        <f t="array" ref="Q671:R671">_xlfn.TEXTSPLIT(N671,"/",1)</f>
        <v>theater</v>
      </c>
      <c r="R671" t="str">
        <v>plays</v>
      </c>
      <c r="S671" s="9">
        <f>(((J671/60)/60)/24)+DATE(1970,1,1)</f>
        <v>42912.208333333328</v>
      </c>
      <c r="T671" s="9">
        <f>(((K671/60)/60)/24)+DATE(1970,1,1)</f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>(E672/D672)*100</f>
        <v>468.85802469135803</v>
      </c>
      <c r="P672" s="5">
        <f>E672/G672</f>
        <v>68.987284287011803</v>
      </c>
      <c r="Q672" t="str" cm="1">
        <f t="array" ref="Q672:R672">_xlfn.TEXTSPLIT(N672,"/",1)</f>
        <v>music</v>
      </c>
      <c r="R672" t="str">
        <v>indie rock</v>
      </c>
      <c r="S672" s="9">
        <f>(((J672/60)/60)/24)+DATE(1970,1,1)</f>
        <v>42425.25</v>
      </c>
      <c r="T672" s="9">
        <f>(((K672/60)/60)/24)+DATE(1970,1,1)</f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>(E673/D673)*100</f>
        <v>122.05635245901641</v>
      </c>
      <c r="P673" s="5">
        <f>E673/G673</f>
        <v>111.02236719478098</v>
      </c>
      <c r="Q673" t="str" cm="1">
        <f t="array" ref="Q673:R673">_xlfn.TEXTSPLIT(N673,"/",1)</f>
        <v>theater</v>
      </c>
      <c r="R673" t="str">
        <v>plays</v>
      </c>
      <c r="S673" s="9">
        <f>(((J673/60)/60)/24)+DATE(1970,1,1)</f>
        <v>40390.208333333336</v>
      </c>
      <c r="T673" s="9">
        <f>(((K673/60)/60)/24)+DATE(1970,1,1)</f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>(E674/D674)*100</f>
        <v>55.931783729156137</v>
      </c>
      <c r="P674" s="5">
        <f>E674/G674</f>
        <v>24.997515808491418</v>
      </c>
      <c r="Q674" t="str" cm="1">
        <f t="array" ref="Q674:R674">_xlfn.TEXTSPLIT(N674,"/",1)</f>
        <v>theater</v>
      </c>
      <c r="R674" t="str">
        <v>plays</v>
      </c>
      <c r="S674" s="9">
        <f>(((J674/60)/60)/24)+DATE(1970,1,1)</f>
        <v>43180.208333333328</v>
      </c>
      <c r="T674" s="9">
        <f>(((K674/60)/60)/24)+DATE(1970,1,1)</f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>(E675/D675)*100</f>
        <v>43.660714285714285</v>
      </c>
      <c r="P675" s="5">
        <f>E675/G675</f>
        <v>42.155172413793103</v>
      </c>
      <c r="Q675" t="str" cm="1">
        <f t="array" ref="Q675:R675">_xlfn.TEXTSPLIT(N675,"/",1)</f>
        <v>music</v>
      </c>
      <c r="R675" t="str">
        <v>indie rock</v>
      </c>
      <c r="S675" s="9">
        <f>(((J675/60)/60)/24)+DATE(1970,1,1)</f>
        <v>42475.208333333328</v>
      </c>
      <c r="T675" s="9">
        <f>(((K675/60)/60)/24)+DATE(1970,1,1)</f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>(E676/D676)*100</f>
        <v>33.53837141183363</v>
      </c>
      <c r="P676" s="5">
        <f>E676/G676</f>
        <v>47.003284072249592</v>
      </c>
      <c r="Q676" t="str" cm="1">
        <f t="array" ref="Q676:R676">_xlfn.TEXTSPLIT(N676,"/",1)</f>
        <v>photography</v>
      </c>
      <c r="R676" t="str">
        <v>photography books</v>
      </c>
      <c r="S676" s="9">
        <f>(((J676/60)/60)/24)+DATE(1970,1,1)</f>
        <v>40774.208333333336</v>
      </c>
      <c r="T676" s="9">
        <f>(((K676/60)/60)/24)+DATE(1970,1,1)</f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>(E677/D677)*100</f>
        <v>122.97938144329896</v>
      </c>
      <c r="P677" s="5">
        <f>E677/G677</f>
        <v>36.0392749244713</v>
      </c>
      <c r="Q677" t="str" cm="1">
        <f t="array" ref="Q677:R677">_xlfn.TEXTSPLIT(N677,"/",1)</f>
        <v>journalism</v>
      </c>
      <c r="R677" t="str">
        <v>audio</v>
      </c>
      <c r="S677" s="9">
        <f>(((J677/60)/60)/24)+DATE(1970,1,1)</f>
        <v>43719.208333333328</v>
      </c>
      <c r="T677" s="9">
        <f>(((K677/60)/60)/24)+DATE(1970,1,1)</f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>(E678/D678)*100</f>
        <v>189.74959871589084</v>
      </c>
      <c r="P678" s="5">
        <f>E678/G678</f>
        <v>101.03760683760684</v>
      </c>
      <c r="Q678" t="str" cm="1">
        <f t="array" ref="Q678:R678">_xlfn.TEXTSPLIT(N678,"/",1)</f>
        <v>photography</v>
      </c>
      <c r="R678" t="str">
        <v>photography books</v>
      </c>
      <c r="S678" s="9">
        <f>(((J678/60)/60)/24)+DATE(1970,1,1)</f>
        <v>41178.208333333336</v>
      </c>
      <c r="T678" s="9">
        <f>(((K678/60)/60)/24)+DATE(1970,1,1)</f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>(E679/D679)*100</f>
        <v>83.622641509433961</v>
      </c>
      <c r="P679" s="5">
        <f>E679/G679</f>
        <v>39.927927927927925</v>
      </c>
      <c r="Q679" t="str" cm="1">
        <f t="array" ref="Q679:R679">_xlfn.TEXTSPLIT(N679,"/",1)</f>
        <v>publishing</v>
      </c>
      <c r="R679" t="str">
        <v>fiction</v>
      </c>
      <c r="S679" s="9">
        <f>(((J679/60)/60)/24)+DATE(1970,1,1)</f>
        <v>42561.208333333328</v>
      </c>
      <c r="T679" s="9">
        <f>(((K679/60)/60)/24)+DATE(1970,1,1)</f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>(E680/D680)*100</f>
        <v>17.968844221105527</v>
      </c>
      <c r="P680" s="5">
        <f>E680/G680</f>
        <v>83.158139534883716</v>
      </c>
      <c r="Q680" t="str" cm="1">
        <f t="array" ref="Q680:R680">_xlfn.TEXTSPLIT(N680,"/",1)</f>
        <v>film &amp; video</v>
      </c>
      <c r="R680" t="str">
        <v>drama</v>
      </c>
      <c r="S680" s="9">
        <f>(((J680/60)/60)/24)+DATE(1970,1,1)</f>
        <v>43484.25</v>
      </c>
      <c r="T680" s="9">
        <f>(((K680/60)/60)/24)+DATE(1970,1,1)</f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>(E681/D681)*100</f>
        <v>1036.5</v>
      </c>
      <c r="P681" s="5">
        <f>E681/G681</f>
        <v>39.97520661157025</v>
      </c>
      <c r="Q681" t="str" cm="1">
        <f t="array" ref="Q681:R681">_xlfn.TEXTSPLIT(N681,"/",1)</f>
        <v>food</v>
      </c>
      <c r="R681" t="str">
        <v>food trucks</v>
      </c>
      <c r="S681" s="9">
        <f>(((J681/60)/60)/24)+DATE(1970,1,1)</f>
        <v>43756.208333333328</v>
      </c>
      <c r="T681" s="9">
        <f>(((K681/60)/60)/24)+DATE(1970,1,1)</f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>(E682/D682)*100</f>
        <v>97.405219780219781</v>
      </c>
      <c r="P682" s="5">
        <f>E682/G682</f>
        <v>47.993908629441627</v>
      </c>
      <c r="Q682" t="str" cm="1">
        <f t="array" ref="Q682:R682">_xlfn.TEXTSPLIT(N682,"/",1)</f>
        <v>games</v>
      </c>
      <c r="R682" t="str">
        <v>mobile games</v>
      </c>
      <c r="S682" s="9">
        <f>(((J682/60)/60)/24)+DATE(1970,1,1)</f>
        <v>43813.25</v>
      </c>
      <c r="T682" s="9">
        <f>(((K682/60)/60)/24)+DATE(1970,1,1)</f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>(E683/D683)*100</f>
        <v>86.386203150461711</v>
      </c>
      <c r="P683" s="5">
        <f>E683/G683</f>
        <v>95.978877489438744</v>
      </c>
      <c r="Q683" t="str" cm="1">
        <f t="array" ref="Q683:R683">_xlfn.TEXTSPLIT(N683,"/",1)</f>
        <v>theater</v>
      </c>
      <c r="R683" t="str">
        <v>plays</v>
      </c>
      <c r="S683" s="9">
        <f>(((J683/60)/60)/24)+DATE(1970,1,1)</f>
        <v>40898.25</v>
      </c>
      <c r="T683" s="9">
        <f>(((K683/60)/60)/24)+DATE(1970,1,1)</f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>(E684/D684)*100</f>
        <v>150.16666666666666</v>
      </c>
      <c r="P684" s="5">
        <f>E684/G684</f>
        <v>78.728155339805824</v>
      </c>
      <c r="Q684" t="str" cm="1">
        <f t="array" ref="Q684:R684">_xlfn.TEXTSPLIT(N684,"/",1)</f>
        <v>theater</v>
      </c>
      <c r="R684" t="str">
        <v>plays</v>
      </c>
      <c r="S684" s="9">
        <f>(((J684/60)/60)/24)+DATE(1970,1,1)</f>
        <v>41619.25</v>
      </c>
      <c r="T684" s="9">
        <f>(((K684/60)/60)/24)+DATE(1970,1,1)</f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>(E685/D685)*100</f>
        <v>358.43478260869563</v>
      </c>
      <c r="P685" s="5">
        <f>E685/G685</f>
        <v>56.081632653061227</v>
      </c>
      <c r="Q685" t="str" cm="1">
        <f t="array" ref="Q685:R685">_xlfn.TEXTSPLIT(N685,"/",1)</f>
        <v>theater</v>
      </c>
      <c r="R685" t="str">
        <v>plays</v>
      </c>
      <c r="S685" s="9">
        <f>(((J685/60)/60)/24)+DATE(1970,1,1)</f>
        <v>43359.208333333328</v>
      </c>
      <c r="T685" s="9">
        <f>(((K685/60)/60)/24)+DATE(1970,1,1)</f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>(E686/D686)*100</f>
        <v>542.85714285714289</v>
      </c>
      <c r="P686" s="5">
        <f>E686/G686</f>
        <v>69.090909090909093</v>
      </c>
      <c r="Q686" t="str" cm="1">
        <f t="array" ref="Q686:R686">_xlfn.TEXTSPLIT(N686,"/",1)</f>
        <v>publishing</v>
      </c>
      <c r="R686" t="str">
        <v>nonfiction</v>
      </c>
      <c r="S686" s="9">
        <f>(((J686/60)/60)/24)+DATE(1970,1,1)</f>
        <v>40358.208333333336</v>
      </c>
      <c r="T686" s="9">
        <f>(((K686/60)/60)/24)+DATE(1970,1,1)</f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>(E687/D687)*100</f>
        <v>67.500714285714281</v>
      </c>
      <c r="P687" s="5">
        <f>E687/G687</f>
        <v>102.05291576673866</v>
      </c>
      <c r="Q687" t="str" cm="1">
        <f t="array" ref="Q687:R687">_xlfn.TEXTSPLIT(N687,"/",1)</f>
        <v>theater</v>
      </c>
      <c r="R687" t="str">
        <v>plays</v>
      </c>
      <c r="S687" s="9">
        <f>(((J687/60)/60)/24)+DATE(1970,1,1)</f>
        <v>42239.208333333328</v>
      </c>
      <c r="T687" s="9">
        <f>(((K687/60)/60)/24)+DATE(1970,1,1)</f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>(E688/D688)*100</f>
        <v>191.74666666666667</v>
      </c>
      <c r="P688" s="5">
        <f>E688/G688</f>
        <v>107.32089552238806</v>
      </c>
      <c r="Q688" t="str" cm="1">
        <f t="array" ref="Q688:R688">_xlfn.TEXTSPLIT(N688,"/",1)</f>
        <v>technology</v>
      </c>
      <c r="R688" t="str">
        <v>wearables</v>
      </c>
      <c r="S688" s="9">
        <f>(((J688/60)/60)/24)+DATE(1970,1,1)</f>
        <v>43186.208333333328</v>
      </c>
      <c r="T688" s="9">
        <f>(((K688/60)/60)/24)+DATE(1970,1,1)</f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>(E689/D689)*100</f>
        <v>932</v>
      </c>
      <c r="P689" s="5">
        <f>E689/G689</f>
        <v>51.970260223048328</v>
      </c>
      <c r="Q689" t="str" cm="1">
        <f t="array" ref="Q689:R689">_xlfn.TEXTSPLIT(N689,"/",1)</f>
        <v>theater</v>
      </c>
      <c r="R689" t="str">
        <v>plays</v>
      </c>
      <c r="S689" s="9">
        <f>(((J689/60)/60)/24)+DATE(1970,1,1)</f>
        <v>42806.25</v>
      </c>
      <c r="T689" s="9">
        <f>(((K689/60)/60)/24)+DATE(1970,1,1)</f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>(E690/D690)*100</f>
        <v>429.27586206896552</v>
      </c>
      <c r="P690" s="5">
        <f>E690/G690</f>
        <v>71.137142857142862</v>
      </c>
      <c r="Q690" t="str" cm="1">
        <f t="array" ref="Q690:R690">_xlfn.TEXTSPLIT(N690,"/",1)</f>
        <v>film &amp; video</v>
      </c>
      <c r="R690" t="str">
        <v>television</v>
      </c>
      <c r="S690" s="9">
        <f>(((J690/60)/60)/24)+DATE(1970,1,1)</f>
        <v>43475.25</v>
      </c>
      <c r="T690" s="9">
        <f>(((K690/60)/60)/24)+DATE(1970,1,1)</f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>(E691/D691)*100</f>
        <v>100.65753424657535</v>
      </c>
      <c r="P691" s="5">
        <f>E691/G691</f>
        <v>106.49275362318841</v>
      </c>
      <c r="Q691" t="str" cm="1">
        <f t="array" ref="Q691:R691">_xlfn.TEXTSPLIT(N691,"/",1)</f>
        <v>technology</v>
      </c>
      <c r="R691" t="str">
        <v>web</v>
      </c>
      <c r="S691" s="9">
        <f>(((J691/60)/60)/24)+DATE(1970,1,1)</f>
        <v>41576.208333333336</v>
      </c>
      <c r="T691" s="9">
        <f>(((K691/60)/60)/24)+DATE(1970,1,1)</f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>(E692/D692)*100</f>
        <v>226.61111111111109</v>
      </c>
      <c r="P692" s="5">
        <f>E692/G692</f>
        <v>42.93684210526316</v>
      </c>
      <c r="Q692" t="str" cm="1">
        <f t="array" ref="Q692:R692">_xlfn.TEXTSPLIT(N692,"/",1)</f>
        <v>film &amp; video</v>
      </c>
      <c r="R692" t="str">
        <v>documentary</v>
      </c>
      <c r="S692" s="9">
        <f>(((J692/60)/60)/24)+DATE(1970,1,1)</f>
        <v>40874.25</v>
      </c>
      <c r="T692" s="9">
        <f>(((K692/60)/60)/24)+DATE(1970,1,1)</f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>(E693/D693)*100</f>
        <v>142.38</v>
      </c>
      <c r="P693" s="5">
        <f>E693/G693</f>
        <v>30.037974683544302</v>
      </c>
      <c r="Q693" t="str" cm="1">
        <f t="array" ref="Q693:R693">_xlfn.TEXTSPLIT(N693,"/",1)</f>
        <v>film &amp; video</v>
      </c>
      <c r="R693" t="str">
        <v>documentary</v>
      </c>
      <c r="S693" s="9">
        <f>(((J693/60)/60)/24)+DATE(1970,1,1)</f>
        <v>41185.208333333336</v>
      </c>
      <c r="T693" s="9">
        <f>(((K693/60)/60)/24)+DATE(1970,1,1)</f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>(E694/D694)*100</f>
        <v>90.633333333333326</v>
      </c>
      <c r="P694" s="5">
        <f>E694/G694</f>
        <v>70.623376623376629</v>
      </c>
      <c r="Q694" t="str" cm="1">
        <f t="array" ref="Q694:R694">_xlfn.TEXTSPLIT(N694,"/",1)</f>
        <v>music</v>
      </c>
      <c r="R694" t="str">
        <v>rock</v>
      </c>
      <c r="S694" s="9">
        <f>(((J694/60)/60)/24)+DATE(1970,1,1)</f>
        <v>43655.208333333328</v>
      </c>
      <c r="T694" s="9">
        <f>(((K694/60)/60)/24)+DATE(1970,1,1)</f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>(E695/D695)*100</f>
        <v>63.966740576496676</v>
      </c>
      <c r="P695" s="5">
        <f>E695/G695</f>
        <v>66.016018306636155</v>
      </c>
      <c r="Q695" t="str" cm="1">
        <f t="array" ref="Q695:R695">_xlfn.TEXTSPLIT(N695,"/",1)</f>
        <v>theater</v>
      </c>
      <c r="R695" t="str">
        <v>plays</v>
      </c>
      <c r="S695" s="9">
        <f>(((J695/60)/60)/24)+DATE(1970,1,1)</f>
        <v>43025.208333333328</v>
      </c>
      <c r="T695" s="9">
        <f>(((K695/60)/60)/24)+DATE(1970,1,1)</f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>(E696/D696)*100</f>
        <v>84.131868131868131</v>
      </c>
      <c r="P696" s="5">
        <f>E696/G696</f>
        <v>96.911392405063296</v>
      </c>
      <c r="Q696" t="str" cm="1">
        <f t="array" ref="Q696:R696">_xlfn.TEXTSPLIT(N696,"/",1)</f>
        <v>theater</v>
      </c>
      <c r="R696" t="str">
        <v>plays</v>
      </c>
      <c r="S696" s="9">
        <f>(((J696/60)/60)/24)+DATE(1970,1,1)</f>
        <v>43066.25</v>
      </c>
      <c r="T696" s="9">
        <f>(((K696/60)/60)/24)+DATE(1970,1,1)</f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>(E697/D697)*100</f>
        <v>133.93478260869566</v>
      </c>
      <c r="P697" s="5">
        <f>E697/G697</f>
        <v>62.867346938775512</v>
      </c>
      <c r="Q697" t="str" cm="1">
        <f t="array" ref="Q697:R697">_xlfn.TEXTSPLIT(N697,"/",1)</f>
        <v>music</v>
      </c>
      <c r="R697" t="str">
        <v>rock</v>
      </c>
      <c r="S697" s="9">
        <f>(((J697/60)/60)/24)+DATE(1970,1,1)</f>
        <v>42322.25</v>
      </c>
      <c r="T697" s="9">
        <f>(((K697/60)/60)/24)+DATE(1970,1,1)</f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>(E698/D698)*100</f>
        <v>59.042047531992694</v>
      </c>
      <c r="P698" s="5">
        <f>E698/G698</f>
        <v>108.98537682789652</v>
      </c>
      <c r="Q698" t="str" cm="1">
        <f t="array" ref="Q698:R698">_xlfn.TEXTSPLIT(N698,"/",1)</f>
        <v>theater</v>
      </c>
      <c r="R698" t="str">
        <v>plays</v>
      </c>
      <c r="S698" s="9">
        <f>(((J698/60)/60)/24)+DATE(1970,1,1)</f>
        <v>42114.208333333328</v>
      </c>
      <c r="T698" s="9">
        <f>(((K698/60)/60)/24)+DATE(1970,1,1)</f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>(E699/D699)*100</f>
        <v>152.80062063615205</v>
      </c>
      <c r="P699" s="5">
        <f>E699/G699</f>
        <v>26.999314599040439</v>
      </c>
      <c r="Q699" t="str" cm="1">
        <f t="array" ref="Q699:R699">_xlfn.TEXTSPLIT(N699,"/",1)</f>
        <v>music</v>
      </c>
      <c r="R699" t="str">
        <v>electric music</v>
      </c>
      <c r="S699" s="9">
        <f>(((J699/60)/60)/24)+DATE(1970,1,1)</f>
        <v>43190.208333333328</v>
      </c>
      <c r="T699" s="9">
        <f>(((K699/60)/60)/24)+DATE(1970,1,1)</f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>(E700/D700)*100</f>
        <v>446.69121140142522</v>
      </c>
      <c r="P700" s="5">
        <f>E700/G700</f>
        <v>65.004147943311438</v>
      </c>
      <c r="Q700" t="str" cm="1">
        <f t="array" ref="Q700:R700">_xlfn.TEXTSPLIT(N700,"/",1)</f>
        <v>technology</v>
      </c>
      <c r="R700" t="str">
        <v>wearables</v>
      </c>
      <c r="S700" s="9">
        <f>(((J700/60)/60)/24)+DATE(1970,1,1)</f>
        <v>40871.25</v>
      </c>
      <c r="T700" s="9">
        <f>(((K700/60)/60)/24)+DATE(1970,1,1)</f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>(E701/D701)*100</f>
        <v>84.391891891891888</v>
      </c>
      <c r="P701" s="5">
        <f>E701/G701</f>
        <v>111.51785714285714</v>
      </c>
      <c r="Q701" t="str" cm="1">
        <f t="array" ref="Q701:R701">_xlfn.TEXTSPLIT(N701,"/",1)</f>
        <v>film &amp; video</v>
      </c>
      <c r="R701" t="str">
        <v>drama</v>
      </c>
      <c r="S701" s="9">
        <f>(((J701/60)/60)/24)+DATE(1970,1,1)</f>
        <v>43641.208333333328</v>
      </c>
      <c r="T701" s="9">
        <f>(((K701/60)/60)/24)+DATE(1970,1,1)</f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>(E702/D702)*100</f>
        <v>3</v>
      </c>
      <c r="P702" s="5">
        <f>E702/G702</f>
        <v>3</v>
      </c>
      <c r="Q702" t="str" cm="1">
        <f t="array" ref="Q702:R702">_xlfn.TEXTSPLIT(N702,"/",1)</f>
        <v>technology</v>
      </c>
      <c r="R702" t="str">
        <v>wearables</v>
      </c>
      <c r="S702" s="9">
        <f>(((J702/60)/60)/24)+DATE(1970,1,1)</f>
        <v>40203.25</v>
      </c>
      <c r="T702" s="9">
        <f>(((K702/60)/60)/24)+DATE(1970,1,1)</f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>(E703/D703)*100</f>
        <v>175.02692307692308</v>
      </c>
      <c r="P703" s="5">
        <f>E703/G703</f>
        <v>110.99268292682927</v>
      </c>
      <c r="Q703" t="str" cm="1">
        <f t="array" ref="Q703:R703">_xlfn.TEXTSPLIT(N703,"/",1)</f>
        <v>theater</v>
      </c>
      <c r="R703" t="str">
        <v>plays</v>
      </c>
      <c r="S703" s="9">
        <f>(((J703/60)/60)/24)+DATE(1970,1,1)</f>
        <v>40629.208333333336</v>
      </c>
      <c r="T703" s="9">
        <f>(((K703/60)/60)/24)+DATE(1970,1,1)</f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>(E704/D704)*100</f>
        <v>54.137931034482754</v>
      </c>
      <c r="P704" s="5">
        <f>E704/G704</f>
        <v>56.746987951807228</v>
      </c>
      <c r="Q704" t="str" cm="1">
        <f t="array" ref="Q704:R704">_xlfn.TEXTSPLIT(N704,"/",1)</f>
        <v>technology</v>
      </c>
      <c r="R704" t="str">
        <v>wearables</v>
      </c>
      <c r="S704" s="9">
        <f>(((J704/60)/60)/24)+DATE(1970,1,1)</f>
        <v>41477.208333333336</v>
      </c>
      <c r="T704" s="9">
        <f>(((K704/60)/60)/24)+DATE(1970,1,1)</f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>(E705/D705)*100</f>
        <v>311.87381703470032</v>
      </c>
      <c r="P705" s="5">
        <f>E705/G705</f>
        <v>97.020608439646708</v>
      </c>
      <c r="Q705" t="str" cm="1">
        <f t="array" ref="Q705:R705">_xlfn.TEXTSPLIT(N705,"/",1)</f>
        <v>publishing</v>
      </c>
      <c r="R705" t="str">
        <v>translations</v>
      </c>
      <c r="S705" s="9">
        <f>(((J705/60)/60)/24)+DATE(1970,1,1)</f>
        <v>41020.208333333336</v>
      </c>
      <c r="T705" s="9">
        <f>(((K705/60)/60)/24)+DATE(1970,1,1)</f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>(E706/D706)*100</f>
        <v>122.78160919540231</v>
      </c>
      <c r="P706" s="5">
        <f>E706/G706</f>
        <v>92.08620689655173</v>
      </c>
      <c r="Q706" t="str" cm="1">
        <f t="array" ref="Q706:R706">_xlfn.TEXTSPLIT(N706,"/",1)</f>
        <v>film &amp; video</v>
      </c>
      <c r="R706" t="str">
        <v>animation</v>
      </c>
      <c r="S706" s="9">
        <f>(((J706/60)/60)/24)+DATE(1970,1,1)</f>
        <v>42555.208333333328</v>
      </c>
      <c r="T706" s="9">
        <f>(((K706/60)/60)/24)+DATE(1970,1,1)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>(E707/D707)*100</f>
        <v>99.026517383618156</v>
      </c>
      <c r="P707" s="5">
        <f>E707/G707</f>
        <v>82.986666666666665</v>
      </c>
      <c r="Q707" t="str" cm="1">
        <f t="array" ref="Q707:R707">_xlfn.TEXTSPLIT(N707,"/",1)</f>
        <v>publishing</v>
      </c>
      <c r="R707" t="str">
        <v>nonfiction</v>
      </c>
      <c r="S707" s="9">
        <f>(((J707/60)/60)/24)+DATE(1970,1,1)</f>
        <v>41619.25</v>
      </c>
      <c r="T707" s="9">
        <f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>(E708/D708)*100</f>
        <v>127.84686346863469</v>
      </c>
      <c r="P708" s="5">
        <f>E708/G708</f>
        <v>103.03791821561339</v>
      </c>
      <c r="Q708" t="str" cm="1">
        <f t="array" ref="Q708:R708">_xlfn.TEXTSPLIT(N708,"/",1)</f>
        <v>technology</v>
      </c>
      <c r="R708" t="str">
        <v>web</v>
      </c>
      <c r="S708" s="9">
        <f>(((J708/60)/60)/24)+DATE(1970,1,1)</f>
        <v>43471.25</v>
      </c>
      <c r="T708" s="9">
        <f>(((K708/60)/60)/24)+DATE(1970,1,1)</f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>(E709/D709)*100</f>
        <v>158.61643835616439</v>
      </c>
      <c r="P709" s="5">
        <f>E709/G709</f>
        <v>68.922619047619051</v>
      </c>
      <c r="Q709" t="str" cm="1">
        <f t="array" ref="Q709:R709">_xlfn.TEXTSPLIT(N709,"/",1)</f>
        <v>film &amp; video</v>
      </c>
      <c r="R709" t="str">
        <v>drama</v>
      </c>
      <c r="S709" s="9">
        <f>(((J709/60)/60)/24)+DATE(1970,1,1)</f>
        <v>43442.25</v>
      </c>
      <c r="T709" s="9">
        <f>(((K709/60)/60)/24)+DATE(1970,1,1)</f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>(E710/D710)*100</f>
        <v>707.05882352941171</v>
      </c>
      <c r="P710" s="5">
        <f>E710/G710</f>
        <v>87.737226277372258</v>
      </c>
      <c r="Q710" t="str" cm="1">
        <f t="array" ref="Q710:R710">_xlfn.TEXTSPLIT(N710,"/",1)</f>
        <v>theater</v>
      </c>
      <c r="R710" t="str">
        <v>plays</v>
      </c>
      <c r="S710" s="9">
        <f>(((J710/60)/60)/24)+DATE(1970,1,1)</f>
        <v>42877.208333333328</v>
      </c>
      <c r="T710" s="9">
        <f>(((K710/60)/60)/24)+DATE(1970,1,1)</f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>(E711/D711)*100</f>
        <v>142.38775510204081</v>
      </c>
      <c r="P711" s="5">
        <f>E711/G711</f>
        <v>75.021505376344081</v>
      </c>
      <c r="Q711" t="str" cm="1">
        <f t="array" ref="Q711:R711">_xlfn.TEXTSPLIT(N711,"/",1)</f>
        <v>theater</v>
      </c>
      <c r="R711" t="str">
        <v>plays</v>
      </c>
      <c r="S711" s="9">
        <f>(((J711/60)/60)/24)+DATE(1970,1,1)</f>
        <v>41018.208333333336</v>
      </c>
      <c r="T711" s="9">
        <f>(((K711/60)/60)/24)+DATE(1970,1,1)</f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>(E712/D712)*100</f>
        <v>147.86046511627907</v>
      </c>
      <c r="P712" s="5">
        <f>E712/G712</f>
        <v>50.863999999999997</v>
      </c>
      <c r="Q712" t="str" cm="1">
        <f t="array" ref="Q712:R712">_xlfn.TEXTSPLIT(N712,"/",1)</f>
        <v>theater</v>
      </c>
      <c r="R712" t="str">
        <v>plays</v>
      </c>
      <c r="S712" s="9">
        <f>(((J712/60)/60)/24)+DATE(1970,1,1)</f>
        <v>43295.208333333328</v>
      </c>
      <c r="T712" s="9">
        <f>(((K712/60)/60)/24)+DATE(1970,1,1)</f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>(E713/D713)*100</f>
        <v>20.322580645161288</v>
      </c>
      <c r="P713" s="5">
        <f>E713/G713</f>
        <v>90</v>
      </c>
      <c r="Q713" t="str" cm="1">
        <f t="array" ref="Q713:R713">_xlfn.TEXTSPLIT(N713,"/",1)</f>
        <v>theater</v>
      </c>
      <c r="R713" t="str">
        <v>plays</v>
      </c>
      <c r="S713" s="9">
        <f>(((J713/60)/60)/24)+DATE(1970,1,1)</f>
        <v>42393.25</v>
      </c>
      <c r="T713" s="9">
        <f>(((K713/60)/60)/24)+DATE(1970,1,1)</f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>(E714/D714)*100</f>
        <v>1840.625</v>
      </c>
      <c r="P714" s="5">
        <f>E714/G714</f>
        <v>72.896039603960389</v>
      </c>
      <c r="Q714" t="str" cm="1">
        <f t="array" ref="Q714:R714">_xlfn.TEXTSPLIT(N714,"/",1)</f>
        <v>theater</v>
      </c>
      <c r="R714" t="str">
        <v>plays</v>
      </c>
      <c r="S714" s="9">
        <f>(((J714/60)/60)/24)+DATE(1970,1,1)</f>
        <v>42559.208333333328</v>
      </c>
      <c r="T714" s="9">
        <f>(((K714/60)/60)/24)+DATE(1970,1,1)</f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>(E715/D715)*100</f>
        <v>161.94202898550725</v>
      </c>
      <c r="P715" s="5">
        <f>E715/G715</f>
        <v>108.48543689320388</v>
      </c>
      <c r="Q715" t="str" cm="1">
        <f t="array" ref="Q715:R715">_xlfn.TEXTSPLIT(N715,"/",1)</f>
        <v>publishing</v>
      </c>
      <c r="R715" t="str">
        <v>radio &amp; podcasts</v>
      </c>
      <c r="S715" s="9">
        <f>(((J715/60)/60)/24)+DATE(1970,1,1)</f>
        <v>42604.208333333328</v>
      </c>
      <c r="T715" s="9">
        <f>(((K715/60)/60)/24)+DATE(1970,1,1)</f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>(E716/D716)*100</f>
        <v>472.82077922077923</v>
      </c>
      <c r="P716" s="5">
        <f>E716/G716</f>
        <v>101.98095238095237</v>
      </c>
      <c r="Q716" t="str" cm="1">
        <f t="array" ref="Q716:R716">_xlfn.TEXTSPLIT(N716,"/",1)</f>
        <v>music</v>
      </c>
      <c r="R716" t="str">
        <v>rock</v>
      </c>
      <c r="S716" s="9">
        <f>(((J716/60)/60)/24)+DATE(1970,1,1)</f>
        <v>41870.208333333336</v>
      </c>
      <c r="T716" s="9">
        <f>(((K716/60)/60)/24)+DATE(1970,1,1)</f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>(E717/D717)*100</f>
        <v>24.466101694915253</v>
      </c>
      <c r="P717" s="5">
        <f>E717/G717</f>
        <v>44.009146341463413</v>
      </c>
      <c r="Q717" t="str" cm="1">
        <f t="array" ref="Q717:R717">_xlfn.TEXTSPLIT(N717,"/",1)</f>
        <v>games</v>
      </c>
      <c r="R717" t="str">
        <v>mobile games</v>
      </c>
      <c r="S717" s="9">
        <f>(((J717/60)/60)/24)+DATE(1970,1,1)</f>
        <v>40397.208333333336</v>
      </c>
      <c r="T717" s="9">
        <f>(((K717/60)/60)/24)+DATE(1970,1,1)</f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>(E718/D718)*100</f>
        <v>517.65</v>
      </c>
      <c r="P718" s="5">
        <f>E718/G718</f>
        <v>65.942675159235662</v>
      </c>
      <c r="Q718" t="str" cm="1">
        <f t="array" ref="Q718:R718">_xlfn.TEXTSPLIT(N718,"/",1)</f>
        <v>theater</v>
      </c>
      <c r="R718" t="str">
        <v>plays</v>
      </c>
      <c r="S718" s="9">
        <f>(((J718/60)/60)/24)+DATE(1970,1,1)</f>
        <v>41465.208333333336</v>
      </c>
      <c r="T718" s="9">
        <f>(((K718/60)/60)/24)+DATE(1970,1,1)</f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>(E719/D719)*100</f>
        <v>247.64285714285714</v>
      </c>
      <c r="P719" s="5">
        <f>E719/G719</f>
        <v>24.987387387387386</v>
      </c>
      <c r="Q719" t="str" cm="1">
        <f t="array" ref="Q719:R719">_xlfn.TEXTSPLIT(N719,"/",1)</f>
        <v>film &amp; video</v>
      </c>
      <c r="R719" t="str">
        <v>documentary</v>
      </c>
      <c r="S719" s="9">
        <f>(((J719/60)/60)/24)+DATE(1970,1,1)</f>
        <v>40777.208333333336</v>
      </c>
      <c r="T719" s="9">
        <f>(((K719/60)/60)/24)+DATE(1970,1,1)</f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>(E720/D720)*100</f>
        <v>100.20481927710843</v>
      </c>
      <c r="P720" s="5">
        <f>E720/G720</f>
        <v>28.003367003367003</v>
      </c>
      <c r="Q720" t="str" cm="1">
        <f t="array" ref="Q720:R720">_xlfn.TEXTSPLIT(N720,"/",1)</f>
        <v>technology</v>
      </c>
      <c r="R720" t="str">
        <v>wearables</v>
      </c>
      <c r="S720" s="9">
        <f>(((J720/60)/60)/24)+DATE(1970,1,1)</f>
        <v>41442.208333333336</v>
      </c>
      <c r="T720" s="9">
        <f>(((K720/60)/60)/24)+DATE(1970,1,1)</f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>(E721/D721)*100</f>
        <v>153</v>
      </c>
      <c r="P721" s="5">
        <f>E721/G721</f>
        <v>85.829268292682926</v>
      </c>
      <c r="Q721" t="str" cm="1">
        <f t="array" ref="Q721:R721">_xlfn.TEXTSPLIT(N721,"/",1)</f>
        <v>publishing</v>
      </c>
      <c r="R721" t="str">
        <v>fiction</v>
      </c>
      <c r="S721" s="9">
        <f>(((J721/60)/60)/24)+DATE(1970,1,1)</f>
        <v>41058.208333333336</v>
      </c>
      <c r="T721" s="9">
        <f>(((K721/60)/60)/24)+DATE(1970,1,1)</f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>(E722/D722)*100</f>
        <v>37.091954022988503</v>
      </c>
      <c r="P722" s="5">
        <f>E722/G722</f>
        <v>84.921052631578945</v>
      </c>
      <c r="Q722" t="str" cm="1">
        <f t="array" ref="Q722:R722">_xlfn.TEXTSPLIT(N722,"/",1)</f>
        <v>theater</v>
      </c>
      <c r="R722" t="str">
        <v>plays</v>
      </c>
      <c r="S722" s="9">
        <f>(((J722/60)/60)/24)+DATE(1970,1,1)</f>
        <v>43152.25</v>
      </c>
      <c r="T722" s="9">
        <f>(((K722/60)/60)/24)+DATE(1970,1,1)</f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>(E723/D723)*100</f>
        <v>4.392394822006473</v>
      </c>
      <c r="P723" s="5">
        <f>E723/G723</f>
        <v>90.483333333333334</v>
      </c>
      <c r="Q723" t="str" cm="1">
        <f t="array" ref="Q723:R723">_xlfn.TEXTSPLIT(N723,"/",1)</f>
        <v>music</v>
      </c>
      <c r="R723" t="str">
        <v>rock</v>
      </c>
      <c r="S723" s="9">
        <f>(((J723/60)/60)/24)+DATE(1970,1,1)</f>
        <v>43194.208333333328</v>
      </c>
      <c r="T723" s="9">
        <f>(((K723/60)/60)/24)+DATE(1970,1,1)</f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>(E724/D724)*100</f>
        <v>156.50721649484535</v>
      </c>
      <c r="P724" s="5">
        <f>E724/G724</f>
        <v>25.00197628458498</v>
      </c>
      <c r="Q724" t="str" cm="1">
        <f t="array" ref="Q724:R724">_xlfn.TEXTSPLIT(N724,"/",1)</f>
        <v>film &amp; video</v>
      </c>
      <c r="R724" t="str">
        <v>documentary</v>
      </c>
      <c r="S724" s="9">
        <f>(((J724/60)/60)/24)+DATE(1970,1,1)</f>
        <v>43045.25</v>
      </c>
      <c r="T724" s="9">
        <f>(((K724/60)/60)/24)+DATE(1970,1,1)</f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>(E725/D725)*100</f>
        <v>270.40816326530609</v>
      </c>
      <c r="P725" s="5">
        <f>E725/G725</f>
        <v>92.013888888888886</v>
      </c>
      <c r="Q725" t="str" cm="1">
        <f t="array" ref="Q725:R725">_xlfn.TEXTSPLIT(N725,"/",1)</f>
        <v>theater</v>
      </c>
      <c r="R725" t="str">
        <v>plays</v>
      </c>
      <c r="S725" s="9">
        <f>(((J725/60)/60)/24)+DATE(1970,1,1)</f>
        <v>42431.25</v>
      </c>
      <c r="T725" s="9">
        <f>(((K725/60)/60)/24)+DATE(1970,1,1)</f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>(E726/D726)*100</f>
        <v>134.05952380952382</v>
      </c>
      <c r="P726" s="5">
        <f>E726/G726</f>
        <v>93.066115702479337</v>
      </c>
      <c r="Q726" t="str" cm="1">
        <f t="array" ref="Q726:R726">_xlfn.TEXTSPLIT(N726,"/",1)</f>
        <v>theater</v>
      </c>
      <c r="R726" t="str">
        <v>plays</v>
      </c>
      <c r="S726" s="9">
        <f>(((J726/60)/60)/24)+DATE(1970,1,1)</f>
        <v>41934.208333333336</v>
      </c>
      <c r="T726" s="9">
        <f>(((K726/60)/60)/24)+DATE(1970,1,1)</f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>(E727/D727)*100</f>
        <v>50.398033126293996</v>
      </c>
      <c r="P727" s="5">
        <f>E727/G727</f>
        <v>61.008145363408524</v>
      </c>
      <c r="Q727" t="str" cm="1">
        <f t="array" ref="Q727:R727">_xlfn.TEXTSPLIT(N727,"/",1)</f>
        <v>games</v>
      </c>
      <c r="R727" t="str">
        <v>mobile games</v>
      </c>
      <c r="S727" s="9">
        <f>(((J727/60)/60)/24)+DATE(1970,1,1)</f>
        <v>41958.25</v>
      </c>
      <c r="T727" s="9">
        <f>(((K727/60)/60)/24)+DATE(1970,1,1)</f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>(E728/D728)*100</f>
        <v>88.815837937384899</v>
      </c>
      <c r="P728" s="5">
        <f>E728/G728</f>
        <v>92.036259541984734</v>
      </c>
      <c r="Q728" t="str" cm="1">
        <f t="array" ref="Q728:R728">_xlfn.TEXTSPLIT(N728,"/",1)</f>
        <v>theater</v>
      </c>
      <c r="R728" t="str">
        <v>plays</v>
      </c>
      <c r="S728" s="9">
        <f>(((J728/60)/60)/24)+DATE(1970,1,1)</f>
        <v>40476.208333333336</v>
      </c>
      <c r="T728" s="9">
        <f>(((K728/60)/60)/24)+DATE(1970,1,1)</f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>(E729/D729)*100</f>
        <v>165</v>
      </c>
      <c r="P729" s="5">
        <f>E729/G729</f>
        <v>81.132596685082873</v>
      </c>
      <c r="Q729" t="str" cm="1">
        <f t="array" ref="Q729:R729">_xlfn.TEXTSPLIT(N729,"/",1)</f>
        <v>technology</v>
      </c>
      <c r="R729" t="str">
        <v>web</v>
      </c>
      <c r="S729" s="9">
        <f>(((J729/60)/60)/24)+DATE(1970,1,1)</f>
        <v>43485.25</v>
      </c>
      <c r="T729" s="9">
        <f>(((K729/60)/60)/24)+DATE(1970,1,1)</f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>(E730/D730)*100</f>
        <v>17.5</v>
      </c>
      <c r="P730" s="5">
        <f>E730/G730</f>
        <v>73.5</v>
      </c>
      <c r="Q730" t="str" cm="1">
        <f t="array" ref="Q730:R730">_xlfn.TEXTSPLIT(N730,"/",1)</f>
        <v>theater</v>
      </c>
      <c r="R730" t="str">
        <v>plays</v>
      </c>
      <c r="S730" s="9">
        <f>(((J730/60)/60)/24)+DATE(1970,1,1)</f>
        <v>42515.208333333328</v>
      </c>
      <c r="T730" s="9">
        <f>(((K730/60)/60)/24)+DATE(1970,1,1)</f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>(E731/D731)*100</f>
        <v>185.66071428571428</v>
      </c>
      <c r="P731" s="5">
        <f>E731/G731</f>
        <v>85.221311475409834</v>
      </c>
      <c r="Q731" t="str" cm="1">
        <f t="array" ref="Q731:R731">_xlfn.TEXTSPLIT(N731,"/",1)</f>
        <v>film &amp; video</v>
      </c>
      <c r="R731" t="str">
        <v>drama</v>
      </c>
      <c r="S731" s="9">
        <f>(((J731/60)/60)/24)+DATE(1970,1,1)</f>
        <v>41309.25</v>
      </c>
      <c r="T731" s="9">
        <f>(((K731/60)/60)/24)+DATE(1970,1,1)</f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>(E732/D732)*100</f>
        <v>412.6631944444444</v>
      </c>
      <c r="P732" s="5">
        <f>E732/G732</f>
        <v>110.96825396825396</v>
      </c>
      <c r="Q732" t="str" cm="1">
        <f t="array" ref="Q732:R732">_xlfn.TEXTSPLIT(N732,"/",1)</f>
        <v>technology</v>
      </c>
      <c r="R732" t="str">
        <v>wearables</v>
      </c>
      <c r="S732" s="9">
        <f>(((J732/60)/60)/24)+DATE(1970,1,1)</f>
        <v>42147.208333333328</v>
      </c>
      <c r="T732" s="9">
        <f>(((K732/60)/60)/24)+DATE(1970,1,1)</f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>(E733/D733)*100</f>
        <v>90.25</v>
      </c>
      <c r="P733" s="5">
        <f>E733/G733</f>
        <v>32.968036529680369</v>
      </c>
      <c r="Q733" t="str" cm="1">
        <f t="array" ref="Q733:R733">_xlfn.TEXTSPLIT(N733,"/",1)</f>
        <v>technology</v>
      </c>
      <c r="R733" t="str">
        <v>web</v>
      </c>
      <c r="S733" s="9">
        <f>(((J733/60)/60)/24)+DATE(1970,1,1)</f>
        <v>42939.208333333328</v>
      </c>
      <c r="T733" s="9">
        <f>(((K733/60)/60)/24)+DATE(1970,1,1)</f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>(E734/D734)*100</f>
        <v>91.984615384615381</v>
      </c>
      <c r="P734" s="5">
        <f>E734/G734</f>
        <v>96.005352363960753</v>
      </c>
      <c r="Q734" t="str" cm="1">
        <f t="array" ref="Q734:R734">_xlfn.TEXTSPLIT(N734,"/",1)</f>
        <v>music</v>
      </c>
      <c r="R734" t="str">
        <v>rock</v>
      </c>
      <c r="S734" s="9">
        <f>(((J734/60)/60)/24)+DATE(1970,1,1)</f>
        <v>42816.208333333328</v>
      </c>
      <c r="T734" s="9">
        <f>(((K734/60)/60)/24)+DATE(1970,1,1)</f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>(E735/D735)*100</f>
        <v>527.00632911392404</v>
      </c>
      <c r="P735" s="5">
        <f>E735/G735</f>
        <v>84.96632653061225</v>
      </c>
      <c r="Q735" t="str" cm="1">
        <f t="array" ref="Q735:R735">_xlfn.TEXTSPLIT(N735,"/",1)</f>
        <v>music</v>
      </c>
      <c r="R735" t="str">
        <v>metal</v>
      </c>
      <c r="S735" s="9">
        <f>(((J735/60)/60)/24)+DATE(1970,1,1)</f>
        <v>41844.208333333336</v>
      </c>
      <c r="T735" s="9">
        <f>(((K735/60)/60)/24)+DATE(1970,1,1)</f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>(E736/D736)*100</f>
        <v>319.14285714285711</v>
      </c>
      <c r="P736" s="5">
        <f>E736/G736</f>
        <v>25.007462686567163</v>
      </c>
      <c r="Q736" t="str" cm="1">
        <f t="array" ref="Q736:R736">_xlfn.TEXTSPLIT(N736,"/",1)</f>
        <v>theater</v>
      </c>
      <c r="R736" t="str">
        <v>plays</v>
      </c>
      <c r="S736" s="9">
        <f>(((J736/60)/60)/24)+DATE(1970,1,1)</f>
        <v>42763.25</v>
      </c>
      <c r="T736" s="9">
        <f>(((K736/60)/60)/24)+DATE(1970,1,1)</f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>(E737/D737)*100</f>
        <v>354.18867924528303</v>
      </c>
      <c r="P737" s="5">
        <f>E737/G737</f>
        <v>65.998995479658461</v>
      </c>
      <c r="Q737" t="str" cm="1">
        <f t="array" ref="Q737:R737">_xlfn.TEXTSPLIT(N737,"/",1)</f>
        <v>photography</v>
      </c>
      <c r="R737" t="str">
        <v>photography books</v>
      </c>
      <c r="S737" s="9">
        <f>(((J737/60)/60)/24)+DATE(1970,1,1)</f>
        <v>42459.208333333328</v>
      </c>
      <c r="T737" s="9">
        <f>(((K737/60)/60)/24)+DATE(1970,1,1)</f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>(E738/D738)*100</f>
        <v>32.896103896103895</v>
      </c>
      <c r="P738" s="5">
        <f>E738/G738</f>
        <v>87.34482758620689</v>
      </c>
      <c r="Q738" t="str" cm="1">
        <f t="array" ref="Q738:R738">_xlfn.TEXTSPLIT(N738,"/",1)</f>
        <v>publishing</v>
      </c>
      <c r="R738" t="str">
        <v>nonfiction</v>
      </c>
      <c r="S738" s="9">
        <f>(((J738/60)/60)/24)+DATE(1970,1,1)</f>
        <v>42055.25</v>
      </c>
      <c r="T738" s="9">
        <f>(((K738/60)/60)/24)+DATE(1970,1,1)</f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>(E739/D739)*100</f>
        <v>135.8918918918919</v>
      </c>
      <c r="P739" s="5">
        <f>E739/G739</f>
        <v>27.933333333333334</v>
      </c>
      <c r="Q739" t="str" cm="1">
        <f t="array" ref="Q739:R739">_xlfn.TEXTSPLIT(N739,"/",1)</f>
        <v>music</v>
      </c>
      <c r="R739" t="str">
        <v>indie rock</v>
      </c>
      <c r="S739" s="9">
        <f>(((J739/60)/60)/24)+DATE(1970,1,1)</f>
        <v>42685.25</v>
      </c>
      <c r="T739" s="9">
        <f>(((K739/60)/60)/24)+DATE(1970,1,1)</f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>(E740/D740)*100</f>
        <v>2.0843373493975905</v>
      </c>
      <c r="P740" s="5">
        <f>E740/G740</f>
        <v>103.8</v>
      </c>
      <c r="Q740" t="str" cm="1">
        <f t="array" ref="Q740:R740">_xlfn.TEXTSPLIT(N740,"/",1)</f>
        <v>theater</v>
      </c>
      <c r="R740" t="str">
        <v>plays</v>
      </c>
      <c r="S740" s="9">
        <f>(((J740/60)/60)/24)+DATE(1970,1,1)</f>
        <v>41959.25</v>
      </c>
      <c r="T740" s="9">
        <f>(((K740/60)/60)/24)+DATE(1970,1,1)</f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>(E741/D741)*100</f>
        <v>61</v>
      </c>
      <c r="P741" s="5">
        <f>E741/G741</f>
        <v>31.937172774869111</v>
      </c>
      <c r="Q741" t="str" cm="1">
        <f t="array" ref="Q741:R741">_xlfn.TEXTSPLIT(N741,"/",1)</f>
        <v>music</v>
      </c>
      <c r="R741" t="str">
        <v>indie rock</v>
      </c>
      <c r="S741" s="9">
        <f>(((J741/60)/60)/24)+DATE(1970,1,1)</f>
        <v>41089.208333333336</v>
      </c>
      <c r="T741" s="9">
        <f>(((K741/60)/60)/24)+DATE(1970,1,1)</f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>(E742/D742)*100</f>
        <v>30.037735849056602</v>
      </c>
      <c r="P742" s="5">
        <f>E742/G742</f>
        <v>99.5</v>
      </c>
      <c r="Q742" t="str" cm="1">
        <f t="array" ref="Q742:R742">_xlfn.TEXTSPLIT(N742,"/",1)</f>
        <v>theater</v>
      </c>
      <c r="R742" t="str">
        <v>plays</v>
      </c>
      <c r="S742" s="9">
        <f>(((J742/60)/60)/24)+DATE(1970,1,1)</f>
        <v>42769.25</v>
      </c>
      <c r="T742" s="9">
        <f>(((K742/60)/60)/24)+DATE(1970,1,1)</f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>(E743/D743)*100</f>
        <v>1179.1666666666665</v>
      </c>
      <c r="P743" s="5">
        <f>E743/G743</f>
        <v>108.84615384615384</v>
      </c>
      <c r="Q743" t="str" cm="1">
        <f t="array" ref="Q743:R743">_xlfn.TEXTSPLIT(N743,"/",1)</f>
        <v>theater</v>
      </c>
      <c r="R743" t="str">
        <v>plays</v>
      </c>
      <c r="S743" s="9">
        <f>(((J743/60)/60)/24)+DATE(1970,1,1)</f>
        <v>40321.208333333336</v>
      </c>
      <c r="T743" s="9">
        <f>(((K743/60)/60)/24)+DATE(1970,1,1)</f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>(E744/D744)*100</f>
        <v>1126.0833333333335</v>
      </c>
      <c r="P744" s="5">
        <f>E744/G744</f>
        <v>110.76229508196721</v>
      </c>
      <c r="Q744" t="str" cm="1">
        <f t="array" ref="Q744:R744">_xlfn.TEXTSPLIT(N744,"/",1)</f>
        <v>music</v>
      </c>
      <c r="R744" t="str">
        <v>electric music</v>
      </c>
      <c r="S744" s="9">
        <f>(((J744/60)/60)/24)+DATE(1970,1,1)</f>
        <v>40197.25</v>
      </c>
      <c r="T744" s="9">
        <f>(((K744/60)/60)/24)+DATE(1970,1,1)</f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>(E745/D745)*100</f>
        <v>12.923076923076923</v>
      </c>
      <c r="P745" s="5">
        <f>E745/G745</f>
        <v>29.647058823529413</v>
      </c>
      <c r="Q745" t="str" cm="1">
        <f t="array" ref="Q745:R745">_xlfn.TEXTSPLIT(N745,"/",1)</f>
        <v>theater</v>
      </c>
      <c r="R745" t="str">
        <v>plays</v>
      </c>
      <c r="S745" s="9">
        <f>(((J745/60)/60)/24)+DATE(1970,1,1)</f>
        <v>42298.208333333328</v>
      </c>
      <c r="T745" s="9">
        <f>(((K745/60)/60)/24)+DATE(1970,1,1)</f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>(E746/D746)*100</f>
        <v>712</v>
      </c>
      <c r="P746" s="5">
        <f>E746/G746</f>
        <v>101.71428571428571</v>
      </c>
      <c r="Q746" t="str" cm="1">
        <f t="array" ref="Q746:R746">_xlfn.TEXTSPLIT(N746,"/",1)</f>
        <v>theater</v>
      </c>
      <c r="R746" t="str">
        <v>plays</v>
      </c>
      <c r="S746" s="9">
        <f>(((J746/60)/60)/24)+DATE(1970,1,1)</f>
        <v>43322.208333333328</v>
      </c>
      <c r="T746" s="9">
        <f>(((K746/60)/60)/24)+DATE(1970,1,1)</f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>(E747/D747)*100</f>
        <v>30.304347826086957</v>
      </c>
      <c r="P747" s="5">
        <f>E747/G747</f>
        <v>61.5</v>
      </c>
      <c r="Q747" t="str" cm="1">
        <f t="array" ref="Q747:R747">_xlfn.TEXTSPLIT(N747,"/",1)</f>
        <v>technology</v>
      </c>
      <c r="R747" t="str">
        <v>wearables</v>
      </c>
      <c r="S747" s="9">
        <f>(((J747/60)/60)/24)+DATE(1970,1,1)</f>
        <v>40328.208333333336</v>
      </c>
      <c r="T747" s="9">
        <f>(((K747/60)/60)/24)+DATE(1970,1,1)</f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>(E748/D748)*100</f>
        <v>212.50896057347671</v>
      </c>
      <c r="P748" s="5">
        <f>E748/G748</f>
        <v>35</v>
      </c>
      <c r="Q748" t="str" cm="1">
        <f t="array" ref="Q748:R748">_xlfn.TEXTSPLIT(N748,"/",1)</f>
        <v>technology</v>
      </c>
      <c r="R748" t="str">
        <v>web</v>
      </c>
      <c r="S748" s="9">
        <f>(((J748/60)/60)/24)+DATE(1970,1,1)</f>
        <v>40825.208333333336</v>
      </c>
      <c r="T748" s="9">
        <f>(((K748/60)/60)/24)+DATE(1970,1,1)</f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>(E749/D749)*100</f>
        <v>228.85714285714286</v>
      </c>
      <c r="P749" s="5">
        <f>E749/G749</f>
        <v>40.049999999999997</v>
      </c>
      <c r="Q749" t="str" cm="1">
        <f t="array" ref="Q749:R749">_xlfn.TEXTSPLIT(N749,"/",1)</f>
        <v>theater</v>
      </c>
      <c r="R749" t="str">
        <v>plays</v>
      </c>
      <c r="S749" s="9">
        <f>(((J749/60)/60)/24)+DATE(1970,1,1)</f>
        <v>40423.208333333336</v>
      </c>
      <c r="T749" s="9">
        <f>(((K749/60)/60)/24)+DATE(1970,1,1)</f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>(E750/D750)*100</f>
        <v>34.959979476654695</v>
      </c>
      <c r="P750" s="5">
        <f>E750/G750</f>
        <v>110.97231270358306</v>
      </c>
      <c r="Q750" t="str" cm="1">
        <f t="array" ref="Q750:R750">_xlfn.TEXTSPLIT(N750,"/",1)</f>
        <v>film &amp; video</v>
      </c>
      <c r="R750" t="str">
        <v>animation</v>
      </c>
      <c r="S750" s="9">
        <f>(((J750/60)/60)/24)+DATE(1970,1,1)</f>
        <v>40238.25</v>
      </c>
      <c r="T750" s="9">
        <f>(((K750/60)/60)/24)+DATE(1970,1,1)</f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>(E751/D751)*100</f>
        <v>157.29069767441862</v>
      </c>
      <c r="P751" s="5">
        <f>E751/G751</f>
        <v>36.959016393442624</v>
      </c>
      <c r="Q751" t="str" cm="1">
        <f t="array" ref="Q751:R751">_xlfn.TEXTSPLIT(N751,"/",1)</f>
        <v>technology</v>
      </c>
      <c r="R751" t="str">
        <v>wearables</v>
      </c>
      <c r="S751" s="9">
        <f>(((J751/60)/60)/24)+DATE(1970,1,1)</f>
        <v>41920.208333333336</v>
      </c>
      <c r="T751" s="9">
        <f>(((K751/60)/60)/24)+DATE(1970,1,1)</f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>(E752/D752)*100</f>
        <v>1</v>
      </c>
      <c r="P752" s="5">
        <f>E752/G752</f>
        <v>1</v>
      </c>
      <c r="Q752" t="str" cm="1">
        <f t="array" ref="Q752:R752">_xlfn.TEXTSPLIT(N752,"/",1)</f>
        <v>music</v>
      </c>
      <c r="R752" t="str">
        <v>electric music</v>
      </c>
      <c r="S752" s="9">
        <f>(((J752/60)/60)/24)+DATE(1970,1,1)</f>
        <v>40360.208333333336</v>
      </c>
      <c r="T752" s="9">
        <f>(((K752/60)/60)/24)+DATE(1970,1,1)</f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>(E753/D753)*100</f>
        <v>232.30555555555554</v>
      </c>
      <c r="P753" s="5">
        <f>E753/G753</f>
        <v>30.974074074074075</v>
      </c>
      <c r="Q753" t="str" cm="1">
        <f t="array" ref="Q753:R753">_xlfn.TEXTSPLIT(N753,"/",1)</f>
        <v>publishing</v>
      </c>
      <c r="R753" t="str">
        <v>nonfiction</v>
      </c>
      <c r="S753" s="9">
        <f>(((J753/60)/60)/24)+DATE(1970,1,1)</f>
        <v>42446.208333333328</v>
      </c>
      <c r="T753" s="9">
        <f>(((K753/60)/60)/24)+DATE(1970,1,1)</f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>(E754/D754)*100</f>
        <v>92.448275862068968</v>
      </c>
      <c r="P754" s="5">
        <f>E754/G754</f>
        <v>47.035087719298247</v>
      </c>
      <c r="Q754" t="str" cm="1">
        <f t="array" ref="Q754:R754">_xlfn.TEXTSPLIT(N754,"/",1)</f>
        <v>theater</v>
      </c>
      <c r="R754" t="str">
        <v>plays</v>
      </c>
      <c r="S754" s="9">
        <f>(((J754/60)/60)/24)+DATE(1970,1,1)</f>
        <v>40395.208333333336</v>
      </c>
      <c r="T754" s="9">
        <f>(((K754/60)/60)/24)+DATE(1970,1,1)</f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>(E755/D755)*100</f>
        <v>256.70212765957444</v>
      </c>
      <c r="P755" s="5">
        <f>E755/G755</f>
        <v>88.065693430656935</v>
      </c>
      <c r="Q755" t="str" cm="1">
        <f t="array" ref="Q755:R755">_xlfn.TEXTSPLIT(N755,"/",1)</f>
        <v>photography</v>
      </c>
      <c r="R755" t="str">
        <v>photography books</v>
      </c>
      <c r="S755" s="9">
        <f>(((J755/60)/60)/24)+DATE(1970,1,1)</f>
        <v>40321.208333333336</v>
      </c>
      <c r="T755" s="9">
        <f>(((K755/60)/60)/24)+DATE(1970,1,1)</f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>(E756/D756)*100</f>
        <v>168.47017045454547</v>
      </c>
      <c r="P756" s="5">
        <f>E756/G756</f>
        <v>37.005616224648989</v>
      </c>
      <c r="Q756" t="str" cm="1">
        <f t="array" ref="Q756:R756">_xlfn.TEXTSPLIT(N756,"/",1)</f>
        <v>theater</v>
      </c>
      <c r="R756" t="str">
        <v>plays</v>
      </c>
      <c r="S756" s="9">
        <f>(((J756/60)/60)/24)+DATE(1970,1,1)</f>
        <v>41210.208333333336</v>
      </c>
      <c r="T756" s="9">
        <f>(((K756/60)/60)/24)+DATE(1970,1,1)</f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>(E757/D757)*100</f>
        <v>166.57777777777778</v>
      </c>
      <c r="P757" s="5">
        <f>E757/G757</f>
        <v>26.027777777777779</v>
      </c>
      <c r="Q757" t="str" cm="1">
        <f t="array" ref="Q757:R757">_xlfn.TEXTSPLIT(N757,"/",1)</f>
        <v>theater</v>
      </c>
      <c r="R757" t="str">
        <v>plays</v>
      </c>
      <c r="S757" s="9">
        <f>(((J757/60)/60)/24)+DATE(1970,1,1)</f>
        <v>43096.25</v>
      </c>
      <c r="T757" s="9">
        <f>(((K757/60)/60)/24)+DATE(1970,1,1)</f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>(E758/D758)*100</f>
        <v>772.07692307692309</v>
      </c>
      <c r="P758" s="5">
        <f>E758/G758</f>
        <v>67.817567567567565</v>
      </c>
      <c r="Q758" t="str" cm="1">
        <f t="array" ref="Q758:R758">_xlfn.TEXTSPLIT(N758,"/",1)</f>
        <v>theater</v>
      </c>
      <c r="R758" t="str">
        <v>plays</v>
      </c>
      <c r="S758" s="9">
        <f>(((J758/60)/60)/24)+DATE(1970,1,1)</f>
        <v>42024.25</v>
      </c>
      <c r="T758" s="9">
        <f>(((K758/60)/60)/24)+DATE(1970,1,1)</f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>(E759/D759)*100</f>
        <v>406.85714285714283</v>
      </c>
      <c r="P759" s="5">
        <f>E759/G759</f>
        <v>49.964912280701753</v>
      </c>
      <c r="Q759" t="str" cm="1">
        <f t="array" ref="Q759:R759">_xlfn.TEXTSPLIT(N759,"/",1)</f>
        <v>film &amp; video</v>
      </c>
      <c r="R759" t="str">
        <v>drama</v>
      </c>
      <c r="S759" s="9">
        <f>(((J759/60)/60)/24)+DATE(1970,1,1)</f>
        <v>40675.208333333336</v>
      </c>
      <c r="T759" s="9">
        <f>(((K759/60)/60)/24)+DATE(1970,1,1)</f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>(E760/D760)*100</f>
        <v>564.20608108108115</v>
      </c>
      <c r="P760" s="5">
        <f>E760/G760</f>
        <v>110.01646903820817</v>
      </c>
      <c r="Q760" t="str" cm="1">
        <f t="array" ref="Q760:R760">_xlfn.TEXTSPLIT(N760,"/",1)</f>
        <v>music</v>
      </c>
      <c r="R760" t="str">
        <v>rock</v>
      </c>
      <c r="S760" s="9">
        <f>(((J760/60)/60)/24)+DATE(1970,1,1)</f>
        <v>41936.208333333336</v>
      </c>
      <c r="T760" s="9">
        <f>(((K760/60)/60)/24)+DATE(1970,1,1)</f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>(E761/D761)*100</f>
        <v>68.426865671641792</v>
      </c>
      <c r="P761" s="5">
        <f>E761/G761</f>
        <v>89.964678178963894</v>
      </c>
      <c r="Q761" t="str" cm="1">
        <f t="array" ref="Q761:R761">_xlfn.TEXTSPLIT(N761,"/",1)</f>
        <v>music</v>
      </c>
      <c r="R761" t="str">
        <v>electric music</v>
      </c>
      <c r="S761" s="9">
        <f>(((J761/60)/60)/24)+DATE(1970,1,1)</f>
        <v>43136.25</v>
      </c>
      <c r="T761" s="9">
        <f>(((K761/60)/60)/24)+DATE(1970,1,1)</f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>(E762/D762)*100</f>
        <v>34.351966873706004</v>
      </c>
      <c r="P762" s="5">
        <f>E762/G762</f>
        <v>79.009523809523813</v>
      </c>
      <c r="Q762" t="str" cm="1">
        <f t="array" ref="Q762:R762">_xlfn.TEXTSPLIT(N762,"/",1)</f>
        <v>games</v>
      </c>
      <c r="R762" t="str">
        <v>video games</v>
      </c>
      <c r="S762" s="9">
        <f>(((J762/60)/60)/24)+DATE(1970,1,1)</f>
        <v>43678.208333333328</v>
      </c>
      <c r="T762" s="9">
        <f>(((K762/60)/60)/24)+DATE(1970,1,1)</f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>(E763/D763)*100</f>
        <v>655.4545454545455</v>
      </c>
      <c r="P763" s="5">
        <f>E763/G763</f>
        <v>86.867469879518069</v>
      </c>
      <c r="Q763" t="str" cm="1">
        <f t="array" ref="Q763:R763">_xlfn.TEXTSPLIT(N763,"/",1)</f>
        <v>music</v>
      </c>
      <c r="R763" t="str">
        <v>rock</v>
      </c>
      <c r="S763" s="9">
        <f>(((J763/60)/60)/24)+DATE(1970,1,1)</f>
        <v>42938.208333333328</v>
      </c>
      <c r="T763" s="9">
        <f>(((K763/60)/60)/24)+DATE(1970,1,1)</f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>(E764/D764)*100</f>
        <v>177.25714285714284</v>
      </c>
      <c r="P764" s="5">
        <f>E764/G764</f>
        <v>62.04</v>
      </c>
      <c r="Q764" t="str" cm="1">
        <f t="array" ref="Q764:R764">_xlfn.TEXTSPLIT(N764,"/",1)</f>
        <v>music</v>
      </c>
      <c r="R764" t="str">
        <v>jazz</v>
      </c>
      <c r="S764" s="9">
        <f>(((J764/60)/60)/24)+DATE(1970,1,1)</f>
        <v>41241.25</v>
      </c>
      <c r="T764" s="9">
        <f>(((K764/60)/60)/24)+DATE(1970,1,1)</f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>(E765/D765)*100</f>
        <v>113.17857142857144</v>
      </c>
      <c r="P765" s="5">
        <f>E765/G765</f>
        <v>26.970212765957445</v>
      </c>
      <c r="Q765" t="str" cm="1">
        <f t="array" ref="Q765:R765">_xlfn.TEXTSPLIT(N765,"/",1)</f>
        <v>theater</v>
      </c>
      <c r="R765" t="str">
        <v>plays</v>
      </c>
      <c r="S765" s="9">
        <f>(((J765/60)/60)/24)+DATE(1970,1,1)</f>
        <v>41037.208333333336</v>
      </c>
      <c r="T765" s="9">
        <f>(((K765/60)/60)/24)+DATE(1970,1,1)</f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>(E766/D766)*100</f>
        <v>728.18181818181824</v>
      </c>
      <c r="P766" s="5">
        <f>E766/G766</f>
        <v>54.121621621621621</v>
      </c>
      <c r="Q766" t="str" cm="1">
        <f t="array" ref="Q766:R766">_xlfn.TEXTSPLIT(N766,"/",1)</f>
        <v>music</v>
      </c>
      <c r="R766" t="str">
        <v>rock</v>
      </c>
      <c r="S766" s="9">
        <f>(((J766/60)/60)/24)+DATE(1970,1,1)</f>
        <v>40676.208333333336</v>
      </c>
      <c r="T766" s="9">
        <f>(((K766/60)/60)/24)+DATE(1970,1,1)</f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>(E767/D767)*100</f>
        <v>208.33333333333334</v>
      </c>
      <c r="P767" s="5">
        <f>E767/G767</f>
        <v>41.035353535353536</v>
      </c>
      <c r="Q767" t="str" cm="1">
        <f t="array" ref="Q767:R767">_xlfn.TEXTSPLIT(N767,"/",1)</f>
        <v>music</v>
      </c>
      <c r="R767" t="str">
        <v>indie rock</v>
      </c>
      <c r="S767" s="9">
        <f>(((J767/60)/60)/24)+DATE(1970,1,1)</f>
        <v>42840.208333333328</v>
      </c>
      <c r="T767" s="9">
        <f>(((K767/60)/60)/24)+DATE(1970,1,1)</f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>(E768/D768)*100</f>
        <v>31.171232876712331</v>
      </c>
      <c r="P768" s="5">
        <f>E768/G768</f>
        <v>55.052419354838712</v>
      </c>
      <c r="Q768" t="str" cm="1">
        <f t="array" ref="Q768:R768">_xlfn.TEXTSPLIT(N768,"/",1)</f>
        <v>film &amp; video</v>
      </c>
      <c r="R768" t="str">
        <v>science fiction</v>
      </c>
      <c r="S768" s="9">
        <f>(((J768/60)/60)/24)+DATE(1970,1,1)</f>
        <v>43362.208333333328</v>
      </c>
      <c r="T768" s="9">
        <f>(((K768/60)/60)/24)+DATE(1970,1,1)</f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>(E769/D769)*100</f>
        <v>56.967078189300416</v>
      </c>
      <c r="P769" s="5">
        <f>E769/G769</f>
        <v>107.93762183235867</v>
      </c>
      <c r="Q769" t="str" cm="1">
        <f t="array" ref="Q769:R769">_xlfn.TEXTSPLIT(N769,"/",1)</f>
        <v>publishing</v>
      </c>
      <c r="R769" t="str">
        <v>translations</v>
      </c>
      <c r="S769" s="9">
        <f>(((J769/60)/60)/24)+DATE(1970,1,1)</f>
        <v>42283.208333333328</v>
      </c>
      <c r="T769" s="9">
        <f>(((K769/60)/60)/24)+DATE(1970,1,1)</f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>(E770/D770)*100</f>
        <v>231</v>
      </c>
      <c r="P770" s="5">
        <f>E770/G770</f>
        <v>73.92</v>
      </c>
      <c r="Q770" t="str" cm="1">
        <f t="array" ref="Q770:R770">_xlfn.TEXTSPLIT(N770,"/",1)</f>
        <v>theater</v>
      </c>
      <c r="R770" t="str">
        <v>plays</v>
      </c>
      <c r="S770" s="9">
        <f>(((J770/60)/60)/24)+DATE(1970,1,1)</f>
        <v>41619.25</v>
      </c>
      <c r="T770" s="9">
        <f>(((K770/60)/60)/24)+DATE(1970,1,1)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>(E771/D771)*100</f>
        <v>86.867834394904463</v>
      </c>
      <c r="P771" s="5">
        <f>E771/G771</f>
        <v>31.995894428152493</v>
      </c>
      <c r="Q771" t="str" cm="1">
        <f t="array" ref="Q771:R771">_xlfn.TEXTSPLIT(N771,"/",1)</f>
        <v>games</v>
      </c>
      <c r="R771" t="str">
        <v>video games</v>
      </c>
      <c r="S771" s="9">
        <f>(((J771/60)/60)/24)+DATE(1970,1,1)</f>
        <v>41501.208333333336</v>
      </c>
      <c r="T771" s="9">
        <f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>(E772/D772)*100</f>
        <v>270.74418604651163</v>
      </c>
      <c r="P772" s="5">
        <f>E772/G772</f>
        <v>53.898148148148145</v>
      </c>
      <c r="Q772" t="str" cm="1">
        <f t="array" ref="Q772:R772">_xlfn.TEXTSPLIT(N772,"/",1)</f>
        <v>theater</v>
      </c>
      <c r="R772" t="str">
        <v>plays</v>
      </c>
      <c r="S772" s="9">
        <f>(((J772/60)/60)/24)+DATE(1970,1,1)</f>
        <v>41743.208333333336</v>
      </c>
      <c r="T772" s="9">
        <f>(((K772/60)/60)/24)+DATE(1970,1,1)</f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>(E773/D773)*100</f>
        <v>49.446428571428569</v>
      </c>
      <c r="P773" s="5">
        <f>E773/G773</f>
        <v>106.5</v>
      </c>
      <c r="Q773" t="str" cm="1">
        <f t="array" ref="Q773:R773">_xlfn.TEXTSPLIT(N773,"/",1)</f>
        <v>theater</v>
      </c>
      <c r="R773" t="str">
        <v>plays</v>
      </c>
      <c r="S773" s="9">
        <f>(((J773/60)/60)/24)+DATE(1970,1,1)</f>
        <v>43491.25</v>
      </c>
      <c r="T773" s="9">
        <f>(((K773/60)/60)/24)+DATE(1970,1,1)</f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>(E774/D774)*100</f>
        <v>113.3596256684492</v>
      </c>
      <c r="P774" s="5">
        <f>E774/G774</f>
        <v>32.999805409612762</v>
      </c>
      <c r="Q774" t="str" cm="1">
        <f t="array" ref="Q774:R774">_xlfn.TEXTSPLIT(N774,"/",1)</f>
        <v>music</v>
      </c>
      <c r="R774" t="str">
        <v>indie rock</v>
      </c>
      <c r="S774" s="9">
        <f>(((J774/60)/60)/24)+DATE(1970,1,1)</f>
        <v>43505.25</v>
      </c>
      <c r="T774" s="9">
        <f>(((K774/60)/60)/24)+DATE(1970,1,1)</f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>(E775/D775)*100</f>
        <v>190.55555555555554</v>
      </c>
      <c r="P775" s="5">
        <f>E775/G775</f>
        <v>43.00254993625159</v>
      </c>
      <c r="Q775" t="str" cm="1">
        <f t="array" ref="Q775:R775">_xlfn.TEXTSPLIT(N775,"/",1)</f>
        <v>theater</v>
      </c>
      <c r="R775" t="str">
        <v>plays</v>
      </c>
      <c r="S775" s="9">
        <f>(((J775/60)/60)/24)+DATE(1970,1,1)</f>
        <v>42838.208333333328</v>
      </c>
      <c r="T775" s="9">
        <f>(((K775/60)/60)/24)+DATE(1970,1,1)</f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>(E776/D776)*100</f>
        <v>135.5</v>
      </c>
      <c r="P776" s="5">
        <f>E776/G776</f>
        <v>86.858974358974365</v>
      </c>
      <c r="Q776" t="str" cm="1">
        <f t="array" ref="Q776:R776">_xlfn.TEXTSPLIT(N776,"/",1)</f>
        <v>technology</v>
      </c>
      <c r="R776" t="str">
        <v>web</v>
      </c>
      <c r="S776" s="9">
        <f>(((J776/60)/60)/24)+DATE(1970,1,1)</f>
        <v>42513.208333333328</v>
      </c>
      <c r="T776" s="9">
        <f>(((K776/60)/60)/24)+DATE(1970,1,1)</f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>(E777/D777)*100</f>
        <v>10.297872340425531</v>
      </c>
      <c r="P777" s="5">
        <f>E777/G777</f>
        <v>96.8</v>
      </c>
      <c r="Q777" t="str" cm="1">
        <f t="array" ref="Q777:R777">_xlfn.TEXTSPLIT(N777,"/",1)</f>
        <v>music</v>
      </c>
      <c r="R777" t="str">
        <v>rock</v>
      </c>
      <c r="S777" s="9">
        <f>(((J777/60)/60)/24)+DATE(1970,1,1)</f>
        <v>41949.25</v>
      </c>
      <c r="T777" s="9">
        <f>(((K777/60)/60)/24)+DATE(1970,1,1)</f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>(E778/D778)*100</f>
        <v>65.544223826714799</v>
      </c>
      <c r="P778" s="5">
        <f>E778/G778</f>
        <v>32.995456610631528</v>
      </c>
      <c r="Q778" t="str" cm="1">
        <f t="array" ref="Q778:R778">_xlfn.TEXTSPLIT(N778,"/",1)</f>
        <v>theater</v>
      </c>
      <c r="R778" t="str">
        <v>plays</v>
      </c>
      <c r="S778" s="9">
        <f>(((J778/60)/60)/24)+DATE(1970,1,1)</f>
        <v>43650.208333333328</v>
      </c>
      <c r="T778" s="9">
        <f>(((K778/60)/60)/24)+DATE(1970,1,1)</f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>(E779/D779)*100</f>
        <v>49.026652452025587</v>
      </c>
      <c r="P779" s="5">
        <f>E779/G779</f>
        <v>68.028106508875737</v>
      </c>
      <c r="Q779" t="str" cm="1">
        <f t="array" ref="Q779:R779">_xlfn.TEXTSPLIT(N779,"/",1)</f>
        <v>theater</v>
      </c>
      <c r="R779" t="str">
        <v>plays</v>
      </c>
      <c r="S779" s="9">
        <f>(((J779/60)/60)/24)+DATE(1970,1,1)</f>
        <v>40809.208333333336</v>
      </c>
      <c r="T779" s="9">
        <f>(((K779/60)/60)/24)+DATE(1970,1,1)</f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>(E780/D780)*100</f>
        <v>787.92307692307691</v>
      </c>
      <c r="P780" s="5">
        <f>E780/G780</f>
        <v>58.867816091954026</v>
      </c>
      <c r="Q780" t="str" cm="1">
        <f t="array" ref="Q780:R780">_xlfn.TEXTSPLIT(N780,"/",1)</f>
        <v>film &amp; video</v>
      </c>
      <c r="R780" t="str">
        <v>animation</v>
      </c>
      <c r="S780" s="9">
        <f>(((J780/60)/60)/24)+DATE(1970,1,1)</f>
        <v>40768.208333333336</v>
      </c>
      <c r="T780" s="9">
        <f>(((K780/60)/60)/24)+DATE(1970,1,1)</f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>(E781/D781)*100</f>
        <v>80.306347746090154</v>
      </c>
      <c r="P781" s="5">
        <f>E781/G781</f>
        <v>105.04572803850782</v>
      </c>
      <c r="Q781" t="str" cm="1">
        <f t="array" ref="Q781:R781">_xlfn.TEXTSPLIT(N781,"/",1)</f>
        <v>theater</v>
      </c>
      <c r="R781" t="str">
        <v>plays</v>
      </c>
      <c r="S781" s="9">
        <f>(((J781/60)/60)/24)+DATE(1970,1,1)</f>
        <v>42230.208333333328</v>
      </c>
      <c r="T781" s="9">
        <f>(((K781/60)/60)/24)+DATE(1970,1,1)</f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>(E782/D782)*100</f>
        <v>106.29411764705883</v>
      </c>
      <c r="P782" s="5">
        <f>E782/G782</f>
        <v>33.054878048780488</v>
      </c>
      <c r="Q782" t="str" cm="1">
        <f t="array" ref="Q782:R782">_xlfn.TEXTSPLIT(N782,"/",1)</f>
        <v>film &amp; video</v>
      </c>
      <c r="R782" t="str">
        <v>drama</v>
      </c>
      <c r="S782" s="9">
        <f>(((J782/60)/60)/24)+DATE(1970,1,1)</f>
        <v>42573.208333333328</v>
      </c>
      <c r="T782" s="9">
        <f>(((K782/60)/60)/24)+DATE(1970,1,1)</f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>(E783/D783)*100</f>
        <v>50.735632183908038</v>
      </c>
      <c r="P783" s="5">
        <f>E783/G783</f>
        <v>78.821428571428569</v>
      </c>
      <c r="Q783" t="str" cm="1">
        <f t="array" ref="Q783:R783">_xlfn.TEXTSPLIT(N783,"/",1)</f>
        <v>theater</v>
      </c>
      <c r="R783" t="str">
        <v>plays</v>
      </c>
      <c r="S783" s="9">
        <f>(((J783/60)/60)/24)+DATE(1970,1,1)</f>
        <v>40482.208333333336</v>
      </c>
      <c r="T783" s="9">
        <f>(((K783/60)/60)/24)+DATE(1970,1,1)</f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>(E784/D784)*100</f>
        <v>215.31372549019611</v>
      </c>
      <c r="P784" s="5">
        <f>E784/G784</f>
        <v>68.204968944099377</v>
      </c>
      <c r="Q784" t="str" cm="1">
        <f t="array" ref="Q784:R784">_xlfn.TEXTSPLIT(N784,"/",1)</f>
        <v>film &amp; video</v>
      </c>
      <c r="R784" t="str">
        <v>animation</v>
      </c>
      <c r="S784" s="9">
        <f>(((J784/60)/60)/24)+DATE(1970,1,1)</f>
        <v>40603.25</v>
      </c>
      <c r="T784" s="9">
        <f>(((K784/60)/60)/24)+DATE(1970,1,1)</f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>(E785/D785)*100</f>
        <v>141.22972972972974</v>
      </c>
      <c r="P785" s="5">
        <f>E785/G785</f>
        <v>75.731884057971016</v>
      </c>
      <c r="Q785" t="str" cm="1">
        <f t="array" ref="Q785:R785">_xlfn.TEXTSPLIT(N785,"/",1)</f>
        <v>music</v>
      </c>
      <c r="R785" t="str">
        <v>rock</v>
      </c>
      <c r="S785" s="9">
        <f>(((J785/60)/60)/24)+DATE(1970,1,1)</f>
        <v>41625.25</v>
      </c>
      <c r="T785" s="9">
        <f>(((K785/60)/60)/24)+DATE(1970,1,1)</f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>(E786/D786)*100</f>
        <v>115.33745781777279</v>
      </c>
      <c r="P786" s="5">
        <f>E786/G786</f>
        <v>30.996070133010882</v>
      </c>
      <c r="Q786" t="str" cm="1">
        <f t="array" ref="Q786:R786">_xlfn.TEXTSPLIT(N786,"/",1)</f>
        <v>technology</v>
      </c>
      <c r="R786" t="str">
        <v>web</v>
      </c>
      <c r="S786" s="9">
        <f>(((J786/60)/60)/24)+DATE(1970,1,1)</f>
        <v>42435.25</v>
      </c>
      <c r="T786" s="9">
        <f>(((K786/60)/60)/24)+DATE(1970,1,1)</f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>(E787/D787)*100</f>
        <v>193.11940298507463</v>
      </c>
      <c r="P787" s="5">
        <f>E787/G787</f>
        <v>101.88188976377953</v>
      </c>
      <c r="Q787" t="str" cm="1">
        <f t="array" ref="Q787:R787">_xlfn.TEXTSPLIT(N787,"/",1)</f>
        <v>film &amp; video</v>
      </c>
      <c r="R787" t="str">
        <v>animation</v>
      </c>
      <c r="S787" s="9">
        <f>(((J787/60)/60)/24)+DATE(1970,1,1)</f>
        <v>43582.208333333328</v>
      </c>
      <c r="T787" s="9">
        <f>(((K787/60)/60)/24)+DATE(1970,1,1)</f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>(E788/D788)*100</f>
        <v>729.73333333333335</v>
      </c>
      <c r="P788" s="5">
        <f>E788/G788</f>
        <v>52.879227053140099</v>
      </c>
      <c r="Q788" t="str" cm="1">
        <f t="array" ref="Q788:R788">_xlfn.TEXTSPLIT(N788,"/",1)</f>
        <v>music</v>
      </c>
      <c r="R788" t="str">
        <v>jazz</v>
      </c>
      <c r="S788" s="9">
        <f>(((J788/60)/60)/24)+DATE(1970,1,1)</f>
        <v>43186.208333333328</v>
      </c>
      <c r="T788" s="9">
        <f>(((K788/60)/60)/24)+DATE(1970,1,1)</f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>(E789/D789)*100</f>
        <v>99.66339869281046</v>
      </c>
      <c r="P789" s="5">
        <f>E789/G789</f>
        <v>71.005820721769496</v>
      </c>
      <c r="Q789" t="str" cm="1">
        <f t="array" ref="Q789:R789">_xlfn.TEXTSPLIT(N789,"/",1)</f>
        <v>music</v>
      </c>
      <c r="R789" t="str">
        <v>rock</v>
      </c>
      <c r="S789" s="9">
        <f>(((J789/60)/60)/24)+DATE(1970,1,1)</f>
        <v>40684.208333333336</v>
      </c>
      <c r="T789" s="9">
        <f>(((K789/60)/60)/24)+DATE(1970,1,1)</f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>(E790/D790)*100</f>
        <v>88.166666666666671</v>
      </c>
      <c r="P790" s="5">
        <f>E790/G790</f>
        <v>102.38709677419355</v>
      </c>
      <c r="Q790" t="str" cm="1">
        <f t="array" ref="Q790:R790">_xlfn.TEXTSPLIT(N790,"/",1)</f>
        <v>film &amp; video</v>
      </c>
      <c r="R790" t="str">
        <v>animation</v>
      </c>
      <c r="S790" s="9">
        <f>(((J790/60)/60)/24)+DATE(1970,1,1)</f>
        <v>41202.208333333336</v>
      </c>
      <c r="T790" s="9">
        <f>(((K790/60)/60)/24)+DATE(1970,1,1)</f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>(E791/D791)*100</f>
        <v>37.233333333333334</v>
      </c>
      <c r="P791" s="5">
        <f>E791/G791</f>
        <v>74.466666666666669</v>
      </c>
      <c r="Q791" t="str" cm="1">
        <f t="array" ref="Q791:R791">_xlfn.TEXTSPLIT(N791,"/",1)</f>
        <v>theater</v>
      </c>
      <c r="R791" t="str">
        <v>plays</v>
      </c>
      <c r="S791" s="9">
        <f>(((J791/60)/60)/24)+DATE(1970,1,1)</f>
        <v>41786.208333333336</v>
      </c>
      <c r="T791" s="9">
        <f>(((K791/60)/60)/24)+DATE(1970,1,1)</f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>(E792/D792)*100</f>
        <v>30.540075309306079</v>
      </c>
      <c r="P792" s="5">
        <f>E792/G792</f>
        <v>51.009883198562441</v>
      </c>
      <c r="Q792" t="str" cm="1">
        <f t="array" ref="Q792:R792">_xlfn.TEXTSPLIT(N792,"/",1)</f>
        <v>theater</v>
      </c>
      <c r="R792" t="str">
        <v>plays</v>
      </c>
      <c r="S792" s="9">
        <f>(((J792/60)/60)/24)+DATE(1970,1,1)</f>
        <v>40223.25</v>
      </c>
      <c r="T792" s="9">
        <f>(((K792/60)/60)/24)+DATE(1970,1,1)</f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>(E793/D793)*100</f>
        <v>25.714285714285712</v>
      </c>
      <c r="P793" s="5">
        <f>E793/G793</f>
        <v>90</v>
      </c>
      <c r="Q793" t="str" cm="1">
        <f t="array" ref="Q793:R793">_xlfn.TEXTSPLIT(N793,"/",1)</f>
        <v>food</v>
      </c>
      <c r="R793" t="str">
        <v>food trucks</v>
      </c>
      <c r="S793" s="9">
        <f>(((J793/60)/60)/24)+DATE(1970,1,1)</f>
        <v>42715.25</v>
      </c>
      <c r="T793" s="9">
        <f>(((K793/60)/60)/24)+DATE(1970,1,1)</f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>(E794/D794)*100</f>
        <v>34</v>
      </c>
      <c r="P794" s="5">
        <f>E794/G794</f>
        <v>97.142857142857139</v>
      </c>
      <c r="Q794" t="str" cm="1">
        <f t="array" ref="Q794:R794">_xlfn.TEXTSPLIT(N794,"/",1)</f>
        <v>theater</v>
      </c>
      <c r="R794" t="str">
        <v>plays</v>
      </c>
      <c r="S794" s="9">
        <f>(((J794/60)/60)/24)+DATE(1970,1,1)</f>
        <v>41451.208333333336</v>
      </c>
      <c r="T794" s="9">
        <f>(((K794/60)/60)/24)+DATE(1970,1,1)</f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>(E795/D795)*100</f>
        <v>1185.909090909091</v>
      </c>
      <c r="P795" s="5">
        <f>E795/G795</f>
        <v>72.071823204419886</v>
      </c>
      <c r="Q795" t="str" cm="1">
        <f t="array" ref="Q795:R795">_xlfn.TEXTSPLIT(N795,"/",1)</f>
        <v>publishing</v>
      </c>
      <c r="R795" t="str">
        <v>nonfiction</v>
      </c>
      <c r="S795" s="9">
        <f>(((J795/60)/60)/24)+DATE(1970,1,1)</f>
        <v>41450.208333333336</v>
      </c>
      <c r="T795" s="9">
        <f>(((K795/60)/60)/24)+DATE(1970,1,1)</f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>(E796/D796)*100</f>
        <v>125.39393939393939</v>
      </c>
      <c r="P796" s="5">
        <f>E796/G796</f>
        <v>75.236363636363635</v>
      </c>
      <c r="Q796" t="str" cm="1">
        <f t="array" ref="Q796:R796">_xlfn.TEXTSPLIT(N796,"/",1)</f>
        <v>music</v>
      </c>
      <c r="R796" t="str">
        <v>rock</v>
      </c>
      <c r="S796" s="9">
        <f>(((J796/60)/60)/24)+DATE(1970,1,1)</f>
        <v>43091.25</v>
      </c>
      <c r="T796" s="9">
        <f>(((K796/60)/60)/24)+DATE(1970,1,1)</f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>(E797/D797)*100</f>
        <v>14.394366197183098</v>
      </c>
      <c r="P797" s="5">
        <f>E797/G797</f>
        <v>32.967741935483872</v>
      </c>
      <c r="Q797" t="str" cm="1">
        <f t="array" ref="Q797:R797">_xlfn.TEXTSPLIT(N797,"/",1)</f>
        <v>film &amp; video</v>
      </c>
      <c r="R797" t="str">
        <v>drama</v>
      </c>
      <c r="S797" s="9">
        <f>(((J797/60)/60)/24)+DATE(1970,1,1)</f>
        <v>42675.208333333328</v>
      </c>
      <c r="T797" s="9">
        <f>(((K797/60)/60)/24)+DATE(1970,1,1)</f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>(E798/D798)*100</f>
        <v>54.807692307692314</v>
      </c>
      <c r="P798" s="5">
        <f>E798/G798</f>
        <v>54.807692307692307</v>
      </c>
      <c r="Q798" t="str" cm="1">
        <f t="array" ref="Q798:R798">_xlfn.TEXTSPLIT(N798,"/",1)</f>
        <v>games</v>
      </c>
      <c r="R798" t="str">
        <v>mobile games</v>
      </c>
      <c r="S798" s="9">
        <f>(((J798/60)/60)/24)+DATE(1970,1,1)</f>
        <v>41859.208333333336</v>
      </c>
      <c r="T798" s="9">
        <f>(((K798/60)/60)/24)+DATE(1970,1,1)</f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>(E799/D799)*100</f>
        <v>109.63157894736841</v>
      </c>
      <c r="P799" s="5">
        <f>E799/G799</f>
        <v>45.037837837837834</v>
      </c>
      <c r="Q799" t="str" cm="1">
        <f t="array" ref="Q799:R799">_xlfn.TEXTSPLIT(N799,"/",1)</f>
        <v>technology</v>
      </c>
      <c r="R799" t="str">
        <v>web</v>
      </c>
      <c r="S799" s="9">
        <f>(((J799/60)/60)/24)+DATE(1970,1,1)</f>
        <v>43464.25</v>
      </c>
      <c r="T799" s="9">
        <f>(((K799/60)/60)/24)+DATE(1970,1,1)</f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>(E800/D800)*100</f>
        <v>188.47058823529412</v>
      </c>
      <c r="P800" s="5">
        <f>E800/G800</f>
        <v>52.958677685950413</v>
      </c>
      <c r="Q800" t="str" cm="1">
        <f t="array" ref="Q800:R800">_xlfn.TEXTSPLIT(N800,"/",1)</f>
        <v>theater</v>
      </c>
      <c r="R800" t="str">
        <v>plays</v>
      </c>
      <c r="S800" s="9">
        <f>(((J800/60)/60)/24)+DATE(1970,1,1)</f>
        <v>41060.208333333336</v>
      </c>
      <c r="T800" s="9">
        <f>(((K800/60)/60)/24)+DATE(1970,1,1)</f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>(E801/D801)*100</f>
        <v>87.008284023668637</v>
      </c>
      <c r="P801" s="5">
        <f>E801/G801</f>
        <v>60.017959183673469</v>
      </c>
      <c r="Q801" t="str" cm="1">
        <f t="array" ref="Q801:R801">_xlfn.TEXTSPLIT(N801,"/",1)</f>
        <v>theater</v>
      </c>
      <c r="R801" t="str">
        <v>plays</v>
      </c>
      <c r="S801" s="9">
        <f>(((J801/60)/60)/24)+DATE(1970,1,1)</f>
        <v>42399.25</v>
      </c>
      <c r="T801" s="9">
        <f>(((K801/60)/60)/24)+DATE(1970,1,1)</f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>(E802/D802)*100</f>
        <v>1</v>
      </c>
      <c r="P802" s="5">
        <f>E802/G802</f>
        <v>1</v>
      </c>
      <c r="Q802" t="str" cm="1">
        <f t="array" ref="Q802:R802">_xlfn.TEXTSPLIT(N802,"/",1)</f>
        <v>music</v>
      </c>
      <c r="R802" t="str">
        <v>rock</v>
      </c>
      <c r="S802" s="9">
        <f>(((J802/60)/60)/24)+DATE(1970,1,1)</f>
        <v>42167.208333333328</v>
      </c>
      <c r="T802" s="9">
        <f>(((K802/60)/60)/24)+DATE(1970,1,1)</f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>(E803/D803)*100</f>
        <v>202.9130434782609</v>
      </c>
      <c r="P803" s="5">
        <f>E803/G803</f>
        <v>44.028301886792455</v>
      </c>
      <c r="Q803" t="str" cm="1">
        <f t="array" ref="Q803:R803">_xlfn.TEXTSPLIT(N803,"/",1)</f>
        <v>photography</v>
      </c>
      <c r="R803" t="str">
        <v>photography books</v>
      </c>
      <c r="S803" s="9">
        <f>(((J803/60)/60)/24)+DATE(1970,1,1)</f>
        <v>43830.25</v>
      </c>
      <c r="T803" s="9">
        <f>(((K803/60)/60)/24)+DATE(1970,1,1)</f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>(E804/D804)*100</f>
        <v>197.03225806451613</v>
      </c>
      <c r="P804" s="5">
        <f>E804/G804</f>
        <v>86.028169014084511</v>
      </c>
      <c r="Q804" t="str" cm="1">
        <f t="array" ref="Q804:R804">_xlfn.TEXTSPLIT(N804,"/",1)</f>
        <v>photography</v>
      </c>
      <c r="R804" t="str">
        <v>photography books</v>
      </c>
      <c r="S804" s="9">
        <f>(((J804/60)/60)/24)+DATE(1970,1,1)</f>
        <v>43650.208333333328</v>
      </c>
      <c r="T804" s="9">
        <f>(((K804/60)/60)/24)+DATE(1970,1,1)</f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>(E805/D805)*100</f>
        <v>107</v>
      </c>
      <c r="P805" s="5">
        <f>E805/G805</f>
        <v>28.012875536480685</v>
      </c>
      <c r="Q805" t="str" cm="1">
        <f t="array" ref="Q805:R805">_xlfn.TEXTSPLIT(N805,"/",1)</f>
        <v>theater</v>
      </c>
      <c r="R805" t="str">
        <v>plays</v>
      </c>
      <c r="S805" s="9">
        <f>(((J805/60)/60)/24)+DATE(1970,1,1)</f>
        <v>43492.25</v>
      </c>
      <c r="T805" s="9">
        <f>(((K805/60)/60)/24)+DATE(1970,1,1)</f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>(E806/D806)*100</f>
        <v>268.73076923076923</v>
      </c>
      <c r="P806" s="5">
        <f>E806/G806</f>
        <v>32.050458715596328</v>
      </c>
      <c r="Q806" t="str" cm="1">
        <f t="array" ref="Q806:R806">_xlfn.TEXTSPLIT(N806,"/",1)</f>
        <v>music</v>
      </c>
      <c r="R806" t="str">
        <v>rock</v>
      </c>
      <c r="S806" s="9">
        <f>(((J806/60)/60)/24)+DATE(1970,1,1)</f>
        <v>43102.25</v>
      </c>
      <c r="T806" s="9">
        <f>(((K806/60)/60)/24)+DATE(1970,1,1)</f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>(E807/D807)*100</f>
        <v>50.845360824742272</v>
      </c>
      <c r="P807" s="5">
        <f>E807/G807</f>
        <v>73.611940298507463</v>
      </c>
      <c r="Q807" t="str" cm="1">
        <f t="array" ref="Q807:R807">_xlfn.TEXTSPLIT(N807,"/",1)</f>
        <v>film &amp; video</v>
      </c>
      <c r="R807" t="str">
        <v>documentary</v>
      </c>
      <c r="S807" s="9">
        <f>(((J807/60)/60)/24)+DATE(1970,1,1)</f>
        <v>41958.25</v>
      </c>
      <c r="T807" s="9">
        <f>(((K807/60)/60)/24)+DATE(1970,1,1)</f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>(E808/D808)*100</f>
        <v>1180.2857142857142</v>
      </c>
      <c r="P808" s="5">
        <f>E808/G808</f>
        <v>108.71052631578948</v>
      </c>
      <c r="Q808" t="str" cm="1">
        <f t="array" ref="Q808:R808">_xlfn.TEXTSPLIT(N808,"/",1)</f>
        <v>film &amp; video</v>
      </c>
      <c r="R808" t="str">
        <v>drama</v>
      </c>
      <c r="S808" s="9">
        <f>(((J808/60)/60)/24)+DATE(1970,1,1)</f>
        <v>40973.25</v>
      </c>
      <c r="T808" s="9">
        <f>(((K808/60)/60)/24)+DATE(1970,1,1)</f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>(E809/D809)*100</f>
        <v>264</v>
      </c>
      <c r="P809" s="5">
        <f>E809/G809</f>
        <v>42.97674418604651</v>
      </c>
      <c r="Q809" t="str" cm="1">
        <f t="array" ref="Q809:R809">_xlfn.TEXTSPLIT(N809,"/",1)</f>
        <v>theater</v>
      </c>
      <c r="R809" t="str">
        <v>plays</v>
      </c>
      <c r="S809" s="9">
        <f>(((J809/60)/60)/24)+DATE(1970,1,1)</f>
        <v>43753.208333333328</v>
      </c>
      <c r="T809" s="9">
        <f>(((K809/60)/60)/24)+DATE(1970,1,1)</f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>(E810/D810)*100</f>
        <v>30.44230769230769</v>
      </c>
      <c r="P810" s="5">
        <f>E810/G810</f>
        <v>83.315789473684205</v>
      </c>
      <c r="Q810" t="str" cm="1">
        <f t="array" ref="Q810:R810">_xlfn.TEXTSPLIT(N810,"/",1)</f>
        <v>food</v>
      </c>
      <c r="R810" t="str">
        <v>food trucks</v>
      </c>
      <c r="S810" s="9">
        <f>(((J810/60)/60)/24)+DATE(1970,1,1)</f>
        <v>42507.208333333328</v>
      </c>
      <c r="T810" s="9">
        <f>(((K810/60)/60)/24)+DATE(1970,1,1)</f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>(E811/D811)*100</f>
        <v>62.880681818181813</v>
      </c>
      <c r="P811" s="5">
        <f>E811/G811</f>
        <v>42</v>
      </c>
      <c r="Q811" t="str" cm="1">
        <f t="array" ref="Q811:R811">_xlfn.TEXTSPLIT(N811,"/",1)</f>
        <v>film &amp; video</v>
      </c>
      <c r="R811" t="str">
        <v>documentary</v>
      </c>
      <c r="S811" s="9">
        <f>(((J811/60)/60)/24)+DATE(1970,1,1)</f>
        <v>41135.208333333336</v>
      </c>
      <c r="T811" s="9">
        <f>(((K811/60)/60)/24)+DATE(1970,1,1)</f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>(E812/D812)*100</f>
        <v>193.125</v>
      </c>
      <c r="P812" s="5">
        <f>E812/G812</f>
        <v>55.927601809954751</v>
      </c>
      <c r="Q812" t="str" cm="1">
        <f t="array" ref="Q812:R812">_xlfn.TEXTSPLIT(N812,"/",1)</f>
        <v>theater</v>
      </c>
      <c r="R812" t="str">
        <v>plays</v>
      </c>
      <c r="S812" s="9">
        <f>(((J812/60)/60)/24)+DATE(1970,1,1)</f>
        <v>43067.25</v>
      </c>
      <c r="T812" s="9">
        <f>(((K812/60)/60)/24)+DATE(1970,1,1)</f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>(E813/D813)*100</f>
        <v>77.102702702702715</v>
      </c>
      <c r="P813" s="5">
        <f>E813/G813</f>
        <v>105.03681885125184</v>
      </c>
      <c r="Q813" t="str" cm="1">
        <f t="array" ref="Q813:R813">_xlfn.TEXTSPLIT(N813,"/",1)</f>
        <v>games</v>
      </c>
      <c r="R813" t="str">
        <v>video games</v>
      </c>
      <c r="S813" s="9">
        <f>(((J813/60)/60)/24)+DATE(1970,1,1)</f>
        <v>42378.25</v>
      </c>
      <c r="T813" s="9">
        <f>(((K813/60)/60)/24)+DATE(1970,1,1)</f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>(E814/D814)*100</f>
        <v>225.52763819095478</v>
      </c>
      <c r="P814" s="5">
        <f>E814/G814</f>
        <v>48</v>
      </c>
      <c r="Q814" t="str" cm="1">
        <f t="array" ref="Q814:R814">_xlfn.TEXTSPLIT(N814,"/",1)</f>
        <v>publishing</v>
      </c>
      <c r="R814" t="str">
        <v>nonfiction</v>
      </c>
      <c r="S814" s="9">
        <f>(((J814/60)/60)/24)+DATE(1970,1,1)</f>
        <v>43206.208333333328</v>
      </c>
      <c r="T814" s="9">
        <f>(((K814/60)/60)/24)+DATE(1970,1,1)</f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>(E815/D815)*100</f>
        <v>239.40625</v>
      </c>
      <c r="P815" s="5">
        <f>E815/G815</f>
        <v>112.66176470588235</v>
      </c>
      <c r="Q815" t="str" cm="1">
        <f t="array" ref="Q815:R815">_xlfn.TEXTSPLIT(N815,"/",1)</f>
        <v>games</v>
      </c>
      <c r="R815" t="str">
        <v>video games</v>
      </c>
      <c r="S815" s="9">
        <f>(((J815/60)/60)/24)+DATE(1970,1,1)</f>
        <v>41148.208333333336</v>
      </c>
      <c r="T815" s="9">
        <f>(((K815/60)/60)/24)+DATE(1970,1,1)</f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>(E816/D816)*100</f>
        <v>92.1875</v>
      </c>
      <c r="P816" s="5">
        <f>E816/G816</f>
        <v>81.944444444444443</v>
      </c>
      <c r="Q816" t="str" cm="1">
        <f t="array" ref="Q816:R816">_xlfn.TEXTSPLIT(N816,"/",1)</f>
        <v>music</v>
      </c>
      <c r="R816" t="str">
        <v>rock</v>
      </c>
      <c r="S816" s="9">
        <f>(((J816/60)/60)/24)+DATE(1970,1,1)</f>
        <v>42517.208333333328</v>
      </c>
      <c r="T816" s="9">
        <f>(((K816/60)/60)/24)+DATE(1970,1,1)</f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>(E817/D817)*100</f>
        <v>130.23333333333335</v>
      </c>
      <c r="P817" s="5">
        <f>E817/G817</f>
        <v>64.049180327868854</v>
      </c>
      <c r="Q817" t="str" cm="1">
        <f t="array" ref="Q817:R817">_xlfn.TEXTSPLIT(N817,"/",1)</f>
        <v>music</v>
      </c>
      <c r="R817" t="str">
        <v>rock</v>
      </c>
      <c r="S817" s="9">
        <f>(((J817/60)/60)/24)+DATE(1970,1,1)</f>
        <v>43068.25</v>
      </c>
      <c r="T817" s="9">
        <f>(((K817/60)/60)/24)+DATE(1970,1,1)</f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>(E818/D818)*100</f>
        <v>615.21739130434787</v>
      </c>
      <c r="P818" s="5">
        <f>E818/G818</f>
        <v>106.39097744360902</v>
      </c>
      <c r="Q818" t="str" cm="1">
        <f t="array" ref="Q818:R818">_xlfn.TEXTSPLIT(N818,"/",1)</f>
        <v>theater</v>
      </c>
      <c r="R818" t="str">
        <v>plays</v>
      </c>
      <c r="S818" s="9">
        <f>(((J818/60)/60)/24)+DATE(1970,1,1)</f>
        <v>41680.25</v>
      </c>
      <c r="T818" s="9">
        <f>(((K818/60)/60)/24)+DATE(1970,1,1)</f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>(E819/D819)*100</f>
        <v>368.79532163742692</v>
      </c>
      <c r="P819" s="5">
        <f>E819/G819</f>
        <v>76.011249497790274</v>
      </c>
      <c r="Q819" t="str" cm="1">
        <f t="array" ref="Q819:R819">_xlfn.TEXTSPLIT(N819,"/",1)</f>
        <v>publishing</v>
      </c>
      <c r="R819" t="str">
        <v>nonfiction</v>
      </c>
      <c r="S819" s="9">
        <f>(((J819/60)/60)/24)+DATE(1970,1,1)</f>
        <v>43589.208333333328</v>
      </c>
      <c r="T819" s="9">
        <f>(((K819/60)/60)/24)+DATE(1970,1,1)</f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>(E820/D820)*100</f>
        <v>1094.8571428571429</v>
      </c>
      <c r="P820" s="5">
        <f>E820/G820</f>
        <v>111.07246376811594</v>
      </c>
      <c r="Q820" t="str" cm="1">
        <f t="array" ref="Q820:R820">_xlfn.TEXTSPLIT(N820,"/",1)</f>
        <v>theater</v>
      </c>
      <c r="R820" t="str">
        <v>plays</v>
      </c>
      <c r="S820" s="9">
        <f>(((J820/60)/60)/24)+DATE(1970,1,1)</f>
        <v>43486.25</v>
      </c>
      <c r="T820" s="9">
        <f>(((K820/60)/60)/24)+DATE(1970,1,1)</f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>(E821/D821)*100</f>
        <v>50.662921348314605</v>
      </c>
      <c r="P821" s="5">
        <f>E821/G821</f>
        <v>95.936170212765958</v>
      </c>
      <c r="Q821" t="str" cm="1">
        <f t="array" ref="Q821:R821">_xlfn.TEXTSPLIT(N821,"/",1)</f>
        <v>games</v>
      </c>
      <c r="R821" t="str">
        <v>video games</v>
      </c>
      <c r="S821" s="9">
        <f>(((J821/60)/60)/24)+DATE(1970,1,1)</f>
        <v>41237.25</v>
      </c>
      <c r="T821" s="9">
        <f>(((K821/60)/60)/24)+DATE(1970,1,1)</f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>(E822/D822)*100</f>
        <v>800.6</v>
      </c>
      <c r="P822" s="5">
        <f>E822/G822</f>
        <v>43.043010752688176</v>
      </c>
      <c r="Q822" t="str" cm="1">
        <f t="array" ref="Q822:R822">_xlfn.TEXTSPLIT(N822,"/",1)</f>
        <v>music</v>
      </c>
      <c r="R822" t="str">
        <v>rock</v>
      </c>
      <c r="S822" s="9">
        <f>(((J822/60)/60)/24)+DATE(1970,1,1)</f>
        <v>43310.208333333328</v>
      </c>
      <c r="T822" s="9">
        <f>(((K822/60)/60)/24)+DATE(1970,1,1)</f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>(E823/D823)*100</f>
        <v>291.28571428571428</v>
      </c>
      <c r="P823" s="5">
        <f>E823/G823</f>
        <v>67.966666666666669</v>
      </c>
      <c r="Q823" t="str" cm="1">
        <f t="array" ref="Q823:R823">_xlfn.TEXTSPLIT(N823,"/",1)</f>
        <v>film &amp; video</v>
      </c>
      <c r="R823" t="str">
        <v>documentary</v>
      </c>
      <c r="S823" s="9">
        <f>(((J823/60)/60)/24)+DATE(1970,1,1)</f>
        <v>42794.25</v>
      </c>
      <c r="T823" s="9">
        <f>(((K823/60)/60)/24)+DATE(1970,1,1)</f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>(E824/D824)*100</f>
        <v>349.9666666666667</v>
      </c>
      <c r="P824" s="5">
        <f>E824/G824</f>
        <v>89.991428571428571</v>
      </c>
      <c r="Q824" t="str" cm="1">
        <f t="array" ref="Q824:R824">_xlfn.TEXTSPLIT(N824,"/",1)</f>
        <v>music</v>
      </c>
      <c r="R824" t="str">
        <v>rock</v>
      </c>
      <c r="S824" s="9">
        <f>(((J824/60)/60)/24)+DATE(1970,1,1)</f>
        <v>41698.25</v>
      </c>
      <c r="T824" s="9">
        <f>(((K824/60)/60)/24)+DATE(1970,1,1)</f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>(E825/D825)*100</f>
        <v>357.07317073170731</v>
      </c>
      <c r="P825" s="5">
        <f>E825/G825</f>
        <v>58.095238095238095</v>
      </c>
      <c r="Q825" t="str" cm="1">
        <f t="array" ref="Q825:R825">_xlfn.TEXTSPLIT(N825,"/",1)</f>
        <v>music</v>
      </c>
      <c r="R825" t="str">
        <v>rock</v>
      </c>
      <c r="S825" s="9">
        <f>(((J825/60)/60)/24)+DATE(1970,1,1)</f>
        <v>41892.208333333336</v>
      </c>
      <c r="T825" s="9">
        <f>(((K825/60)/60)/24)+DATE(1970,1,1)</f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>(E826/D826)*100</f>
        <v>126.48941176470588</v>
      </c>
      <c r="P826" s="5">
        <f>E826/G826</f>
        <v>83.996875000000003</v>
      </c>
      <c r="Q826" t="str" cm="1">
        <f t="array" ref="Q826:R826">_xlfn.TEXTSPLIT(N826,"/",1)</f>
        <v>publishing</v>
      </c>
      <c r="R826" t="str">
        <v>nonfiction</v>
      </c>
      <c r="S826" s="9">
        <f>(((J826/60)/60)/24)+DATE(1970,1,1)</f>
        <v>40348.208333333336</v>
      </c>
      <c r="T826" s="9">
        <f>(((K826/60)/60)/24)+DATE(1970,1,1)</f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>(E827/D827)*100</f>
        <v>387.5</v>
      </c>
      <c r="P827" s="5">
        <f>E827/G827</f>
        <v>88.853503184713375</v>
      </c>
      <c r="Q827" t="str" cm="1">
        <f t="array" ref="Q827:R827">_xlfn.TEXTSPLIT(N827,"/",1)</f>
        <v>film &amp; video</v>
      </c>
      <c r="R827" t="str">
        <v>shorts</v>
      </c>
      <c r="S827" s="9">
        <f>(((J827/60)/60)/24)+DATE(1970,1,1)</f>
        <v>42941.208333333328</v>
      </c>
      <c r="T827" s="9">
        <f>(((K827/60)/60)/24)+DATE(1970,1,1)</f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>(E828/D828)*100</f>
        <v>457.03571428571428</v>
      </c>
      <c r="P828" s="5">
        <f>E828/G828</f>
        <v>65.963917525773198</v>
      </c>
      <c r="Q828" t="str" cm="1">
        <f t="array" ref="Q828:R828">_xlfn.TEXTSPLIT(N828,"/",1)</f>
        <v>theater</v>
      </c>
      <c r="R828" t="str">
        <v>plays</v>
      </c>
      <c r="S828" s="9">
        <f>(((J828/60)/60)/24)+DATE(1970,1,1)</f>
        <v>40525.25</v>
      </c>
      <c r="T828" s="9">
        <f>(((K828/60)/60)/24)+DATE(1970,1,1)</f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>(E829/D829)*100</f>
        <v>266.69565217391306</v>
      </c>
      <c r="P829" s="5">
        <f>E829/G829</f>
        <v>74.804878048780495</v>
      </c>
      <c r="Q829" t="str" cm="1">
        <f t="array" ref="Q829:R829">_xlfn.TEXTSPLIT(N829,"/",1)</f>
        <v>film &amp; video</v>
      </c>
      <c r="R829" t="str">
        <v>drama</v>
      </c>
      <c r="S829" s="9">
        <f>(((J829/60)/60)/24)+DATE(1970,1,1)</f>
        <v>40666.208333333336</v>
      </c>
      <c r="T829" s="9">
        <f>(((K829/60)/60)/24)+DATE(1970,1,1)</f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>(E830/D830)*100</f>
        <v>69</v>
      </c>
      <c r="P830" s="5">
        <f>E830/G830</f>
        <v>69.98571428571428</v>
      </c>
      <c r="Q830" t="str" cm="1">
        <f t="array" ref="Q830:R830">_xlfn.TEXTSPLIT(N830,"/",1)</f>
        <v>theater</v>
      </c>
      <c r="R830" t="str">
        <v>plays</v>
      </c>
      <c r="S830" s="9">
        <f>(((J830/60)/60)/24)+DATE(1970,1,1)</f>
        <v>43340.208333333328</v>
      </c>
      <c r="T830" s="9">
        <f>(((K830/60)/60)/24)+DATE(1970,1,1)</f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>(E831/D831)*100</f>
        <v>51.34375</v>
      </c>
      <c r="P831" s="5">
        <f>E831/G831</f>
        <v>32.006493506493506</v>
      </c>
      <c r="Q831" t="str" cm="1">
        <f t="array" ref="Q831:R831">_xlfn.TEXTSPLIT(N831,"/",1)</f>
        <v>theater</v>
      </c>
      <c r="R831" t="str">
        <v>plays</v>
      </c>
      <c r="S831" s="9">
        <f>(((J831/60)/60)/24)+DATE(1970,1,1)</f>
        <v>42164.208333333328</v>
      </c>
      <c r="T831" s="9">
        <f>(((K831/60)/60)/24)+DATE(1970,1,1)</f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>(E832/D832)*100</f>
        <v>1.1710526315789473</v>
      </c>
      <c r="P832" s="5">
        <f>E832/G832</f>
        <v>64.727272727272734</v>
      </c>
      <c r="Q832" t="str" cm="1">
        <f t="array" ref="Q832:R832">_xlfn.TEXTSPLIT(N832,"/",1)</f>
        <v>theater</v>
      </c>
      <c r="R832" t="str">
        <v>plays</v>
      </c>
      <c r="S832" s="9">
        <f>(((J832/60)/60)/24)+DATE(1970,1,1)</f>
        <v>43103.25</v>
      </c>
      <c r="T832" s="9">
        <f>(((K832/60)/60)/24)+DATE(1970,1,1)</f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>(E833/D833)*100</f>
        <v>108.97734294541709</v>
      </c>
      <c r="P833" s="5">
        <f>E833/G833</f>
        <v>24.998110087408456</v>
      </c>
      <c r="Q833" t="str" cm="1">
        <f t="array" ref="Q833:R833">_xlfn.TEXTSPLIT(N833,"/",1)</f>
        <v>photography</v>
      </c>
      <c r="R833" t="str">
        <v>photography books</v>
      </c>
      <c r="S833" s="9">
        <f>(((J833/60)/60)/24)+DATE(1970,1,1)</f>
        <v>40994.208333333336</v>
      </c>
      <c r="T833" s="9">
        <f>(((K833/60)/60)/24)+DATE(1970,1,1)</f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>(E834/D834)*100</f>
        <v>315.17592592592592</v>
      </c>
      <c r="P834" s="5">
        <f>E834/G834</f>
        <v>104.97764070932922</v>
      </c>
      <c r="Q834" t="str" cm="1">
        <f t="array" ref="Q834:R834">_xlfn.TEXTSPLIT(N834,"/",1)</f>
        <v>publishing</v>
      </c>
      <c r="R834" t="str">
        <v>translations</v>
      </c>
      <c r="S834" s="9">
        <f>(((J834/60)/60)/24)+DATE(1970,1,1)</f>
        <v>42299.208333333328</v>
      </c>
      <c r="T834" s="9">
        <f>(((K834/60)/60)/24)+DATE(1970,1,1)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>(E835/D835)*100</f>
        <v>157.69117647058823</v>
      </c>
      <c r="P835" s="5">
        <f>E835/G835</f>
        <v>64.987878787878785</v>
      </c>
      <c r="Q835" t="str" cm="1">
        <f t="array" ref="Q835:R835">_xlfn.TEXTSPLIT(N835,"/",1)</f>
        <v>publishing</v>
      </c>
      <c r="R835" t="str">
        <v>translations</v>
      </c>
      <c r="S835" s="9">
        <f>(((J835/60)/60)/24)+DATE(1970,1,1)</f>
        <v>40588.25</v>
      </c>
      <c r="T835" s="9">
        <f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>(E836/D836)*100</f>
        <v>153.8082191780822</v>
      </c>
      <c r="P836" s="5">
        <f>E836/G836</f>
        <v>94.352941176470594</v>
      </c>
      <c r="Q836" t="str" cm="1">
        <f t="array" ref="Q836:R836">_xlfn.TEXTSPLIT(N836,"/",1)</f>
        <v>theater</v>
      </c>
      <c r="R836" t="str">
        <v>plays</v>
      </c>
      <c r="S836" s="9">
        <f>(((J836/60)/60)/24)+DATE(1970,1,1)</f>
        <v>41448.208333333336</v>
      </c>
      <c r="T836" s="9">
        <f>(((K836/60)/60)/24)+DATE(1970,1,1)</f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>(E837/D837)*100</f>
        <v>89.738979118329468</v>
      </c>
      <c r="P837" s="5">
        <f>E837/G837</f>
        <v>44.001706484641637</v>
      </c>
      <c r="Q837" t="str" cm="1">
        <f t="array" ref="Q837:R837">_xlfn.TEXTSPLIT(N837,"/",1)</f>
        <v>technology</v>
      </c>
      <c r="R837" t="str">
        <v>web</v>
      </c>
      <c r="S837" s="9">
        <f>(((J837/60)/60)/24)+DATE(1970,1,1)</f>
        <v>42063.25</v>
      </c>
      <c r="T837" s="9">
        <f>(((K837/60)/60)/24)+DATE(1970,1,1)</f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>(E838/D838)*100</f>
        <v>75.135802469135797</v>
      </c>
      <c r="P838" s="5">
        <f>E838/G838</f>
        <v>64.744680851063833</v>
      </c>
      <c r="Q838" t="str" cm="1">
        <f t="array" ref="Q838:R838">_xlfn.TEXTSPLIT(N838,"/",1)</f>
        <v>music</v>
      </c>
      <c r="R838" t="str">
        <v>indie rock</v>
      </c>
      <c r="S838" s="9">
        <f>(((J838/60)/60)/24)+DATE(1970,1,1)</f>
        <v>40214.25</v>
      </c>
      <c r="T838" s="9">
        <f>(((K838/60)/60)/24)+DATE(1970,1,1)</f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>(E839/D839)*100</f>
        <v>852.88135593220341</v>
      </c>
      <c r="P839" s="5">
        <f>E839/G839</f>
        <v>84.00667779632721</v>
      </c>
      <c r="Q839" t="str" cm="1">
        <f t="array" ref="Q839:R839">_xlfn.TEXTSPLIT(N839,"/",1)</f>
        <v>music</v>
      </c>
      <c r="R839" t="str">
        <v>jazz</v>
      </c>
      <c r="S839" s="9">
        <f>(((J839/60)/60)/24)+DATE(1970,1,1)</f>
        <v>40629.208333333336</v>
      </c>
      <c r="T839" s="9">
        <f>(((K839/60)/60)/24)+DATE(1970,1,1)</f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>(E840/D840)*100</f>
        <v>138.90625</v>
      </c>
      <c r="P840" s="5">
        <f>E840/G840</f>
        <v>34.061302681992338</v>
      </c>
      <c r="Q840" t="str" cm="1">
        <f t="array" ref="Q840:R840">_xlfn.TEXTSPLIT(N840,"/",1)</f>
        <v>theater</v>
      </c>
      <c r="R840" t="str">
        <v>plays</v>
      </c>
      <c r="S840" s="9">
        <f>(((J840/60)/60)/24)+DATE(1970,1,1)</f>
        <v>43370.208333333328</v>
      </c>
      <c r="T840" s="9">
        <f>(((K840/60)/60)/24)+DATE(1970,1,1)</f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>(E841/D841)*100</f>
        <v>190.18181818181819</v>
      </c>
      <c r="P841" s="5">
        <f>E841/G841</f>
        <v>93.273885350318466</v>
      </c>
      <c r="Q841" t="str" cm="1">
        <f t="array" ref="Q841:R841">_xlfn.TEXTSPLIT(N841,"/",1)</f>
        <v>film &amp; video</v>
      </c>
      <c r="R841" t="str">
        <v>documentary</v>
      </c>
      <c r="S841" s="9">
        <f>(((J841/60)/60)/24)+DATE(1970,1,1)</f>
        <v>41715.208333333336</v>
      </c>
      <c r="T841" s="9">
        <f>(((K841/60)/60)/24)+DATE(1970,1,1)</f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>(E842/D842)*100</f>
        <v>100.24333619948409</v>
      </c>
      <c r="P842" s="5">
        <f>E842/G842</f>
        <v>32.998301726577978</v>
      </c>
      <c r="Q842" t="str" cm="1">
        <f t="array" ref="Q842:R842">_xlfn.TEXTSPLIT(N842,"/",1)</f>
        <v>theater</v>
      </c>
      <c r="R842" t="str">
        <v>plays</v>
      </c>
      <c r="S842" s="9">
        <f>(((J842/60)/60)/24)+DATE(1970,1,1)</f>
        <v>41836.208333333336</v>
      </c>
      <c r="T842" s="9">
        <f>(((K842/60)/60)/24)+DATE(1970,1,1)</f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>(E843/D843)*100</f>
        <v>142.75824175824175</v>
      </c>
      <c r="P843" s="5">
        <f>E843/G843</f>
        <v>83.812903225806451</v>
      </c>
      <c r="Q843" t="str" cm="1">
        <f t="array" ref="Q843:R843">_xlfn.TEXTSPLIT(N843,"/",1)</f>
        <v>technology</v>
      </c>
      <c r="R843" t="str">
        <v>web</v>
      </c>
      <c r="S843" s="9">
        <f>(((J843/60)/60)/24)+DATE(1970,1,1)</f>
        <v>42419.25</v>
      </c>
      <c r="T843" s="9">
        <f>(((K843/60)/60)/24)+DATE(1970,1,1)</f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>(E844/D844)*100</f>
        <v>563.13333333333333</v>
      </c>
      <c r="P844" s="5">
        <f>E844/G844</f>
        <v>63.992424242424242</v>
      </c>
      <c r="Q844" t="str" cm="1">
        <f t="array" ref="Q844:R844">_xlfn.TEXTSPLIT(N844,"/",1)</f>
        <v>technology</v>
      </c>
      <c r="R844" t="str">
        <v>wearables</v>
      </c>
      <c r="S844" s="9">
        <f>(((J844/60)/60)/24)+DATE(1970,1,1)</f>
        <v>43266.208333333328</v>
      </c>
      <c r="T844" s="9">
        <f>(((K844/60)/60)/24)+DATE(1970,1,1)</f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>(E845/D845)*100</f>
        <v>30.715909090909086</v>
      </c>
      <c r="P845" s="5">
        <f>E845/G845</f>
        <v>81.909090909090907</v>
      </c>
      <c r="Q845" t="str" cm="1">
        <f t="array" ref="Q845:R845">_xlfn.TEXTSPLIT(N845,"/",1)</f>
        <v>photography</v>
      </c>
      <c r="R845" t="str">
        <v>photography books</v>
      </c>
      <c r="S845" s="9">
        <f>(((J845/60)/60)/24)+DATE(1970,1,1)</f>
        <v>43338.208333333328</v>
      </c>
      <c r="T845" s="9">
        <f>(((K845/60)/60)/24)+DATE(1970,1,1)</f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>(E846/D846)*100</f>
        <v>99.39772727272728</v>
      </c>
      <c r="P846" s="5">
        <f>E846/G846</f>
        <v>93.053191489361708</v>
      </c>
      <c r="Q846" t="str" cm="1">
        <f t="array" ref="Q846:R846">_xlfn.TEXTSPLIT(N846,"/",1)</f>
        <v>film &amp; video</v>
      </c>
      <c r="R846" t="str">
        <v>documentary</v>
      </c>
      <c r="S846" s="9">
        <f>(((J846/60)/60)/24)+DATE(1970,1,1)</f>
        <v>40930.25</v>
      </c>
      <c r="T846" s="9">
        <f>(((K846/60)/60)/24)+DATE(1970,1,1)</f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>(E847/D847)*100</f>
        <v>197.54935622317598</v>
      </c>
      <c r="P847" s="5">
        <f>E847/G847</f>
        <v>101.98449039881831</v>
      </c>
      <c r="Q847" t="str" cm="1">
        <f t="array" ref="Q847:R847">_xlfn.TEXTSPLIT(N847,"/",1)</f>
        <v>technology</v>
      </c>
      <c r="R847" t="str">
        <v>web</v>
      </c>
      <c r="S847" s="9">
        <f>(((J847/60)/60)/24)+DATE(1970,1,1)</f>
        <v>43235.208333333328</v>
      </c>
      <c r="T847" s="9">
        <f>(((K847/60)/60)/24)+DATE(1970,1,1)</f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>(E848/D848)*100</f>
        <v>508.5</v>
      </c>
      <c r="P848" s="5">
        <f>E848/G848</f>
        <v>105.9375</v>
      </c>
      <c r="Q848" t="str" cm="1">
        <f t="array" ref="Q848:R848">_xlfn.TEXTSPLIT(N848,"/",1)</f>
        <v>technology</v>
      </c>
      <c r="R848" t="str">
        <v>web</v>
      </c>
      <c r="S848" s="9">
        <f>(((J848/60)/60)/24)+DATE(1970,1,1)</f>
        <v>43302.208333333328</v>
      </c>
      <c r="T848" s="9">
        <f>(((K848/60)/60)/24)+DATE(1970,1,1)</f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>(E849/D849)*100</f>
        <v>237.74468085106383</v>
      </c>
      <c r="P849" s="5">
        <f>E849/G849</f>
        <v>101.58181818181818</v>
      </c>
      <c r="Q849" t="str" cm="1">
        <f t="array" ref="Q849:R849">_xlfn.TEXTSPLIT(N849,"/",1)</f>
        <v>food</v>
      </c>
      <c r="R849" t="str">
        <v>food trucks</v>
      </c>
      <c r="S849" s="9">
        <f>(((J849/60)/60)/24)+DATE(1970,1,1)</f>
        <v>43107.25</v>
      </c>
      <c r="T849" s="9">
        <f>(((K849/60)/60)/24)+DATE(1970,1,1)</f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>(E850/D850)*100</f>
        <v>338.46875</v>
      </c>
      <c r="P850" s="5">
        <f>E850/G850</f>
        <v>62.970930232558139</v>
      </c>
      <c r="Q850" t="str" cm="1">
        <f t="array" ref="Q850:R850">_xlfn.TEXTSPLIT(N850,"/",1)</f>
        <v>film &amp; video</v>
      </c>
      <c r="R850" t="str">
        <v>drama</v>
      </c>
      <c r="S850" s="9">
        <f>(((J850/60)/60)/24)+DATE(1970,1,1)</f>
        <v>40341.208333333336</v>
      </c>
      <c r="T850" s="9">
        <f>(((K850/60)/60)/24)+DATE(1970,1,1)</f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>(E851/D851)*100</f>
        <v>133.08955223880596</v>
      </c>
      <c r="P851" s="5">
        <f>E851/G851</f>
        <v>29.045602605863191</v>
      </c>
      <c r="Q851" t="str" cm="1">
        <f t="array" ref="Q851:R851">_xlfn.TEXTSPLIT(N851,"/",1)</f>
        <v>music</v>
      </c>
      <c r="R851" t="str">
        <v>indie rock</v>
      </c>
      <c r="S851" s="9">
        <f>(((J851/60)/60)/24)+DATE(1970,1,1)</f>
        <v>40948.25</v>
      </c>
      <c r="T851" s="9">
        <f>(((K851/60)/60)/24)+DATE(1970,1,1)</f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>(E852/D852)*100</f>
        <v>1</v>
      </c>
      <c r="P852" s="5">
        <f>E852/G852</f>
        <v>1</v>
      </c>
      <c r="Q852" t="str" cm="1">
        <f t="array" ref="Q852:R852">_xlfn.TEXTSPLIT(N852,"/",1)</f>
        <v>music</v>
      </c>
      <c r="R852" t="str">
        <v>rock</v>
      </c>
      <c r="S852" s="9">
        <f>(((J852/60)/60)/24)+DATE(1970,1,1)</f>
        <v>40866.25</v>
      </c>
      <c r="T852" s="9">
        <f>(((K852/60)/60)/24)+DATE(1970,1,1)</f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>(E853/D853)*100</f>
        <v>207.79999999999998</v>
      </c>
      <c r="P853" s="5">
        <f>E853/G853</f>
        <v>77.924999999999997</v>
      </c>
      <c r="Q853" t="str" cm="1">
        <f t="array" ref="Q853:R853">_xlfn.TEXTSPLIT(N853,"/",1)</f>
        <v>music</v>
      </c>
      <c r="R853" t="str">
        <v>electric music</v>
      </c>
      <c r="S853" s="9">
        <f>(((J853/60)/60)/24)+DATE(1970,1,1)</f>
        <v>41031.208333333336</v>
      </c>
      <c r="T853" s="9">
        <f>(((K853/60)/60)/24)+DATE(1970,1,1)</f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>(E854/D854)*100</f>
        <v>51.122448979591837</v>
      </c>
      <c r="P854" s="5">
        <f>E854/G854</f>
        <v>80.806451612903231</v>
      </c>
      <c r="Q854" t="str" cm="1">
        <f t="array" ref="Q854:R854">_xlfn.TEXTSPLIT(N854,"/",1)</f>
        <v>games</v>
      </c>
      <c r="R854" t="str">
        <v>video games</v>
      </c>
      <c r="S854" s="9">
        <f>(((J854/60)/60)/24)+DATE(1970,1,1)</f>
        <v>40740.208333333336</v>
      </c>
      <c r="T854" s="9">
        <f>(((K854/60)/60)/24)+DATE(1970,1,1)</f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>(E855/D855)*100</f>
        <v>652.05847953216369</v>
      </c>
      <c r="P855" s="5">
        <f>E855/G855</f>
        <v>76.006816632583508</v>
      </c>
      <c r="Q855" t="str" cm="1">
        <f t="array" ref="Q855:R855">_xlfn.TEXTSPLIT(N855,"/",1)</f>
        <v>music</v>
      </c>
      <c r="R855" t="str">
        <v>indie rock</v>
      </c>
      <c r="S855" s="9">
        <f>(((J855/60)/60)/24)+DATE(1970,1,1)</f>
        <v>40714.208333333336</v>
      </c>
      <c r="T855" s="9">
        <f>(((K855/60)/60)/24)+DATE(1970,1,1)</f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>(E856/D856)*100</f>
        <v>113.63099415204678</v>
      </c>
      <c r="P856" s="5">
        <f>E856/G856</f>
        <v>72.993613824192337</v>
      </c>
      <c r="Q856" t="str" cm="1">
        <f t="array" ref="Q856:R856">_xlfn.TEXTSPLIT(N856,"/",1)</f>
        <v>publishing</v>
      </c>
      <c r="R856" t="str">
        <v>fiction</v>
      </c>
      <c r="S856" s="9">
        <f>(((J856/60)/60)/24)+DATE(1970,1,1)</f>
        <v>43787.25</v>
      </c>
      <c r="T856" s="9">
        <f>(((K856/60)/60)/24)+DATE(1970,1,1)</f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>(E857/D857)*100</f>
        <v>102.37606837606839</v>
      </c>
      <c r="P857" s="5">
        <f>E857/G857</f>
        <v>53</v>
      </c>
      <c r="Q857" t="str" cm="1">
        <f t="array" ref="Q857:R857">_xlfn.TEXTSPLIT(N857,"/",1)</f>
        <v>theater</v>
      </c>
      <c r="R857" t="str">
        <v>plays</v>
      </c>
      <c r="S857" s="9">
        <f>(((J857/60)/60)/24)+DATE(1970,1,1)</f>
        <v>40712.208333333336</v>
      </c>
      <c r="T857" s="9">
        <f>(((K857/60)/60)/24)+DATE(1970,1,1)</f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>(E858/D858)*100</f>
        <v>356.58333333333331</v>
      </c>
      <c r="P858" s="5">
        <f>E858/G858</f>
        <v>54.164556962025316</v>
      </c>
      <c r="Q858" t="str" cm="1">
        <f t="array" ref="Q858:R858">_xlfn.TEXTSPLIT(N858,"/",1)</f>
        <v>food</v>
      </c>
      <c r="R858" t="str">
        <v>food trucks</v>
      </c>
      <c r="S858" s="9">
        <f>(((J858/60)/60)/24)+DATE(1970,1,1)</f>
        <v>41023.208333333336</v>
      </c>
      <c r="T858" s="9">
        <f>(((K858/60)/60)/24)+DATE(1970,1,1)</f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>(E859/D859)*100</f>
        <v>139.86792452830187</v>
      </c>
      <c r="P859" s="5">
        <f>E859/G859</f>
        <v>32.946666666666665</v>
      </c>
      <c r="Q859" t="str" cm="1">
        <f t="array" ref="Q859:R859">_xlfn.TEXTSPLIT(N859,"/",1)</f>
        <v>film &amp; video</v>
      </c>
      <c r="R859" t="str">
        <v>shorts</v>
      </c>
      <c r="S859" s="9">
        <f>(((J859/60)/60)/24)+DATE(1970,1,1)</f>
        <v>40944.25</v>
      </c>
      <c r="T859" s="9">
        <f>(((K859/60)/60)/24)+DATE(1970,1,1)</f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>(E860/D860)*100</f>
        <v>69.45</v>
      </c>
      <c r="P860" s="5">
        <f>E860/G860</f>
        <v>79.371428571428567</v>
      </c>
      <c r="Q860" t="str" cm="1">
        <f t="array" ref="Q860:R860">_xlfn.TEXTSPLIT(N860,"/",1)</f>
        <v>food</v>
      </c>
      <c r="R860" t="str">
        <v>food trucks</v>
      </c>
      <c r="S860" s="9">
        <f>(((J860/60)/60)/24)+DATE(1970,1,1)</f>
        <v>43211.208333333328</v>
      </c>
      <c r="T860" s="9">
        <f>(((K860/60)/60)/24)+DATE(1970,1,1)</f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>(E861/D861)*100</f>
        <v>35.534246575342465</v>
      </c>
      <c r="P861" s="5">
        <f>E861/G861</f>
        <v>41.174603174603178</v>
      </c>
      <c r="Q861" t="str" cm="1">
        <f t="array" ref="Q861:R861">_xlfn.TEXTSPLIT(N861,"/",1)</f>
        <v>theater</v>
      </c>
      <c r="R861" t="str">
        <v>plays</v>
      </c>
      <c r="S861" s="9">
        <f>(((J861/60)/60)/24)+DATE(1970,1,1)</f>
        <v>41334.25</v>
      </c>
      <c r="T861" s="9">
        <f>(((K861/60)/60)/24)+DATE(1970,1,1)</f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>(E862/D862)*100</f>
        <v>251.65</v>
      </c>
      <c r="P862" s="5">
        <f>E862/G862</f>
        <v>77.430769230769229</v>
      </c>
      <c r="Q862" t="str" cm="1">
        <f t="array" ref="Q862:R862">_xlfn.TEXTSPLIT(N862,"/",1)</f>
        <v>technology</v>
      </c>
      <c r="R862" t="str">
        <v>wearables</v>
      </c>
      <c r="S862" s="9">
        <f>(((J862/60)/60)/24)+DATE(1970,1,1)</f>
        <v>43515.25</v>
      </c>
      <c r="T862" s="9">
        <f>(((K862/60)/60)/24)+DATE(1970,1,1)</f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>(E863/D863)*100</f>
        <v>105.87500000000001</v>
      </c>
      <c r="P863" s="5">
        <f>E863/G863</f>
        <v>57.159509202453989</v>
      </c>
      <c r="Q863" t="str" cm="1">
        <f t="array" ref="Q863:R863">_xlfn.TEXTSPLIT(N863,"/",1)</f>
        <v>theater</v>
      </c>
      <c r="R863" t="str">
        <v>plays</v>
      </c>
      <c r="S863" s="9">
        <f>(((J863/60)/60)/24)+DATE(1970,1,1)</f>
        <v>40258.208333333336</v>
      </c>
      <c r="T863" s="9">
        <f>(((K863/60)/60)/24)+DATE(1970,1,1)</f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>(E864/D864)*100</f>
        <v>187.42857142857144</v>
      </c>
      <c r="P864" s="5">
        <f>E864/G864</f>
        <v>77.17647058823529</v>
      </c>
      <c r="Q864" t="str" cm="1">
        <f t="array" ref="Q864:R864">_xlfn.TEXTSPLIT(N864,"/",1)</f>
        <v>theater</v>
      </c>
      <c r="R864" t="str">
        <v>plays</v>
      </c>
      <c r="S864" s="9">
        <f>(((J864/60)/60)/24)+DATE(1970,1,1)</f>
        <v>40756.208333333336</v>
      </c>
      <c r="T864" s="9">
        <f>(((K864/60)/60)/24)+DATE(1970,1,1)</f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>(E865/D865)*100</f>
        <v>386.78571428571428</v>
      </c>
      <c r="P865" s="5">
        <f>E865/G865</f>
        <v>24.953917050691246</v>
      </c>
      <c r="Q865" t="str" cm="1">
        <f t="array" ref="Q865:R865">_xlfn.TEXTSPLIT(N865,"/",1)</f>
        <v>film &amp; video</v>
      </c>
      <c r="R865" t="str">
        <v>television</v>
      </c>
      <c r="S865" s="9">
        <f>(((J865/60)/60)/24)+DATE(1970,1,1)</f>
        <v>42172.208333333328</v>
      </c>
      <c r="T865" s="9">
        <f>(((K865/60)/60)/24)+DATE(1970,1,1)</f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>(E866/D866)*100</f>
        <v>347.07142857142856</v>
      </c>
      <c r="P866" s="5">
        <f>E866/G866</f>
        <v>97.18</v>
      </c>
      <c r="Q866" t="str" cm="1">
        <f t="array" ref="Q866:R866">_xlfn.TEXTSPLIT(N866,"/",1)</f>
        <v>film &amp; video</v>
      </c>
      <c r="R866" t="str">
        <v>shorts</v>
      </c>
      <c r="S866" s="9">
        <f>(((J866/60)/60)/24)+DATE(1970,1,1)</f>
        <v>42601.208333333328</v>
      </c>
      <c r="T866" s="9">
        <f>(((K866/60)/60)/24)+DATE(1970,1,1)</f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>(E867/D867)*100</f>
        <v>185.82098765432099</v>
      </c>
      <c r="P867" s="5">
        <f>E867/G867</f>
        <v>46.000916870415651</v>
      </c>
      <c r="Q867" t="str" cm="1">
        <f t="array" ref="Q867:R867">_xlfn.TEXTSPLIT(N867,"/",1)</f>
        <v>theater</v>
      </c>
      <c r="R867" t="str">
        <v>plays</v>
      </c>
      <c r="S867" s="9">
        <f>(((J867/60)/60)/24)+DATE(1970,1,1)</f>
        <v>41897.208333333336</v>
      </c>
      <c r="T867" s="9">
        <f>(((K867/60)/60)/24)+DATE(1970,1,1)</f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>(E868/D868)*100</f>
        <v>43.241247264770237</v>
      </c>
      <c r="P868" s="5">
        <f>E868/G868</f>
        <v>88.023385300668153</v>
      </c>
      <c r="Q868" t="str" cm="1">
        <f t="array" ref="Q868:R868">_xlfn.TEXTSPLIT(N868,"/",1)</f>
        <v>photography</v>
      </c>
      <c r="R868" t="str">
        <v>photography books</v>
      </c>
      <c r="S868" s="9">
        <f>(((J868/60)/60)/24)+DATE(1970,1,1)</f>
        <v>40671.208333333336</v>
      </c>
      <c r="T868" s="9">
        <f>(((K868/60)/60)/24)+DATE(1970,1,1)</f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>(E869/D869)*100</f>
        <v>162.4375</v>
      </c>
      <c r="P869" s="5">
        <f>E869/G869</f>
        <v>25.99</v>
      </c>
      <c r="Q869" t="str" cm="1">
        <f t="array" ref="Q869:R869">_xlfn.TEXTSPLIT(N869,"/",1)</f>
        <v>food</v>
      </c>
      <c r="R869" t="str">
        <v>food trucks</v>
      </c>
      <c r="S869" s="9">
        <f>(((J869/60)/60)/24)+DATE(1970,1,1)</f>
        <v>43382.208333333328</v>
      </c>
      <c r="T869" s="9">
        <f>(((K869/60)/60)/24)+DATE(1970,1,1)</f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>(E870/D870)*100</f>
        <v>184.84285714285716</v>
      </c>
      <c r="P870" s="5">
        <f>E870/G870</f>
        <v>102.69047619047619</v>
      </c>
      <c r="Q870" t="str" cm="1">
        <f t="array" ref="Q870:R870">_xlfn.TEXTSPLIT(N870,"/",1)</f>
        <v>theater</v>
      </c>
      <c r="R870" t="str">
        <v>plays</v>
      </c>
      <c r="S870" s="9">
        <f>(((J870/60)/60)/24)+DATE(1970,1,1)</f>
        <v>41559.208333333336</v>
      </c>
      <c r="T870" s="9">
        <f>(((K870/60)/60)/24)+DATE(1970,1,1)</f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>(E871/D871)*100</f>
        <v>23.703520691785052</v>
      </c>
      <c r="P871" s="5">
        <f>E871/G871</f>
        <v>72.958174904942965</v>
      </c>
      <c r="Q871" t="str" cm="1">
        <f t="array" ref="Q871:R871">_xlfn.TEXTSPLIT(N871,"/",1)</f>
        <v>film &amp; video</v>
      </c>
      <c r="R871" t="str">
        <v>drama</v>
      </c>
      <c r="S871" s="9">
        <f>(((J871/60)/60)/24)+DATE(1970,1,1)</f>
        <v>40350.208333333336</v>
      </c>
      <c r="T871" s="9">
        <f>(((K871/60)/60)/24)+DATE(1970,1,1)</f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>(E872/D872)*100</f>
        <v>89.870129870129873</v>
      </c>
      <c r="P872" s="5">
        <f>E872/G872</f>
        <v>57.190082644628099</v>
      </c>
      <c r="Q872" t="str" cm="1">
        <f t="array" ref="Q872:R872">_xlfn.TEXTSPLIT(N872,"/",1)</f>
        <v>theater</v>
      </c>
      <c r="R872" t="str">
        <v>plays</v>
      </c>
      <c r="S872" s="9">
        <f>(((J872/60)/60)/24)+DATE(1970,1,1)</f>
        <v>42240.208333333328</v>
      </c>
      <c r="T872" s="9">
        <f>(((K872/60)/60)/24)+DATE(1970,1,1)</f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>(E873/D873)*100</f>
        <v>272.6041958041958</v>
      </c>
      <c r="P873" s="5">
        <f>E873/G873</f>
        <v>84.013793103448279</v>
      </c>
      <c r="Q873" t="str" cm="1">
        <f t="array" ref="Q873:R873">_xlfn.TEXTSPLIT(N873,"/",1)</f>
        <v>theater</v>
      </c>
      <c r="R873" t="str">
        <v>plays</v>
      </c>
      <c r="S873" s="9">
        <f>(((J873/60)/60)/24)+DATE(1970,1,1)</f>
        <v>43040.208333333328</v>
      </c>
      <c r="T873" s="9">
        <f>(((K873/60)/60)/24)+DATE(1970,1,1)</f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>(E874/D874)*100</f>
        <v>170.04255319148936</v>
      </c>
      <c r="P874" s="5">
        <f>E874/G874</f>
        <v>98.666666666666671</v>
      </c>
      <c r="Q874" t="str" cm="1">
        <f t="array" ref="Q874:R874">_xlfn.TEXTSPLIT(N874,"/",1)</f>
        <v>film &amp; video</v>
      </c>
      <c r="R874" t="str">
        <v>science fiction</v>
      </c>
      <c r="S874" s="9">
        <f>(((J874/60)/60)/24)+DATE(1970,1,1)</f>
        <v>43346.208333333328</v>
      </c>
      <c r="T874" s="9">
        <f>(((K874/60)/60)/24)+DATE(1970,1,1)</f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>(E875/D875)*100</f>
        <v>188.28503562945369</v>
      </c>
      <c r="P875" s="5">
        <f>E875/G875</f>
        <v>42.007419183889773</v>
      </c>
      <c r="Q875" t="str" cm="1">
        <f t="array" ref="Q875:R875">_xlfn.TEXTSPLIT(N875,"/",1)</f>
        <v>photography</v>
      </c>
      <c r="R875" t="str">
        <v>photography books</v>
      </c>
      <c r="S875" s="9">
        <f>(((J875/60)/60)/24)+DATE(1970,1,1)</f>
        <v>41647.25</v>
      </c>
      <c r="T875" s="9">
        <f>(((K875/60)/60)/24)+DATE(1970,1,1)</f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>(E876/D876)*100</f>
        <v>346.93532338308455</v>
      </c>
      <c r="P876" s="5">
        <f>E876/G876</f>
        <v>32.002753556677376</v>
      </c>
      <c r="Q876" t="str" cm="1">
        <f t="array" ref="Q876:R876">_xlfn.TEXTSPLIT(N876,"/",1)</f>
        <v>photography</v>
      </c>
      <c r="R876" t="str">
        <v>photography books</v>
      </c>
      <c r="S876" s="9">
        <f>(((J876/60)/60)/24)+DATE(1970,1,1)</f>
        <v>40291.208333333336</v>
      </c>
      <c r="T876" s="9">
        <f>(((K876/60)/60)/24)+DATE(1970,1,1)</f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>(E877/D877)*100</f>
        <v>69.177215189873422</v>
      </c>
      <c r="P877" s="5">
        <f>E877/G877</f>
        <v>81.567164179104481</v>
      </c>
      <c r="Q877" t="str" cm="1">
        <f t="array" ref="Q877:R877">_xlfn.TEXTSPLIT(N877,"/",1)</f>
        <v>music</v>
      </c>
      <c r="R877" t="str">
        <v>rock</v>
      </c>
      <c r="S877" s="9">
        <f>(((J877/60)/60)/24)+DATE(1970,1,1)</f>
        <v>40556.25</v>
      </c>
      <c r="T877" s="9">
        <f>(((K877/60)/60)/24)+DATE(1970,1,1)</f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>(E878/D878)*100</f>
        <v>25.433734939759034</v>
      </c>
      <c r="P878" s="5">
        <f>E878/G878</f>
        <v>37.035087719298247</v>
      </c>
      <c r="Q878" t="str" cm="1">
        <f t="array" ref="Q878:R878">_xlfn.TEXTSPLIT(N878,"/",1)</f>
        <v>photography</v>
      </c>
      <c r="R878" t="str">
        <v>photography books</v>
      </c>
      <c r="S878" s="9">
        <f>(((J878/60)/60)/24)+DATE(1970,1,1)</f>
        <v>43624.208333333328</v>
      </c>
      <c r="T878" s="9">
        <f>(((K878/60)/60)/24)+DATE(1970,1,1)</f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>(E879/D879)*100</f>
        <v>77.400977995110026</v>
      </c>
      <c r="P879" s="5">
        <f>E879/G879</f>
        <v>103.033360455655</v>
      </c>
      <c r="Q879" t="str" cm="1">
        <f t="array" ref="Q879:R879">_xlfn.TEXTSPLIT(N879,"/",1)</f>
        <v>food</v>
      </c>
      <c r="R879" t="str">
        <v>food trucks</v>
      </c>
      <c r="S879" s="9">
        <f>(((J879/60)/60)/24)+DATE(1970,1,1)</f>
        <v>42577.208333333328</v>
      </c>
      <c r="T879" s="9">
        <f>(((K879/60)/60)/24)+DATE(1970,1,1)</f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>(E880/D880)*100</f>
        <v>37.481481481481481</v>
      </c>
      <c r="P880" s="5">
        <f>E880/G880</f>
        <v>84.333333333333329</v>
      </c>
      <c r="Q880" t="str" cm="1">
        <f t="array" ref="Q880:R880">_xlfn.TEXTSPLIT(N880,"/",1)</f>
        <v>music</v>
      </c>
      <c r="R880" t="str">
        <v>metal</v>
      </c>
      <c r="S880" s="9">
        <f>(((J880/60)/60)/24)+DATE(1970,1,1)</f>
        <v>43845.25</v>
      </c>
      <c r="T880" s="9">
        <f>(((K880/60)/60)/24)+DATE(1970,1,1)</f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>(E881/D881)*100</f>
        <v>543.79999999999995</v>
      </c>
      <c r="P881" s="5">
        <f>E881/G881</f>
        <v>102.60377358490567</v>
      </c>
      <c r="Q881" t="str" cm="1">
        <f t="array" ref="Q881:R881">_xlfn.TEXTSPLIT(N881,"/",1)</f>
        <v>publishing</v>
      </c>
      <c r="R881" t="str">
        <v>nonfiction</v>
      </c>
      <c r="S881" s="9">
        <f>(((J881/60)/60)/24)+DATE(1970,1,1)</f>
        <v>42788.25</v>
      </c>
      <c r="T881" s="9">
        <f>(((K881/60)/60)/24)+DATE(1970,1,1)</f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>(E882/D882)*100</f>
        <v>228.52189349112427</v>
      </c>
      <c r="P882" s="5">
        <f>E882/G882</f>
        <v>79.992129246064621</v>
      </c>
      <c r="Q882" t="str" cm="1">
        <f t="array" ref="Q882:R882">_xlfn.TEXTSPLIT(N882,"/",1)</f>
        <v>music</v>
      </c>
      <c r="R882" t="str">
        <v>electric music</v>
      </c>
      <c r="S882" s="9">
        <f>(((J882/60)/60)/24)+DATE(1970,1,1)</f>
        <v>43667.208333333328</v>
      </c>
      <c r="T882" s="9">
        <f>(((K882/60)/60)/24)+DATE(1970,1,1)</f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>(E883/D883)*100</f>
        <v>38.948339483394832</v>
      </c>
      <c r="P883" s="5">
        <f>E883/G883</f>
        <v>70.055309734513273</v>
      </c>
      <c r="Q883" t="str" cm="1">
        <f t="array" ref="Q883:R883">_xlfn.TEXTSPLIT(N883,"/",1)</f>
        <v>theater</v>
      </c>
      <c r="R883" t="str">
        <v>plays</v>
      </c>
      <c r="S883" s="9">
        <f>(((J883/60)/60)/24)+DATE(1970,1,1)</f>
        <v>42194.208333333328</v>
      </c>
      <c r="T883" s="9">
        <f>(((K883/60)/60)/24)+DATE(1970,1,1)</f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>(E884/D884)*100</f>
        <v>370</v>
      </c>
      <c r="P884" s="5">
        <f>E884/G884</f>
        <v>37</v>
      </c>
      <c r="Q884" t="str" cm="1">
        <f t="array" ref="Q884:R884">_xlfn.TEXTSPLIT(N884,"/",1)</f>
        <v>theater</v>
      </c>
      <c r="R884" t="str">
        <v>plays</v>
      </c>
      <c r="S884" s="9">
        <f>(((J884/60)/60)/24)+DATE(1970,1,1)</f>
        <v>42025.25</v>
      </c>
      <c r="T884" s="9">
        <f>(((K884/60)/60)/24)+DATE(1970,1,1)</f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>(E885/D885)*100</f>
        <v>237.91176470588232</v>
      </c>
      <c r="P885" s="5">
        <f>E885/G885</f>
        <v>41.911917098445599</v>
      </c>
      <c r="Q885" t="str" cm="1">
        <f t="array" ref="Q885:R885">_xlfn.TEXTSPLIT(N885,"/",1)</f>
        <v>film &amp; video</v>
      </c>
      <c r="R885" t="str">
        <v>shorts</v>
      </c>
      <c r="S885" s="9">
        <f>(((J885/60)/60)/24)+DATE(1970,1,1)</f>
        <v>40323.208333333336</v>
      </c>
      <c r="T885" s="9">
        <f>(((K885/60)/60)/24)+DATE(1970,1,1)</f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>(E886/D886)*100</f>
        <v>64.036299765807954</v>
      </c>
      <c r="P886" s="5">
        <f>E886/G886</f>
        <v>57.992576882290564</v>
      </c>
      <c r="Q886" t="str" cm="1">
        <f t="array" ref="Q886:R886">_xlfn.TEXTSPLIT(N886,"/",1)</f>
        <v>theater</v>
      </c>
      <c r="R886" t="str">
        <v>plays</v>
      </c>
      <c r="S886" s="9">
        <f>(((J886/60)/60)/24)+DATE(1970,1,1)</f>
        <v>41763.208333333336</v>
      </c>
      <c r="T886" s="9">
        <f>(((K886/60)/60)/24)+DATE(1970,1,1)</f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>(E887/D887)*100</f>
        <v>118.27777777777777</v>
      </c>
      <c r="P887" s="5">
        <f>E887/G887</f>
        <v>40.942307692307693</v>
      </c>
      <c r="Q887" t="str" cm="1">
        <f t="array" ref="Q887:R887">_xlfn.TEXTSPLIT(N887,"/",1)</f>
        <v>theater</v>
      </c>
      <c r="R887" t="str">
        <v>plays</v>
      </c>
      <c r="S887" s="9">
        <f>(((J887/60)/60)/24)+DATE(1970,1,1)</f>
        <v>40335.208333333336</v>
      </c>
      <c r="T887" s="9">
        <f>(((K887/60)/60)/24)+DATE(1970,1,1)</f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>(E888/D888)*100</f>
        <v>84.824037184594957</v>
      </c>
      <c r="P888" s="5">
        <f>E888/G888</f>
        <v>69.9972602739726</v>
      </c>
      <c r="Q888" t="str" cm="1">
        <f t="array" ref="Q888:R888">_xlfn.TEXTSPLIT(N888,"/",1)</f>
        <v>music</v>
      </c>
      <c r="R888" t="str">
        <v>indie rock</v>
      </c>
      <c r="S888" s="9">
        <f>(((J888/60)/60)/24)+DATE(1970,1,1)</f>
        <v>40416.208333333336</v>
      </c>
      <c r="T888" s="9">
        <f>(((K888/60)/60)/24)+DATE(1970,1,1)</f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>(E889/D889)*100</f>
        <v>29.346153846153843</v>
      </c>
      <c r="P889" s="5">
        <f>E889/G889</f>
        <v>73.838709677419359</v>
      </c>
      <c r="Q889" t="str" cm="1">
        <f t="array" ref="Q889:R889">_xlfn.TEXTSPLIT(N889,"/",1)</f>
        <v>theater</v>
      </c>
      <c r="R889" t="str">
        <v>plays</v>
      </c>
      <c r="S889" s="9">
        <f>(((J889/60)/60)/24)+DATE(1970,1,1)</f>
        <v>42202.208333333328</v>
      </c>
      <c r="T889" s="9">
        <f>(((K889/60)/60)/24)+DATE(1970,1,1)</f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>(E890/D890)*100</f>
        <v>209.89655172413794</v>
      </c>
      <c r="P890" s="5">
        <f>E890/G890</f>
        <v>41.979310344827589</v>
      </c>
      <c r="Q890" t="str" cm="1">
        <f t="array" ref="Q890:R890">_xlfn.TEXTSPLIT(N890,"/",1)</f>
        <v>theater</v>
      </c>
      <c r="R890" t="str">
        <v>plays</v>
      </c>
      <c r="S890" s="9">
        <f>(((J890/60)/60)/24)+DATE(1970,1,1)</f>
        <v>42836.208333333328</v>
      </c>
      <c r="T890" s="9">
        <f>(((K890/60)/60)/24)+DATE(1970,1,1)</f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>(E891/D891)*100</f>
        <v>169.78571428571431</v>
      </c>
      <c r="P891" s="5">
        <f>E891/G891</f>
        <v>77.93442622950819</v>
      </c>
      <c r="Q891" t="str" cm="1">
        <f t="array" ref="Q891:R891">_xlfn.TEXTSPLIT(N891,"/",1)</f>
        <v>music</v>
      </c>
      <c r="R891" t="str">
        <v>electric music</v>
      </c>
      <c r="S891" s="9">
        <f>(((J891/60)/60)/24)+DATE(1970,1,1)</f>
        <v>41710.208333333336</v>
      </c>
      <c r="T891" s="9">
        <f>(((K891/60)/60)/24)+DATE(1970,1,1)</f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>(E892/D892)*100</f>
        <v>115.95907738095239</v>
      </c>
      <c r="P892" s="5">
        <f>E892/G892</f>
        <v>106.01972789115646</v>
      </c>
      <c r="Q892" t="str" cm="1">
        <f t="array" ref="Q892:R892">_xlfn.TEXTSPLIT(N892,"/",1)</f>
        <v>music</v>
      </c>
      <c r="R892" t="str">
        <v>indie rock</v>
      </c>
      <c r="S892" s="9">
        <f>(((J892/60)/60)/24)+DATE(1970,1,1)</f>
        <v>43640.208333333328</v>
      </c>
      <c r="T892" s="9">
        <f>(((K892/60)/60)/24)+DATE(1970,1,1)</f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>(E893/D893)*100</f>
        <v>258.59999999999997</v>
      </c>
      <c r="P893" s="5">
        <f>E893/G893</f>
        <v>47.018181818181816</v>
      </c>
      <c r="Q893" t="str" cm="1">
        <f t="array" ref="Q893:R893">_xlfn.TEXTSPLIT(N893,"/",1)</f>
        <v>film &amp; video</v>
      </c>
      <c r="R893" t="str">
        <v>documentary</v>
      </c>
      <c r="S893" s="9">
        <f>(((J893/60)/60)/24)+DATE(1970,1,1)</f>
        <v>40880.25</v>
      </c>
      <c r="T893" s="9">
        <f>(((K893/60)/60)/24)+DATE(1970,1,1)</f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>(E894/D894)*100</f>
        <v>230.58333333333331</v>
      </c>
      <c r="P894" s="5">
        <f>E894/G894</f>
        <v>76.016483516483518</v>
      </c>
      <c r="Q894" t="str" cm="1">
        <f t="array" ref="Q894:R894">_xlfn.TEXTSPLIT(N894,"/",1)</f>
        <v>publishing</v>
      </c>
      <c r="R894" t="str">
        <v>translations</v>
      </c>
      <c r="S894" s="9">
        <f>(((J894/60)/60)/24)+DATE(1970,1,1)</f>
        <v>40319.208333333336</v>
      </c>
      <c r="T894" s="9">
        <f>(((K894/60)/60)/24)+DATE(1970,1,1)</f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>(E895/D895)*100</f>
        <v>128.21428571428572</v>
      </c>
      <c r="P895" s="5">
        <f>E895/G895</f>
        <v>54.120603015075375</v>
      </c>
      <c r="Q895" t="str" cm="1">
        <f t="array" ref="Q895:R895">_xlfn.TEXTSPLIT(N895,"/",1)</f>
        <v>film &amp; video</v>
      </c>
      <c r="R895" t="str">
        <v>documentary</v>
      </c>
      <c r="S895" s="9">
        <f>(((J895/60)/60)/24)+DATE(1970,1,1)</f>
        <v>42170.208333333328</v>
      </c>
      <c r="T895" s="9">
        <f>(((K895/60)/60)/24)+DATE(1970,1,1)</f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>(E896/D896)*100</f>
        <v>188.70588235294116</v>
      </c>
      <c r="P896" s="5">
        <f>E896/G896</f>
        <v>57.285714285714285</v>
      </c>
      <c r="Q896" t="str" cm="1">
        <f t="array" ref="Q896:R896">_xlfn.TEXTSPLIT(N896,"/",1)</f>
        <v>film &amp; video</v>
      </c>
      <c r="R896" t="str">
        <v>television</v>
      </c>
      <c r="S896" s="9">
        <f>(((J896/60)/60)/24)+DATE(1970,1,1)</f>
        <v>41466.208333333336</v>
      </c>
      <c r="T896" s="9">
        <f>(((K896/60)/60)/24)+DATE(1970,1,1)</f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>(E897/D897)*100</f>
        <v>6.9511889862327907</v>
      </c>
      <c r="P897" s="5">
        <f>E897/G897</f>
        <v>103.81308411214954</v>
      </c>
      <c r="Q897" t="str" cm="1">
        <f t="array" ref="Q897:R897">_xlfn.TEXTSPLIT(N897,"/",1)</f>
        <v>theater</v>
      </c>
      <c r="R897" t="str">
        <v>plays</v>
      </c>
      <c r="S897" s="9">
        <f>(((J897/60)/60)/24)+DATE(1970,1,1)</f>
        <v>43134.25</v>
      </c>
      <c r="T897" s="9">
        <f>(((K897/60)/60)/24)+DATE(1970,1,1)</f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>(E898/D898)*100</f>
        <v>774.43434343434342</v>
      </c>
      <c r="P898" s="5">
        <f>E898/G898</f>
        <v>105.02602739726028</v>
      </c>
      <c r="Q898" t="str" cm="1">
        <f t="array" ref="Q898:R898">_xlfn.TEXTSPLIT(N898,"/",1)</f>
        <v>food</v>
      </c>
      <c r="R898" t="str">
        <v>food trucks</v>
      </c>
      <c r="S898" s="9">
        <f>(((J898/60)/60)/24)+DATE(1970,1,1)</f>
        <v>40738.208333333336</v>
      </c>
      <c r="T898" s="9">
        <f>(((K898/60)/60)/24)+DATE(1970,1,1)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>(E899/D899)*100</f>
        <v>27.693181818181817</v>
      </c>
      <c r="P899" s="5">
        <f>E899/G899</f>
        <v>90.259259259259252</v>
      </c>
      <c r="Q899" t="str" cm="1">
        <f t="array" ref="Q899:R899">_xlfn.TEXTSPLIT(N899,"/",1)</f>
        <v>theater</v>
      </c>
      <c r="R899" t="str">
        <v>plays</v>
      </c>
      <c r="S899" s="9">
        <f>(((J899/60)/60)/24)+DATE(1970,1,1)</f>
        <v>43583.208333333328</v>
      </c>
      <c r="T899" s="9">
        <f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>(E900/D900)*100</f>
        <v>52.479620323841424</v>
      </c>
      <c r="P900" s="5">
        <f>E900/G900</f>
        <v>76.978705978705975</v>
      </c>
      <c r="Q900" t="str" cm="1">
        <f t="array" ref="Q900:R900">_xlfn.TEXTSPLIT(N900,"/",1)</f>
        <v>film &amp; video</v>
      </c>
      <c r="R900" t="str">
        <v>documentary</v>
      </c>
      <c r="S900" s="9">
        <f>(((J900/60)/60)/24)+DATE(1970,1,1)</f>
        <v>43815.25</v>
      </c>
      <c r="T900" s="9">
        <f>(((K900/60)/60)/24)+DATE(1970,1,1)</f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>(E901/D901)*100</f>
        <v>407.09677419354841</v>
      </c>
      <c r="P901" s="5">
        <f>E901/G901</f>
        <v>102.60162601626017</v>
      </c>
      <c r="Q901" t="str" cm="1">
        <f t="array" ref="Q901:R901">_xlfn.TEXTSPLIT(N901,"/",1)</f>
        <v>music</v>
      </c>
      <c r="R901" t="str">
        <v>jazz</v>
      </c>
      <c r="S901" s="9">
        <f>(((J901/60)/60)/24)+DATE(1970,1,1)</f>
        <v>41554.208333333336</v>
      </c>
      <c r="T901" s="9">
        <f>(((K901/60)/60)/24)+DATE(1970,1,1)</f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>(E902/D902)*100</f>
        <v>2</v>
      </c>
      <c r="P902" s="5">
        <f>E902/G902</f>
        <v>2</v>
      </c>
      <c r="Q902" t="str" cm="1">
        <f t="array" ref="Q902:R902">_xlfn.TEXTSPLIT(N902,"/",1)</f>
        <v>technology</v>
      </c>
      <c r="R902" t="str">
        <v>web</v>
      </c>
      <c r="S902" s="9">
        <f>(((J902/60)/60)/24)+DATE(1970,1,1)</f>
        <v>41901.208333333336</v>
      </c>
      <c r="T902" s="9">
        <f>(((K902/60)/60)/24)+DATE(1970,1,1)</f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>(E903/D903)*100</f>
        <v>156.17857142857144</v>
      </c>
      <c r="P903" s="5">
        <f>E903/G903</f>
        <v>55.0062893081761</v>
      </c>
      <c r="Q903" t="str" cm="1">
        <f t="array" ref="Q903:R903">_xlfn.TEXTSPLIT(N903,"/",1)</f>
        <v>music</v>
      </c>
      <c r="R903" t="str">
        <v>rock</v>
      </c>
      <c r="S903" s="9">
        <f>(((J903/60)/60)/24)+DATE(1970,1,1)</f>
        <v>43298.208333333328</v>
      </c>
      <c r="T903" s="9">
        <f>(((K903/60)/60)/24)+DATE(1970,1,1)</f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>(E904/D904)*100</f>
        <v>252.42857142857144</v>
      </c>
      <c r="P904" s="5">
        <f>E904/G904</f>
        <v>32.127272727272725</v>
      </c>
      <c r="Q904" t="str" cm="1">
        <f t="array" ref="Q904:R904">_xlfn.TEXTSPLIT(N904,"/",1)</f>
        <v>technology</v>
      </c>
      <c r="R904" t="str">
        <v>web</v>
      </c>
      <c r="S904" s="9">
        <f>(((J904/60)/60)/24)+DATE(1970,1,1)</f>
        <v>42399.25</v>
      </c>
      <c r="T904" s="9">
        <f>(((K904/60)/60)/24)+DATE(1970,1,1)</f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>(E905/D905)*100</f>
        <v>1.729268292682927</v>
      </c>
      <c r="P905" s="5">
        <f>E905/G905</f>
        <v>50.642857142857146</v>
      </c>
      <c r="Q905" t="str" cm="1">
        <f t="array" ref="Q905:R905">_xlfn.TEXTSPLIT(N905,"/",1)</f>
        <v>publishing</v>
      </c>
      <c r="R905" t="str">
        <v>nonfiction</v>
      </c>
      <c r="S905" s="9">
        <f>(((J905/60)/60)/24)+DATE(1970,1,1)</f>
        <v>41034.208333333336</v>
      </c>
      <c r="T905" s="9">
        <f>(((K905/60)/60)/24)+DATE(1970,1,1)</f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>(E906/D906)*100</f>
        <v>12.230769230769232</v>
      </c>
      <c r="P906" s="5">
        <f>E906/G906</f>
        <v>49.6875</v>
      </c>
      <c r="Q906" t="str" cm="1">
        <f t="array" ref="Q906:R906">_xlfn.TEXTSPLIT(N906,"/",1)</f>
        <v>publishing</v>
      </c>
      <c r="R906" t="str">
        <v>radio &amp; podcasts</v>
      </c>
      <c r="S906" s="9">
        <f>(((J906/60)/60)/24)+DATE(1970,1,1)</f>
        <v>41186.208333333336</v>
      </c>
      <c r="T906" s="9">
        <f>(((K906/60)/60)/24)+DATE(1970,1,1)</f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>(E907/D907)*100</f>
        <v>163.98734177215189</v>
      </c>
      <c r="P907" s="5">
        <f>E907/G907</f>
        <v>54.894067796610166</v>
      </c>
      <c r="Q907" t="str" cm="1">
        <f t="array" ref="Q907:R907">_xlfn.TEXTSPLIT(N907,"/",1)</f>
        <v>theater</v>
      </c>
      <c r="R907" t="str">
        <v>plays</v>
      </c>
      <c r="S907" s="9">
        <f>(((J907/60)/60)/24)+DATE(1970,1,1)</f>
        <v>41536.208333333336</v>
      </c>
      <c r="T907" s="9">
        <f>(((K907/60)/60)/24)+DATE(1970,1,1)</f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>(E908/D908)*100</f>
        <v>162.98181818181817</v>
      </c>
      <c r="P908" s="5">
        <f>E908/G908</f>
        <v>46.931937172774866</v>
      </c>
      <c r="Q908" t="str" cm="1">
        <f t="array" ref="Q908:R908">_xlfn.TEXTSPLIT(N908,"/",1)</f>
        <v>film &amp; video</v>
      </c>
      <c r="R908" t="str">
        <v>documentary</v>
      </c>
      <c r="S908" s="9">
        <f>(((J908/60)/60)/24)+DATE(1970,1,1)</f>
        <v>42868.208333333328</v>
      </c>
      <c r="T908" s="9">
        <f>(((K908/60)/60)/24)+DATE(1970,1,1)</f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>(E909/D909)*100</f>
        <v>20.252747252747252</v>
      </c>
      <c r="P909" s="5">
        <f>E909/G909</f>
        <v>44.951219512195124</v>
      </c>
      <c r="Q909" t="str" cm="1">
        <f t="array" ref="Q909:R909">_xlfn.TEXTSPLIT(N909,"/",1)</f>
        <v>theater</v>
      </c>
      <c r="R909" t="str">
        <v>plays</v>
      </c>
      <c r="S909" s="9">
        <f>(((J909/60)/60)/24)+DATE(1970,1,1)</f>
        <v>40660.208333333336</v>
      </c>
      <c r="T909" s="9">
        <f>(((K909/60)/60)/24)+DATE(1970,1,1)</f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>(E910/D910)*100</f>
        <v>319.24083769633506</v>
      </c>
      <c r="P910" s="5">
        <f>E910/G910</f>
        <v>30.99898322318251</v>
      </c>
      <c r="Q910" t="str" cm="1">
        <f t="array" ref="Q910:R910">_xlfn.TEXTSPLIT(N910,"/",1)</f>
        <v>games</v>
      </c>
      <c r="R910" t="str">
        <v>video games</v>
      </c>
      <c r="S910" s="9">
        <f>(((J910/60)/60)/24)+DATE(1970,1,1)</f>
        <v>41031.208333333336</v>
      </c>
      <c r="T910" s="9">
        <f>(((K910/60)/60)/24)+DATE(1970,1,1)</f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>(E911/D911)*100</f>
        <v>478.94444444444446</v>
      </c>
      <c r="P911" s="5">
        <f>E911/G911</f>
        <v>107.7625</v>
      </c>
      <c r="Q911" t="str" cm="1">
        <f t="array" ref="Q911:R911">_xlfn.TEXTSPLIT(N911,"/",1)</f>
        <v>theater</v>
      </c>
      <c r="R911" t="str">
        <v>plays</v>
      </c>
      <c r="S911" s="9">
        <f>(((J911/60)/60)/24)+DATE(1970,1,1)</f>
        <v>43255.208333333328</v>
      </c>
      <c r="T911" s="9">
        <f>(((K911/60)/60)/24)+DATE(1970,1,1)</f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>(E912/D912)*100</f>
        <v>19.556634304207122</v>
      </c>
      <c r="P912" s="5">
        <f>E912/G912</f>
        <v>102.07770270270271</v>
      </c>
      <c r="Q912" t="str" cm="1">
        <f t="array" ref="Q912:R912">_xlfn.TEXTSPLIT(N912,"/",1)</f>
        <v>theater</v>
      </c>
      <c r="R912" t="str">
        <v>plays</v>
      </c>
      <c r="S912" s="9">
        <f>(((J912/60)/60)/24)+DATE(1970,1,1)</f>
        <v>42026.25</v>
      </c>
      <c r="T912" s="9">
        <f>(((K912/60)/60)/24)+DATE(1970,1,1)</f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>(E913/D913)*100</f>
        <v>198.94827586206895</v>
      </c>
      <c r="P913" s="5">
        <f>E913/G913</f>
        <v>24.976190476190474</v>
      </c>
      <c r="Q913" t="str" cm="1">
        <f t="array" ref="Q913:R913">_xlfn.TEXTSPLIT(N913,"/",1)</f>
        <v>technology</v>
      </c>
      <c r="R913" t="str">
        <v>web</v>
      </c>
      <c r="S913" s="9">
        <f>(((J913/60)/60)/24)+DATE(1970,1,1)</f>
        <v>43717.208333333328</v>
      </c>
      <c r="T913" s="9">
        <f>(((K913/60)/60)/24)+DATE(1970,1,1)</f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>(E914/D914)*100</f>
        <v>795</v>
      </c>
      <c r="P914" s="5">
        <f>E914/G914</f>
        <v>79.944134078212286</v>
      </c>
      <c r="Q914" t="str" cm="1">
        <f t="array" ref="Q914:R914">_xlfn.TEXTSPLIT(N914,"/",1)</f>
        <v>film &amp; video</v>
      </c>
      <c r="R914" t="str">
        <v>drama</v>
      </c>
      <c r="S914" s="9">
        <f>(((J914/60)/60)/24)+DATE(1970,1,1)</f>
        <v>41157.208333333336</v>
      </c>
      <c r="T914" s="9">
        <f>(((K914/60)/60)/24)+DATE(1970,1,1)</f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>(E915/D915)*100</f>
        <v>50.621082621082621</v>
      </c>
      <c r="P915" s="5">
        <f>E915/G915</f>
        <v>67.946462715105156</v>
      </c>
      <c r="Q915" t="str" cm="1">
        <f t="array" ref="Q915:R915">_xlfn.TEXTSPLIT(N915,"/",1)</f>
        <v>film &amp; video</v>
      </c>
      <c r="R915" t="str">
        <v>drama</v>
      </c>
      <c r="S915" s="9">
        <f>(((J915/60)/60)/24)+DATE(1970,1,1)</f>
        <v>43597.208333333328</v>
      </c>
      <c r="T915" s="9">
        <f>(((K915/60)/60)/24)+DATE(1970,1,1)</f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>(E916/D916)*100</f>
        <v>57.4375</v>
      </c>
      <c r="P916" s="5">
        <f>E916/G916</f>
        <v>26.070921985815602</v>
      </c>
      <c r="Q916" t="str" cm="1">
        <f t="array" ref="Q916:R916">_xlfn.TEXTSPLIT(N916,"/",1)</f>
        <v>theater</v>
      </c>
      <c r="R916" t="str">
        <v>plays</v>
      </c>
      <c r="S916" s="9">
        <f>(((J916/60)/60)/24)+DATE(1970,1,1)</f>
        <v>41490.208333333336</v>
      </c>
      <c r="T916" s="9">
        <f>(((K916/60)/60)/24)+DATE(1970,1,1)</f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>(E917/D917)*100</f>
        <v>155.62827640984909</v>
      </c>
      <c r="P917" s="5">
        <f>E917/G917</f>
        <v>105.0032154340836</v>
      </c>
      <c r="Q917" t="str" cm="1">
        <f t="array" ref="Q917:R917">_xlfn.TEXTSPLIT(N917,"/",1)</f>
        <v>film &amp; video</v>
      </c>
      <c r="R917" t="str">
        <v>television</v>
      </c>
      <c r="S917" s="9">
        <f>(((J917/60)/60)/24)+DATE(1970,1,1)</f>
        <v>42976.208333333328</v>
      </c>
      <c r="T917" s="9">
        <f>(((K917/60)/60)/24)+DATE(1970,1,1)</f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>(E918/D918)*100</f>
        <v>36.297297297297298</v>
      </c>
      <c r="P918" s="5">
        <f>E918/G918</f>
        <v>25.826923076923077</v>
      </c>
      <c r="Q918" t="str" cm="1">
        <f t="array" ref="Q918:R918">_xlfn.TEXTSPLIT(N918,"/",1)</f>
        <v>photography</v>
      </c>
      <c r="R918" t="str">
        <v>photography books</v>
      </c>
      <c r="S918" s="9">
        <f>(((J918/60)/60)/24)+DATE(1970,1,1)</f>
        <v>41991.25</v>
      </c>
      <c r="T918" s="9">
        <f>(((K918/60)/60)/24)+DATE(1970,1,1)</f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>(E919/D919)*100</f>
        <v>58.25</v>
      </c>
      <c r="P919" s="5">
        <f>E919/G919</f>
        <v>77.666666666666671</v>
      </c>
      <c r="Q919" t="str" cm="1">
        <f t="array" ref="Q919:R919">_xlfn.TEXTSPLIT(N919,"/",1)</f>
        <v>film &amp; video</v>
      </c>
      <c r="R919" t="str">
        <v>shorts</v>
      </c>
      <c r="S919" s="9">
        <f>(((J919/60)/60)/24)+DATE(1970,1,1)</f>
        <v>40722.208333333336</v>
      </c>
      <c r="T919" s="9">
        <f>(((K919/60)/60)/24)+DATE(1970,1,1)</f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>(E920/D920)*100</f>
        <v>237.39473684210526</v>
      </c>
      <c r="P920" s="5">
        <f>E920/G920</f>
        <v>57.82692307692308</v>
      </c>
      <c r="Q920" t="str" cm="1">
        <f t="array" ref="Q920:R920">_xlfn.TEXTSPLIT(N920,"/",1)</f>
        <v>publishing</v>
      </c>
      <c r="R920" t="str">
        <v>radio &amp; podcasts</v>
      </c>
      <c r="S920" s="9">
        <f>(((J920/60)/60)/24)+DATE(1970,1,1)</f>
        <v>41117.208333333336</v>
      </c>
      <c r="T920" s="9">
        <f>(((K920/60)/60)/24)+DATE(1970,1,1)</f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>(E921/D921)*100</f>
        <v>58.75</v>
      </c>
      <c r="P921" s="5">
        <f>E921/G921</f>
        <v>92.955555555555549</v>
      </c>
      <c r="Q921" t="str" cm="1">
        <f t="array" ref="Q921:R921">_xlfn.TEXTSPLIT(N921,"/",1)</f>
        <v>theater</v>
      </c>
      <c r="R921" t="str">
        <v>plays</v>
      </c>
      <c r="S921" s="9">
        <f>(((J921/60)/60)/24)+DATE(1970,1,1)</f>
        <v>43022.208333333328</v>
      </c>
      <c r="T921" s="9">
        <f>(((K921/60)/60)/24)+DATE(1970,1,1)</f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>(E922/D922)*100</f>
        <v>182.56603773584905</v>
      </c>
      <c r="P922" s="5">
        <f>E922/G922</f>
        <v>37.945098039215686</v>
      </c>
      <c r="Q922" t="str" cm="1">
        <f t="array" ref="Q922:R922">_xlfn.TEXTSPLIT(N922,"/",1)</f>
        <v>film &amp; video</v>
      </c>
      <c r="R922" t="str">
        <v>animation</v>
      </c>
      <c r="S922" s="9">
        <f>(((J922/60)/60)/24)+DATE(1970,1,1)</f>
        <v>43503.25</v>
      </c>
      <c r="T922" s="9">
        <f>(((K922/60)/60)/24)+DATE(1970,1,1)</f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>(E923/D923)*100</f>
        <v>0.75436408977556113</v>
      </c>
      <c r="P923" s="5">
        <f>E923/G923</f>
        <v>31.842105263157894</v>
      </c>
      <c r="Q923" t="str" cm="1">
        <f t="array" ref="Q923:R923">_xlfn.TEXTSPLIT(N923,"/",1)</f>
        <v>technology</v>
      </c>
      <c r="R923" t="str">
        <v>web</v>
      </c>
      <c r="S923" s="9">
        <f>(((J923/60)/60)/24)+DATE(1970,1,1)</f>
        <v>40951.25</v>
      </c>
      <c r="T923" s="9">
        <f>(((K923/60)/60)/24)+DATE(1970,1,1)</f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>(E924/D924)*100</f>
        <v>175.95330739299609</v>
      </c>
      <c r="P924" s="5">
        <f>E924/G924</f>
        <v>40</v>
      </c>
      <c r="Q924" t="str" cm="1">
        <f t="array" ref="Q924:R924">_xlfn.TEXTSPLIT(N924,"/",1)</f>
        <v>music</v>
      </c>
      <c r="R924" t="str">
        <v>world music</v>
      </c>
      <c r="S924" s="9">
        <f>(((J924/60)/60)/24)+DATE(1970,1,1)</f>
        <v>43443.25</v>
      </c>
      <c r="T924" s="9">
        <f>(((K924/60)/60)/24)+DATE(1970,1,1)</f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>(E925/D925)*100</f>
        <v>237.88235294117646</v>
      </c>
      <c r="P925" s="5">
        <f>E925/G925</f>
        <v>101.1</v>
      </c>
      <c r="Q925" t="str" cm="1">
        <f t="array" ref="Q925:R925">_xlfn.TEXTSPLIT(N925,"/",1)</f>
        <v>theater</v>
      </c>
      <c r="R925" t="str">
        <v>plays</v>
      </c>
      <c r="S925" s="9">
        <f>(((J925/60)/60)/24)+DATE(1970,1,1)</f>
        <v>40373.208333333336</v>
      </c>
      <c r="T925" s="9">
        <f>(((K925/60)/60)/24)+DATE(1970,1,1)</f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>(E926/D926)*100</f>
        <v>488.05076142131981</v>
      </c>
      <c r="P926" s="5">
        <f>E926/G926</f>
        <v>84.006989951944078</v>
      </c>
      <c r="Q926" t="str" cm="1">
        <f t="array" ref="Q926:R926">_xlfn.TEXTSPLIT(N926,"/",1)</f>
        <v>theater</v>
      </c>
      <c r="R926" t="str">
        <v>plays</v>
      </c>
      <c r="S926" s="9">
        <f>(((J926/60)/60)/24)+DATE(1970,1,1)</f>
        <v>43769.208333333328</v>
      </c>
      <c r="T926" s="9">
        <f>(((K926/60)/60)/24)+DATE(1970,1,1)</f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>(E927/D927)*100</f>
        <v>224.06666666666669</v>
      </c>
      <c r="P927" s="5">
        <f>E927/G927</f>
        <v>103.41538461538461</v>
      </c>
      <c r="Q927" t="str" cm="1">
        <f t="array" ref="Q927:R927">_xlfn.TEXTSPLIT(N927,"/",1)</f>
        <v>theater</v>
      </c>
      <c r="R927" t="str">
        <v>plays</v>
      </c>
      <c r="S927" s="9">
        <f>(((J927/60)/60)/24)+DATE(1970,1,1)</f>
        <v>43000.208333333328</v>
      </c>
      <c r="T927" s="9">
        <f>(((K927/60)/60)/24)+DATE(1970,1,1)</f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>(E928/D928)*100</f>
        <v>18.126436781609197</v>
      </c>
      <c r="P928" s="5">
        <f>E928/G928</f>
        <v>105.13333333333334</v>
      </c>
      <c r="Q928" t="str" cm="1">
        <f t="array" ref="Q928:R928">_xlfn.TEXTSPLIT(N928,"/",1)</f>
        <v>food</v>
      </c>
      <c r="R928" t="str">
        <v>food trucks</v>
      </c>
      <c r="S928" s="9">
        <f>(((J928/60)/60)/24)+DATE(1970,1,1)</f>
        <v>42502.208333333328</v>
      </c>
      <c r="T928" s="9">
        <f>(((K928/60)/60)/24)+DATE(1970,1,1)</f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>(E929/D929)*100</f>
        <v>45.847222222222221</v>
      </c>
      <c r="P929" s="5">
        <f>E929/G929</f>
        <v>89.21621621621621</v>
      </c>
      <c r="Q929" t="str" cm="1">
        <f t="array" ref="Q929:R929">_xlfn.TEXTSPLIT(N929,"/",1)</f>
        <v>theater</v>
      </c>
      <c r="R929" t="str">
        <v>plays</v>
      </c>
      <c r="S929" s="9">
        <f>(((J929/60)/60)/24)+DATE(1970,1,1)</f>
        <v>41102.208333333336</v>
      </c>
      <c r="T929" s="9">
        <f>(((K929/60)/60)/24)+DATE(1970,1,1)</f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>(E930/D930)*100</f>
        <v>117.31541218637993</v>
      </c>
      <c r="P930" s="5">
        <f>E930/G930</f>
        <v>51.995234312946785</v>
      </c>
      <c r="Q930" t="str" cm="1">
        <f t="array" ref="Q930:R930">_xlfn.TEXTSPLIT(N930,"/",1)</f>
        <v>technology</v>
      </c>
      <c r="R930" t="str">
        <v>web</v>
      </c>
      <c r="S930" s="9">
        <f>(((J930/60)/60)/24)+DATE(1970,1,1)</f>
        <v>41637.25</v>
      </c>
      <c r="T930" s="9">
        <f>(((K930/60)/60)/24)+DATE(1970,1,1)</f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>(E931/D931)*100</f>
        <v>217.30909090909088</v>
      </c>
      <c r="P931" s="5">
        <f>E931/G931</f>
        <v>64.956521739130437</v>
      </c>
      <c r="Q931" t="str" cm="1">
        <f t="array" ref="Q931:R931">_xlfn.TEXTSPLIT(N931,"/",1)</f>
        <v>theater</v>
      </c>
      <c r="R931" t="str">
        <v>plays</v>
      </c>
      <c r="S931" s="9">
        <f>(((J931/60)/60)/24)+DATE(1970,1,1)</f>
        <v>42858.208333333328</v>
      </c>
      <c r="T931" s="9">
        <f>(((K931/60)/60)/24)+DATE(1970,1,1)</f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>(E932/D932)*100</f>
        <v>112.28571428571428</v>
      </c>
      <c r="P932" s="5">
        <f>E932/G932</f>
        <v>46.235294117647058</v>
      </c>
      <c r="Q932" t="str" cm="1">
        <f t="array" ref="Q932:R932">_xlfn.TEXTSPLIT(N932,"/",1)</f>
        <v>theater</v>
      </c>
      <c r="R932" t="str">
        <v>plays</v>
      </c>
      <c r="S932" s="9">
        <f>(((J932/60)/60)/24)+DATE(1970,1,1)</f>
        <v>42060.25</v>
      </c>
      <c r="T932" s="9">
        <f>(((K932/60)/60)/24)+DATE(1970,1,1)</f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>(E933/D933)*100</f>
        <v>72.51898734177216</v>
      </c>
      <c r="P933" s="5">
        <f>E933/G933</f>
        <v>51.151785714285715</v>
      </c>
      <c r="Q933" t="str" cm="1">
        <f t="array" ref="Q933:R933">_xlfn.TEXTSPLIT(N933,"/",1)</f>
        <v>theater</v>
      </c>
      <c r="R933" t="str">
        <v>plays</v>
      </c>
      <c r="S933" s="9">
        <f>(((J933/60)/60)/24)+DATE(1970,1,1)</f>
        <v>41818.208333333336</v>
      </c>
      <c r="T933" s="9">
        <f>(((K933/60)/60)/24)+DATE(1970,1,1)</f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>(E934/D934)*100</f>
        <v>212.30434782608697</v>
      </c>
      <c r="P934" s="5">
        <f>E934/G934</f>
        <v>33.909722222222221</v>
      </c>
      <c r="Q934" t="str" cm="1">
        <f t="array" ref="Q934:R934">_xlfn.TEXTSPLIT(N934,"/",1)</f>
        <v>music</v>
      </c>
      <c r="R934" t="str">
        <v>rock</v>
      </c>
      <c r="S934" s="9">
        <f>(((J934/60)/60)/24)+DATE(1970,1,1)</f>
        <v>41709.208333333336</v>
      </c>
      <c r="T934" s="9">
        <f>(((K934/60)/60)/24)+DATE(1970,1,1)</f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>(E935/D935)*100</f>
        <v>239.74657534246577</v>
      </c>
      <c r="P935" s="5">
        <f>E935/G935</f>
        <v>92.016298633017882</v>
      </c>
      <c r="Q935" t="str" cm="1">
        <f t="array" ref="Q935:R935">_xlfn.TEXTSPLIT(N935,"/",1)</f>
        <v>theater</v>
      </c>
      <c r="R935" t="str">
        <v>plays</v>
      </c>
      <c r="S935" s="9">
        <f>(((J935/60)/60)/24)+DATE(1970,1,1)</f>
        <v>41372.208333333336</v>
      </c>
      <c r="T935" s="9">
        <f>(((K935/60)/60)/24)+DATE(1970,1,1)</f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>(E936/D936)*100</f>
        <v>181.93548387096774</v>
      </c>
      <c r="P936" s="5">
        <f>E936/G936</f>
        <v>107.42857142857143</v>
      </c>
      <c r="Q936" t="str" cm="1">
        <f t="array" ref="Q936:R936">_xlfn.TEXTSPLIT(N936,"/",1)</f>
        <v>theater</v>
      </c>
      <c r="R936" t="str">
        <v>plays</v>
      </c>
      <c r="S936" s="9">
        <f>(((J936/60)/60)/24)+DATE(1970,1,1)</f>
        <v>42422.25</v>
      </c>
      <c r="T936" s="9">
        <f>(((K936/60)/60)/24)+DATE(1970,1,1)</f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>(E937/D937)*100</f>
        <v>164.13114754098362</v>
      </c>
      <c r="P937" s="5">
        <f>E937/G937</f>
        <v>75.848484848484844</v>
      </c>
      <c r="Q937" t="str" cm="1">
        <f t="array" ref="Q937:R937">_xlfn.TEXTSPLIT(N937,"/",1)</f>
        <v>theater</v>
      </c>
      <c r="R937" t="str">
        <v>plays</v>
      </c>
      <c r="S937" s="9">
        <f>(((J937/60)/60)/24)+DATE(1970,1,1)</f>
        <v>42209.208333333328</v>
      </c>
      <c r="T937" s="9">
        <f>(((K937/60)/60)/24)+DATE(1970,1,1)</f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>(E938/D938)*100</f>
        <v>1.6375968992248062</v>
      </c>
      <c r="P938" s="5">
        <f>E938/G938</f>
        <v>80.476190476190482</v>
      </c>
      <c r="Q938" t="str" cm="1">
        <f t="array" ref="Q938:R938">_xlfn.TEXTSPLIT(N938,"/",1)</f>
        <v>theater</v>
      </c>
      <c r="R938" t="str">
        <v>plays</v>
      </c>
      <c r="S938" s="9">
        <f>(((J938/60)/60)/24)+DATE(1970,1,1)</f>
        <v>43668.208333333328</v>
      </c>
      <c r="T938" s="9">
        <f>(((K938/60)/60)/24)+DATE(1970,1,1)</f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>(E939/D939)*100</f>
        <v>49.64385964912281</v>
      </c>
      <c r="P939" s="5">
        <f>E939/G939</f>
        <v>86.978483606557376</v>
      </c>
      <c r="Q939" t="str" cm="1">
        <f t="array" ref="Q939:R939">_xlfn.TEXTSPLIT(N939,"/",1)</f>
        <v>film &amp; video</v>
      </c>
      <c r="R939" t="str">
        <v>documentary</v>
      </c>
      <c r="S939" s="9">
        <f>(((J939/60)/60)/24)+DATE(1970,1,1)</f>
        <v>42334.25</v>
      </c>
      <c r="T939" s="9">
        <f>(((K939/60)/60)/24)+DATE(1970,1,1)</f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>(E940/D940)*100</f>
        <v>109.70652173913042</v>
      </c>
      <c r="P940" s="5">
        <f>E940/G940</f>
        <v>105.13541666666667</v>
      </c>
      <c r="Q940" t="str" cm="1">
        <f t="array" ref="Q940:R940">_xlfn.TEXTSPLIT(N940,"/",1)</f>
        <v>publishing</v>
      </c>
      <c r="R940" t="str">
        <v>fiction</v>
      </c>
      <c r="S940" s="9">
        <f>(((J940/60)/60)/24)+DATE(1970,1,1)</f>
        <v>43263.208333333328</v>
      </c>
      <c r="T940" s="9">
        <f>(((K940/60)/60)/24)+DATE(1970,1,1)</f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>(E941/D941)*100</f>
        <v>49.217948717948715</v>
      </c>
      <c r="P941" s="5">
        <f>E941/G941</f>
        <v>57.298507462686565</v>
      </c>
      <c r="Q941" t="str" cm="1">
        <f t="array" ref="Q941:R941">_xlfn.TEXTSPLIT(N941,"/",1)</f>
        <v>games</v>
      </c>
      <c r="R941" t="str">
        <v>video games</v>
      </c>
      <c r="S941" s="9">
        <f>(((J941/60)/60)/24)+DATE(1970,1,1)</f>
        <v>40670.208333333336</v>
      </c>
      <c r="T941" s="9">
        <f>(((K941/60)/60)/24)+DATE(1970,1,1)</f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>(E942/D942)*100</f>
        <v>62.232323232323225</v>
      </c>
      <c r="P942" s="5">
        <f>E942/G942</f>
        <v>93.348484848484844</v>
      </c>
      <c r="Q942" t="str" cm="1">
        <f t="array" ref="Q942:R942">_xlfn.TEXTSPLIT(N942,"/",1)</f>
        <v>technology</v>
      </c>
      <c r="R942" t="str">
        <v>web</v>
      </c>
      <c r="S942" s="9">
        <f>(((J942/60)/60)/24)+DATE(1970,1,1)</f>
        <v>41244.25</v>
      </c>
      <c r="T942" s="9">
        <f>(((K942/60)/60)/24)+DATE(1970,1,1)</f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>(E943/D943)*100</f>
        <v>13.05813953488372</v>
      </c>
      <c r="P943" s="5">
        <f>E943/G943</f>
        <v>71.987179487179489</v>
      </c>
      <c r="Q943" t="str" cm="1">
        <f t="array" ref="Q943:R943">_xlfn.TEXTSPLIT(N943,"/",1)</f>
        <v>theater</v>
      </c>
      <c r="R943" t="str">
        <v>plays</v>
      </c>
      <c r="S943" s="9">
        <f>(((J943/60)/60)/24)+DATE(1970,1,1)</f>
        <v>40552.25</v>
      </c>
      <c r="T943" s="9">
        <f>(((K943/60)/60)/24)+DATE(1970,1,1)</f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>(E944/D944)*100</f>
        <v>64.635416666666671</v>
      </c>
      <c r="P944" s="5">
        <f>E944/G944</f>
        <v>92.611940298507463</v>
      </c>
      <c r="Q944" t="str" cm="1">
        <f t="array" ref="Q944:R944">_xlfn.TEXTSPLIT(N944,"/",1)</f>
        <v>theater</v>
      </c>
      <c r="R944" t="str">
        <v>plays</v>
      </c>
      <c r="S944" s="9">
        <f>(((J944/60)/60)/24)+DATE(1970,1,1)</f>
        <v>40568.25</v>
      </c>
      <c r="T944" s="9">
        <f>(((K944/60)/60)/24)+DATE(1970,1,1)</f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>(E945/D945)*100</f>
        <v>159.58666666666667</v>
      </c>
      <c r="P945" s="5">
        <f>E945/G945</f>
        <v>104.99122807017544</v>
      </c>
      <c r="Q945" t="str" cm="1">
        <f t="array" ref="Q945:R945">_xlfn.TEXTSPLIT(N945,"/",1)</f>
        <v>food</v>
      </c>
      <c r="R945" t="str">
        <v>food trucks</v>
      </c>
      <c r="S945" s="9">
        <f>(((J945/60)/60)/24)+DATE(1970,1,1)</f>
        <v>41906.208333333336</v>
      </c>
      <c r="T945" s="9">
        <f>(((K945/60)/60)/24)+DATE(1970,1,1)</f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>(E946/D946)*100</f>
        <v>81.42</v>
      </c>
      <c r="P946" s="5">
        <f>E946/G946</f>
        <v>30.958174904942965</v>
      </c>
      <c r="Q946" t="str" cm="1">
        <f t="array" ref="Q946:R946">_xlfn.TEXTSPLIT(N946,"/",1)</f>
        <v>photography</v>
      </c>
      <c r="R946" t="str">
        <v>photography books</v>
      </c>
      <c r="S946" s="9">
        <f>(((J946/60)/60)/24)+DATE(1970,1,1)</f>
        <v>42776.25</v>
      </c>
      <c r="T946" s="9">
        <f>(((K946/60)/60)/24)+DATE(1970,1,1)</f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>(E947/D947)*100</f>
        <v>32.444767441860463</v>
      </c>
      <c r="P947" s="5">
        <f>E947/G947</f>
        <v>33.001182732111175</v>
      </c>
      <c r="Q947" t="str" cm="1">
        <f t="array" ref="Q947:R947">_xlfn.TEXTSPLIT(N947,"/",1)</f>
        <v>photography</v>
      </c>
      <c r="R947" t="str">
        <v>photography books</v>
      </c>
      <c r="S947" s="9">
        <f>(((J947/60)/60)/24)+DATE(1970,1,1)</f>
        <v>41004.208333333336</v>
      </c>
      <c r="T947" s="9">
        <f>(((K947/60)/60)/24)+DATE(1970,1,1)</f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>(E948/D948)*100</f>
        <v>9.9141184124918666</v>
      </c>
      <c r="P948" s="5">
        <f>E948/G948</f>
        <v>84.187845303867405</v>
      </c>
      <c r="Q948" t="str" cm="1">
        <f t="array" ref="Q948:R948">_xlfn.TEXTSPLIT(N948,"/",1)</f>
        <v>theater</v>
      </c>
      <c r="R948" t="str">
        <v>plays</v>
      </c>
      <c r="S948" s="9">
        <f>(((J948/60)/60)/24)+DATE(1970,1,1)</f>
        <v>40710.208333333336</v>
      </c>
      <c r="T948" s="9">
        <f>(((K948/60)/60)/24)+DATE(1970,1,1)</f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>(E949/D949)*100</f>
        <v>26.694444444444443</v>
      </c>
      <c r="P949" s="5">
        <f>E949/G949</f>
        <v>73.92307692307692</v>
      </c>
      <c r="Q949" t="str" cm="1">
        <f t="array" ref="Q949:R949">_xlfn.TEXTSPLIT(N949,"/",1)</f>
        <v>theater</v>
      </c>
      <c r="R949" t="str">
        <v>plays</v>
      </c>
      <c r="S949" s="9">
        <f>(((J949/60)/60)/24)+DATE(1970,1,1)</f>
        <v>41908.208333333336</v>
      </c>
      <c r="T949" s="9">
        <f>(((K949/60)/60)/24)+DATE(1970,1,1)</f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>(E950/D950)*100</f>
        <v>62.957446808510639</v>
      </c>
      <c r="P950" s="5">
        <f>E950/G950</f>
        <v>36.987499999999997</v>
      </c>
      <c r="Q950" t="str" cm="1">
        <f t="array" ref="Q950:R950">_xlfn.TEXTSPLIT(N950,"/",1)</f>
        <v>film &amp; video</v>
      </c>
      <c r="R950" t="str">
        <v>documentary</v>
      </c>
      <c r="S950" s="9">
        <f>(((J950/60)/60)/24)+DATE(1970,1,1)</f>
        <v>41985.25</v>
      </c>
      <c r="T950" s="9">
        <f>(((K950/60)/60)/24)+DATE(1970,1,1)</f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>(E951/D951)*100</f>
        <v>161.35593220338984</v>
      </c>
      <c r="P951" s="5">
        <f>E951/G951</f>
        <v>46.896551724137929</v>
      </c>
      <c r="Q951" t="str" cm="1">
        <f t="array" ref="Q951:R951">_xlfn.TEXTSPLIT(N951,"/",1)</f>
        <v>technology</v>
      </c>
      <c r="R951" t="str">
        <v>web</v>
      </c>
      <c r="S951" s="9">
        <f>(((J951/60)/60)/24)+DATE(1970,1,1)</f>
        <v>42112.208333333328</v>
      </c>
      <c r="T951" s="9">
        <f>(((K951/60)/60)/24)+DATE(1970,1,1)</f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>(E952/D952)*100</f>
        <v>5</v>
      </c>
      <c r="P952" s="5">
        <f>E952/G952</f>
        <v>5</v>
      </c>
      <c r="Q952" t="str" cm="1">
        <f t="array" ref="Q952:R952">_xlfn.TEXTSPLIT(N952,"/",1)</f>
        <v>theater</v>
      </c>
      <c r="R952" t="str">
        <v>plays</v>
      </c>
      <c r="S952" s="9">
        <f>(((J952/60)/60)/24)+DATE(1970,1,1)</f>
        <v>43571.208333333328</v>
      </c>
      <c r="T952" s="9">
        <f>(((K952/60)/60)/24)+DATE(1970,1,1)</f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>(E953/D953)*100</f>
        <v>1096.9379310344827</v>
      </c>
      <c r="P953" s="5">
        <f>E953/G953</f>
        <v>102.02437459910199</v>
      </c>
      <c r="Q953" t="str" cm="1">
        <f t="array" ref="Q953:R953">_xlfn.TEXTSPLIT(N953,"/",1)</f>
        <v>music</v>
      </c>
      <c r="R953" t="str">
        <v>rock</v>
      </c>
      <c r="S953" s="9">
        <f>(((J953/60)/60)/24)+DATE(1970,1,1)</f>
        <v>42730.25</v>
      </c>
      <c r="T953" s="9">
        <f>(((K953/60)/60)/24)+DATE(1970,1,1)</f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>(E954/D954)*100</f>
        <v>70.094158075601371</v>
      </c>
      <c r="P954" s="5">
        <f>E954/G954</f>
        <v>45.007502206531335</v>
      </c>
      <c r="Q954" t="str" cm="1">
        <f t="array" ref="Q954:R954">_xlfn.TEXTSPLIT(N954,"/",1)</f>
        <v>film &amp; video</v>
      </c>
      <c r="R954" t="str">
        <v>documentary</v>
      </c>
      <c r="S954" s="9">
        <f>(((J954/60)/60)/24)+DATE(1970,1,1)</f>
        <v>42591.208333333328</v>
      </c>
      <c r="T954" s="9">
        <f>(((K954/60)/60)/24)+DATE(1970,1,1)</f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>(E955/D955)*100</f>
        <v>60</v>
      </c>
      <c r="P955" s="5">
        <f>E955/G955</f>
        <v>94.285714285714292</v>
      </c>
      <c r="Q955" t="str" cm="1">
        <f t="array" ref="Q955:R955">_xlfn.TEXTSPLIT(N955,"/",1)</f>
        <v>film &amp; video</v>
      </c>
      <c r="R955" t="str">
        <v>science fiction</v>
      </c>
      <c r="S955" s="9">
        <f>(((J955/60)/60)/24)+DATE(1970,1,1)</f>
        <v>42358.25</v>
      </c>
      <c r="T955" s="9">
        <f>(((K955/60)/60)/24)+DATE(1970,1,1)</f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>(E956/D956)*100</f>
        <v>367.0985915492958</v>
      </c>
      <c r="P956" s="5">
        <f>E956/G956</f>
        <v>101.02325581395348</v>
      </c>
      <c r="Q956" t="str" cm="1">
        <f t="array" ref="Q956:R956">_xlfn.TEXTSPLIT(N956,"/",1)</f>
        <v>technology</v>
      </c>
      <c r="R956" t="str">
        <v>web</v>
      </c>
      <c r="S956" s="9">
        <f>(((J956/60)/60)/24)+DATE(1970,1,1)</f>
        <v>41174.208333333336</v>
      </c>
      <c r="T956" s="9">
        <f>(((K956/60)/60)/24)+DATE(1970,1,1)</f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>(E957/D957)*100</f>
        <v>1109</v>
      </c>
      <c r="P957" s="5">
        <f>E957/G957</f>
        <v>97.037499999999994</v>
      </c>
      <c r="Q957" t="str" cm="1">
        <f t="array" ref="Q957:R957">_xlfn.TEXTSPLIT(N957,"/",1)</f>
        <v>theater</v>
      </c>
      <c r="R957" t="str">
        <v>plays</v>
      </c>
      <c r="S957" s="9">
        <f>(((J957/60)/60)/24)+DATE(1970,1,1)</f>
        <v>41238.25</v>
      </c>
      <c r="T957" s="9">
        <f>(((K957/60)/60)/24)+DATE(1970,1,1)</f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>(E958/D958)*100</f>
        <v>19.028784648187631</v>
      </c>
      <c r="P958" s="5">
        <f>E958/G958</f>
        <v>43.00963855421687</v>
      </c>
      <c r="Q958" t="str" cm="1">
        <f t="array" ref="Q958:R958">_xlfn.TEXTSPLIT(N958,"/",1)</f>
        <v>film &amp; video</v>
      </c>
      <c r="R958" t="str">
        <v>science fiction</v>
      </c>
      <c r="S958" s="9">
        <f>(((J958/60)/60)/24)+DATE(1970,1,1)</f>
        <v>42360.25</v>
      </c>
      <c r="T958" s="9">
        <f>(((K958/60)/60)/24)+DATE(1970,1,1)</f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>(E959/D959)*100</f>
        <v>126.87755102040816</v>
      </c>
      <c r="P959" s="5">
        <f>E959/G959</f>
        <v>94.916030534351151</v>
      </c>
      <c r="Q959" t="str" cm="1">
        <f t="array" ref="Q959:R959">_xlfn.TEXTSPLIT(N959,"/",1)</f>
        <v>theater</v>
      </c>
      <c r="R959" t="str">
        <v>plays</v>
      </c>
      <c r="S959" s="9">
        <f>(((J959/60)/60)/24)+DATE(1970,1,1)</f>
        <v>40955.25</v>
      </c>
      <c r="T959" s="9">
        <f>(((K959/60)/60)/24)+DATE(1970,1,1)</f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>(E960/D960)*100</f>
        <v>734.63636363636363</v>
      </c>
      <c r="P960" s="5">
        <f>E960/G960</f>
        <v>72.151785714285708</v>
      </c>
      <c r="Q960" t="str" cm="1">
        <f t="array" ref="Q960:R960">_xlfn.TEXTSPLIT(N960,"/",1)</f>
        <v>film &amp; video</v>
      </c>
      <c r="R960" t="str">
        <v>animation</v>
      </c>
      <c r="S960" s="9">
        <f>(((J960/60)/60)/24)+DATE(1970,1,1)</f>
        <v>40350.208333333336</v>
      </c>
      <c r="T960" s="9">
        <f>(((K960/60)/60)/24)+DATE(1970,1,1)</f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>(E961/D961)*100</f>
        <v>4.5731034482758623</v>
      </c>
      <c r="P961" s="5">
        <f>E961/G961</f>
        <v>51.007692307692309</v>
      </c>
      <c r="Q961" t="str" cm="1">
        <f t="array" ref="Q961:R961">_xlfn.TEXTSPLIT(N961,"/",1)</f>
        <v>publishing</v>
      </c>
      <c r="R961" t="str">
        <v>translations</v>
      </c>
      <c r="S961" s="9">
        <f>(((J961/60)/60)/24)+DATE(1970,1,1)</f>
        <v>40357.208333333336</v>
      </c>
      <c r="T961" s="9">
        <f>(((K961/60)/60)/24)+DATE(1970,1,1)</f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>(E962/D962)*100</f>
        <v>85.054545454545448</v>
      </c>
      <c r="P962" s="5">
        <f>E962/G962</f>
        <v>85.054545454545448</v>
      </c>
      <c r="Q962" t="str" cm="1">
        <f t="array" ref="Q962:R962">_xlfn.TEXTSPLIT(N962,"/",1)</f>
        <v>technology</v>
      </c>
      <c r="R962" t="str">
        <v>web</v>
      </c>
      <c r="S962" s="9">
        <f>(((J962/60)/60)/24)+DATE(1970,1,1)</f>
        <v>42408.25</v>
      </c>
      <c r="T962" s="9">
        <f>(((K962/60)/60)/24)+DATE(1970,1,1)</f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>(E963/D963)*100</f>
        <v>119.29824561403508</v>
      </c>
      <c r="P963" s="5">
        <f>E963/G963</f>
        <v>43.87096774193548</v>
      </c>
      <c r="Q963" t="str" cm="1">
        <f t="array" ref="Q963:R963">_xlfn.TEXTSPLIT(N963,"/",1)</f>
        <v>publishing</v>
      </c>
      <c r="R963" t="str">
        <v>translations</v>
      </c>
      <c r="S963" s="9">
        <f>(((J963/60)/60)/24)+DATE(1970,1,1)</f>
        <v>40591.25</v>
      </c>
      <c r="T963" s="9">
        <f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>(E964/D964)*100</f>
        <v>296.02777777777777</v>
      </c>
      <c r="P964" s="5">
        <f>E964/G964</f>
        <v>40.063909774436091</v>
      </c>
      <c r="Q964" t="str" cm="1">
        <f t="array" ref="Q964:R964">_xlfn.TEXTSPLIT(N964,"/",1)</f>
        <v>food</v>
      </c>
      <c r="R964" t="str">
        <v>food trucks</v>
      </c>
      <c r="S964" s="9">
        <f>(((J964/60)/60)/24)+DATE(1970,1,1)</f>
        <v>41592.25</v>
      </c>
      <c r="T964" s="9">
        <f>(((K964/60)/60)/24)+DATE(1970,1,1)</f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>(E965/D965)*100</f>
        <v>84.694915254237287</v>
      </c>
      <c r="P965" s="5">
        <f>E965/G965</f>
        <v>43.833333333333336</v>
      </c>
      <c r="Q965" t="str" cm="1">
        <f t="array" ref="Q965:R965">_xlfn.TEXTSPLIT(N965,"/",1)</f>
        <v>photography</v>
      </c>
      <c r="R965" t="str">
        <v>photography books</v>
      </c>
      <c r="S965" s="9">
        <f>(((J965/60)/60)/24)+DATE(1970,1,1)</f>
        <v>40607.25</v>
      </c>
      <c r="T965" s="9">
        <f>(((K965/60)/60)/24)+DATE(1970,1,1)</f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>(E966/D966)*100</f>
        <v>355.7837837837838</v>
      </c>
      <c r="P966" s="5">
        <f>E966/G966</f>
        <v>84.92903225806451</v>
      </c>
      <c r="Q966" t="str" cm="1">
        <f t="array" ref="Q966:R966">_xlfn.TEXTSPLIT(N966,"/",1)</f>
        <v>theater</v>
      </c>
      <c r="R966" t="str">
        <v>plays</v>
      </c>
      <c r="S966" s="9">
        <f>(((J966/60)/60)/24)+DATE(1970,1,1)</f>
        <v>42135.208333333328</v>
      </c>
      <c r="T966" s="9">
        <f>(((K966/60)/60)/24)+DATE(1970,1,1)</f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>(E967/D967)*100</f>
        <v>386.40909090909093</v>
      </c>
      <c r="P967" s="5">
        <f>E967/G967</f>
        <v>41.067632850241544</v>
      </c>
      <c r="Q967" t="str" cm="1">
        <f t="array" ref="Q967:R967">_xlfn.TEXTSPLIT(N967,"/",1)</f>
        <v>music</v>
      </c>
      <c r="R967" t="str">
        <v>rock</v>
      </c>
      <c r="S967" s="9">
        <f>(((J967/60)/60)/24)+DATE(1970,1,1)</f>
        <v>40203.25</v>
      </c>
      <c r="T967" s="9">
        <f>(((K967/60)/60)/24)+DATE(1970,1,1)</f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>(E968/D968)*100</f>
        <v>792.23529411764707</v>
      </c>
      <c r="P968" s="5">
        <f>E968/G968</f>
        <v>54.971428571428568</v>
      </c>
      <c r="Q968" t="str" cm="1">
        <f t="array" ref="Q968:R968">_xlfn.TEXTSPLIT(N968,"/",1)</f>
        <v>theater</v>
      </c>
      <c r="R968" t="str">
        <v>plays</v>
      </c>
      <c r="S968" s="9">
        <f>(((J968/60)/60)/24)+DATE(1970,1,1)</f>
        <v>42901.208333333328</v>
      </c>
      <c r="T968" s="9">
        <f>(((K968/60)/60)/24)+DATE(1970,1,1)</f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>(E969/D969)*100</f>
        <v>137.03393665158373</v>
      </c>
      <c r="P969" s="5">
        <f>E969/G969</f>
        <v>77.010807374443743</v>
      </c>
      <c r="Q969" t="str" cm="1">
        <f t="array" ref="Q969:R969">_xlfn.TEXTSPLIT(N969,"/",1)</f>
        <v>music</v>
      </c>
      <c r="R969" t="str">
        <v>world music</v>
      </c>
      <c r="S969" s="9">
        <f>(((J969/60)/60)/24)+DATE(1970,1,1)</f>
        <v>41005.208333333336</v>
      </c>
      <c r="T969" s="9">
        <f>(((K969/60)/60)/24)+DATE(1970,1,1)</f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>(E970/D970)*100</f>
        <v>338.20833333333337</v>
      </c>
      <c r="P970" s="5">
        <f>E970/G970</f>
        <v>71.201754385964918</v>
      </c>
      <c r="Q970" t="str" cm="1">
        <f t="array" ref="Q970:R970">_xlfn.TEXTSPLIT(N970,"/",1)</f>
        <v>food</v>
      </c>
      <c r="R970" t="str">
        <v>food trucks</v>
      </c>
      <c r="S970" s="9">
        <f>(((J970/60)/60)/24)+DATE(1970,1,1)</f>
        <v>40544.25</v>
      </c>
      <c r="T970" s="9">
        <f>(((K970/60)/60)/24)+DATE(1970,1,1)</f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>(E971/D971)*100</f>
        <v>108.22784810126582</v>
      </c>
      <c r="P971" s="5">
        <f>E971/G971</f>
        <v>91.935483870967744</v>
      </c>
      <c r="Q971" t="str" cm="1">
        <f t="array" ref="Q971:R971">_xlfn.TEXTSPLIT(N971,"/",1)</f>
        <v>theater</v>
      </c>
      <c r="R971" t="str">
        <v>plays</v>
      </c>
      <c r="S971" s="9">
        <f>(((J971/60)/60)/24)+DATE(1970,1,1)</f>
        <v>43821.25</v>
      </c>
      <c r="T971" s="9">
        <f>(((K971/60)/60)/24)+DATE(1970,1,1)</f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>(E972/D972)*100</f>
        <v>60.757639620653315</v>
      </c>
      <c r="P972" s="5">
        <f>E972/G972</f>
        <v>97.069023569023571</v>
      </c>
      <c r="Q972" t="str" cm="1">
        <f t="array" ref="Q972:R972">_xlfn.TEXTSPLIT(N972,"/",1)</f>
        <v>theater</v>
      </c>
      <c r="R972" t="str">
        <v>plays</v>
      </c>
      <c r="S972" s="9">
        <f>(((J972/60)/60)/24)+DATE(1970,1,1)</f>
        <v>40672.208333333336</v>
      </c>
      <c r="T972" s="9">
        <f>(((K972/60)/60)/24)+DATE(1970,1,1)</f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>(E973/D973)*100</f>
        <v>27.725490196078432</v>
      </c>
      <c r="P973" s="5">
        <f>E973/G973</f>
        <v>58.916666666666664</v>
      </c>
      <c r="Q973" t="str" cm="1">
        <f t="array" ref="Q973:R973">_xlfn.TEXTSPLIT(N973,"/",1)</f>
        <v>film &amp; video</v>
      </c>
      <c r="R973" t="str">
        <v>television</v>
      </c>
      <c r="S973" s="9">
        <f>(((J973/60)/60)/24)+DATE(1970,1,1)</f>
        <v>41555.208333333336</v>
      </c>
      <c r="T973" s="9">
        <f>(((K973/60)/60)/24)+DATE(1970,1,1)</f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>(E974/D974)*100</f>
        <v>228.3934426229508</v>
      </c>
      <c r="P974" s="5">
        <f>E974/G974</f>
        <v>58.015466983938133</v>
      </c>
      <c r="Q974" t="str" cm="1">
        <f t="array" ref="Q974:R974">_xlfn.TEXTSPLIT(N974,"/",1)</f>
        <v>technology</v>
      </c>
      <c r="R974" t="str">
        <v>web</v>
      </c>
      <c r="S974" s="9">
        <f>(((J974/60)/60)/24)+DATE(1970,1,1)</f>
        <v>41792.208333333336</v>
      </c>
      <c r="T974" s="9">
        <f>(((K974/60)/60)/24)+DATE(1970,1,1)</f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>(E975/D975)*100</f>
        <v>21.615194054500414</v>
      </c>
      <c r="P975" s="5">
        <f>E975/G975</f>
        <v>103.87301587301587</v>
      </c>
      <c r="Q975" t="str" cm="1">
        <f t="array" ref="Q975:R975">_xlfn.TEXTSPLIT(N975,"/",1)</f>
        <v>theater</v>
      </c>
      <c r="R975" t="str">
        <v>plays</v>
      </c>
      <c r="S975" s="9">
        <f>(((J975/60)/60)/24)+DATE(1970,1,1)</f>
        <v>40522.25</v>
      </c>
      <c r="T975" s="9">
        <f>(((K975/60)/60)/24)+DATE(1970,1,1)</f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>(E976/D976)*100</f>
        <v>373.875</v>
      </c>
      <c r="P976" s="5">
        <f>E976/G976</f>
        <v>93.46875</v>
      </c>
      <c r="Q976" t="str" cm="1">
        <f t="array" ref="Q976:R976">_xlfn.TEXTSPLIT(N976,"/",1)</f>
        <v>music</v>
      </c>
      <c r="R976" t="str">
        <v>indie rock</v>
      </c>
      <c r="S976" s="9">
        <f>(((J976/60)/60)/24)+DATE(1970,1,1)</f>
        <v>41412.208333333336</v>
      </c>
      <c r="T976" s="9">
        <f>(((K976/60)/60)/24)+DATE(1970,1,1)</f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>(E977/D977)*100</f>
        <v>154.92592592592592</v>
      </c>
      <c r="P977" s="5">
        <f>E977/G977</f>
        <v>61.970370370370368</v>
      </c>
      <c r="Q977" t="str" cm="1">
        <f t="array" ref="Q977:R977">_xlfn.TEXTSPLIT(N977,"/",1)</f>
        <v>theater</v>
      </c>
      <c r="R977" t="str">
        <v>plays</v>
      </c>
      <c r="S977" s="9">
        <f>(((J977/60)/60)/24)+DATE(1970,1,1)</f>
        <v>42337.25</v>
      </c>
      <c r="T977" s="9">
        <f>(((K977/60)/60)/24)+DATE(1970,1,1)</f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>(E978/D978)*100</f>
        <v>322.14999999999998</v>
      </c>
      <c r="P978" s="5">
        <f>E978/G978</f>
        <v>92.042857142857144</v>
      </c>
      <c r="Q978" t="str" cm="1">
        <f t="array" ref="Q978:R978">_xlfn.TEXTSPLIT(N978,"/",1)</f>
        <v>theater</v>
      </c>
      <c r="R978" t="str">
        <v>plays</v>
      </c>
      <c r="S978" s="9">
        <f>(((J978/60)/60)/24)+DATE(1970,1,1)</f>
        <v>40571.25</v>
      </c>
      <c r="T978" s="9">
        <f>(((K978/60)/60)/24)+DATE(1970,1,1)</f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>(E979/D979)*100</f>
        <v>73.957142857142856</v>
      </c>
      <c r="P979" s="5">
        <f>E979/G979</f>
        <v>77.268656716417908</v>
      </c>
      <c r="Q979" t="str" cm="1">
        <f t="array" ref="Q979:R979">_xlfn.TEXTSPLIT(N979,"/",1)</f>
        <v>food</v>
      </c>
      <c r="R979" t="str">
        <v>food trucks</v>
      </c>
      <c r="S979" s="9">
        <f>(((J979/60)/60)/24)+DATE(1970,1,1)</f>
        <v>43138.25</v>
      </c>
      <c r="T979" s="9">
        <f>(((K979/60)/60)/24)+DATE(1970,1,1)</f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>(E980/D980)*100</f>
        <v>864.1</v>
      </c>
      <c r="P980" s="5">
        <f>E980/G980</f>
        <v>93.923913043478265</v>
      </c>
      <c r="Q980" t="str" cm="1">
        <f t="array" ref="Q980:R980">_xlfn.TEXTSPLIT(N980,"/",1)</f>
        <v>games</v>
      </c>
      <c r="R980" t="str">
        <v>video games</v>
      </c>
      <c r="S980" s="9">
        <f>(((J980/60)/60)/24)+DATE(1970,1,1)</f>
        <v>42686.25</v>
      </c>
      <c r="T980" s="9">
        <f>(((K980/60)/60)/24)+DATE(1970,1,1)</f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>(E981/D981)*100</f>
        <v>143.26245847176079</v>
      </c>
      <c r="P981" s="5">
        <f>E981/G981</f>
        <v>84.969458128078813</v>
      </c>
      <c r="Q981" t="str" cm="1">
        <f t="array" ref="Q981:R981">_xlfn.TEXTSPLIT(N981,"/",1)</f>
        <v>theater</v>
      </c>
      <c r="R981" t="str">
        <v>plays</v>
      </c>
      <c r="S981" s="9">
        <f>(((J981/60)/60)/24)+DATE(1970,1,1)</f>
        <v>42078.208333333328</v>
      </c>
      <c r="T981" s="9">
        <f>(((K981/60)/60)/24)+DATE(1970,1,1)</f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>(E982/D982)*100</f>
        <v>40.281762295081968</v>
      </c>
      <c r="P982" s="5">
        <f>E982/G982</f>
        <v>105.97035040431267</v>
      </c>
      <c r="Q982" t="str" cm="1">
        <f t="array" ref="Q982:R982">_xlfn.TEXTSPLIT(N982,"/",1)</f>
        <v>publishing</v>
      </c>
      <c r="R982" t="str">
        <v>nonfiction</v>
      </c>
      <c r="S982" s="9">
        <f>(((J982/60)/60)/24)+DATE(1970,1,1)</f>
        <v>42307.208333333328</v>
      </c>
      <c r="T982" s="9">
        <f>(((K982/60)/60)/24)+DATE(1970,1,1)</f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>(E983/D983)*100</f>
        <v>178.22388059701493</v>
      </c>
      <c r="P983" s="5">
        <f>E983/G983</f>
        <v>36.969040247678016</v>
      </c>
      <c r="Q983" t="str" cm="1">
        <f t="array" ref="Q983:R983">_xlfn.TEXTSPLIT(N983,"/",1)</f>
        <v>technology</v>
      </c>
      <c r="R983" t="str">
        <v>web</v>
      </c>
      <c r="S983" s="9">
        <f>(((J983/60)/60)/24)+DATE(1970,1,1)</f>
        <v>43094.25</v>
      </c>
      <c r="T983" s="9">
        <f>(((K983/60)/60)/24)+DATE(1970,1,1)</f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>(E984/D984)*100</f>
        <v>84.930555555555557</v>
      </c>
      <c r="P984" s="5">
        <f>E984/G984</f>
        <v>81.533333333333331</v>
      </c>
      <c r="Q984" t="str" cm="1">
        <f t="array" ref="Q984:R984">_xlfn.TEXTSPLIT(N984,"/",1)</f>
        <v>film &amp; video</v>
      </c>
      <c r="R984" t="str">
        <v>documentary</v>
      </c>
      <c r="S984" s="9">
        <f>(((J984/60)/60)/24)+DATE(1970,1,1)</f>
        <v>40743.208333333336</v>
      </c>
      <c r="T984" s="9">
        <f>(((K984/60)/60)/24)+DATE(1970,1,1)</f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>(E985/D985)*100</f>
        <v>145.93648334624322</v>
      </c>
      <c r="P985" s="5">
        <f>E985/G985</f>
        <v>80.999140154772135</v>
      </c>
      <c r="Q985" t="str" cm="1">
        <f t="array" ref="Q985:R985">_xlfn.TEXTSPLIT(N985,"/",1)</f>
        <v>film &amp; video</v>
      </c>
      <c r="R985" t="str">
        <v>documentary</v>
      </c>
      <c r="S985" s="9">
        <f>(((J985/60)/60)/24)+DATE(1970,1,1)</f>
        <v>43681.208333333328</v>
      </c>
      <c r="T985" s="9">
        <f>(((K985/60)/60)/24)+DATE(1970,1,1)</f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>(E986/D986)*100</f>
        <v>152.46153846153848</v>
      </c>
      <c r="P986" s="5">
        <f>E986/G986</f>
        <v>26.010498687664043</v>
      </c>
      <c r="Q986" t="str" cm="1">
        <f t="array" ref="Q986:R986">_xlfn.TEXTSPLIT(N986,"/",1)</f>
        <v>theater</v>
      </c>
      <c r="R986" t="str">
        <v>plays</v>
      </c>
      <c r="S986" s="9">
        <f>(((J986/60)/60)/24)+DATE(1970,1,1)</f>
        <v>43716.208333333328</v>
      </c>
      <c r="T986" s="9">
        <f>(((K986/60)/60)/24)+DATE(1970,1,1)</f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>(E987/D987)*100</f>
        <v>67.129542790152414</v>
      </c>
      <c r="P987" s="5">
        <f>E987/G987</f>
        <v>25.998410896708286</v>
      </c>
      <c r="Q987" t="str" cm="1">
        <f t="array" ref="Q987:R987">_xlfn.TEXTSPLIT(N987,"/",1)</f>
        <v>music</v>
      </c>
      <c r="R987" t="str">
        <v>rock</v>
      </c>
      <c r="S987" s="9">
        <f>(((J987/60)/60)/24)+DATE(1970,1,1)</f>
        <v>41614.25</v>
      </c>
      <c r="T987" s="9">
        <f>(((K987/60)/60)/24)+DATE(1970,1,1)</f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>(E988/D988)*100</f>
        <v>40.307692307692307</v>
      </c>
      <c r="P988" s="5">
        <f>E988/G988</f>
        <v>34.173913043478258</v>
      </c>
      <c r="Q988" t="str" cm="1">
        <f t="array" ref="Q988:R988">_xlfn.TEXTSPLIT(N988,"/",1)</f>
        <v>music</v>
      </c>
      <c r="R988" t="str">
        <v>rock</v>
      </c>
      <c r="S988" s="9">
        <f>(((J988/60)/60)/24)+DATE(1970,1,1)</f>
        <v>40638.208333333336</v>
      </c>
      <c r="T988" s="9">
        <f>(((K988/60)/60)/24)+DATE(1970,1,1)</f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>(E989/D989)*100</f>
        <v>216.79032258064518</v>
      </c>
      <c r="P989" s="5">
        <f>E989/G989</f>
        <v>28.002083333333335</v>
      </c>
      <c r="Q989" t="str" cm="1">
        <f t="array" ref="Q989:R989">_xlfn.TEXTSPLIT(N989,"/",1)</f>
        <v>film &amp; video</v>
      </c>
      <c r="R989" t="str">
        <v>documentary</v>
      </c>
      <c r="S989" s="9">
        <f>(((J989/60)/60)/24)+DATE(1970,1,1)</f>
        <v>42852.208333333328</v>
      </c>
      <c r="T989" s="9">
        <f>(((K989/60)/60)/24)+DATE(1970,1,1)</f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>(E990/D990)*100</f>
        <v>52.117021276595743</v>
      </c>
      <c r="P990" s="5">
        <f>E990/G990</f>
        <v>76.546875</v>
      </c>
      <c r="Q990" t="str" cm="1">
        <f t="array" ref="Q990:R990">_xlfn.TEXTSPLIT(N990,"/",1)</f>
        <v>publishing</v>
      </c>
      <c r="R990" t="str">
        <v>radio &amp; podcasts</v>
      </c>
      <c r="S990" s="9">
        <f>(((J990/60)/60)/24)+DATE(1970,1,1)</f>
        <v>42686.25</v>
      </c>
      <c r="T990" s="9">
        <f>(((K990/60)/60)/24)+DATE(1970,1,1)</f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>(E991/D991)*100</f>
        <v>499.58333333333337</v>
      </c>
      <c r="P991" s="5">
        <f>E991/G991</f>
        <v>53.053097345132741</v>
      </c>
      <c r="Q991" t="str" cm="1">
        <f t="array" ref="Q991:R991">_xlfn.TEXTSPLIT(N991,"/",1)</f>
        <v>publishing</v>
      </c>
      <c r="R991" t="str">
        <v>translations</v>
      </c>
      <c r="S991" s="9">
        <f>(((J991/60)/60)/24)+DATE(1970,1,1)</f>
        <v>43571.208333333328</v>
      </c>
      <c r="T991" s="9">
        <f>(((K991/60)/60)/24)+DATE(1970,1,1)</f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>(E992/D992)*100</f>
        <v>87.679487179487182</v>
      </c>
      <c r="P992" s="5">
        <f>E992/G992</f>
        <v>106.859375</v>
      </c>
      <c r="Q992" t="str" cm="1">
        <f t="array" ref="Q992:R992">_xlfn.TEXTSPLIT(N992,"/",1)</f>
        <v>film &amp; video</v>
      </c>
      <c r="R992" t="str">
        <v>drama</v>
      </c>
      <c r="S992" s="9">
        <f>(((J992/60)/60)/24)+DATE(1970,1,1)</f>
        <v>42432.25</v>
      </c>
      <c r="T992" s="9">
        <f>(((K992/60)/60)/24)+DATE(1970,1,1)</f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>(E993/D993)*100</f>
        <v>113.17346938775511</v>
      </c>
      <c r="P993" s="5">
        <f>E993/G993</f>
        <v>46.020746887966808</v>
      </c>
      <c r="Q993" t="str" cm="1">
        <f t="array" ref="Q993:R993">_xlfn.TEXTSPLIT(N993,"/",1)</f>
        <v>music</v>
      </c>
      <c r="R993" t="str">
        <v>rock</v>
      </c>
      <c r="S993" s="9">
        <f>(((J993/60)/60)/24)+DATE(1970,1,1)</f>
        <v>41907.208333333336</v>
      </c>
      <c r="T993" s="9">
        <f>(((K993/60)/60)/24)+DATE(1970,1,1)</f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>(E994/D994)*100</f>
        <v>426.54838709677421</v>
      </c>
      <c r="P994" s="5">
        <f>E994/G994</f>
        <v>100.17424242424242</v>
      </c>
      <c r="Q994" t="str" cm="1">
        <f t="array" ref="Q994:R994">_xlfn.TEXTSPLIT(N994,"/",1)</f>
        <v>film &amp; video</v>
      </c>
      <c r="R994" t="str">
        <v>drama</v>
      </c>
      <c r="S994" s="9">
        <f>(((J994/60)/60)/24)+DATE(1970,1,1)</f>
        <v>43227.208333333328</v>
      </c>
      <c r="T994" s="9">
        <f>(((K994/60)/60)/24)+DATE(1970,1,1)</f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>(E995/D995)*100</f>
        <v>77.632653061224488</v>
      </c>
      <c r="P995" s="5">
        <f>E995/G995</f>
        <v>101.44</v>
      </c>
      <c r="Q995" t="str" cm="1">
        <f t="array" ref="Q995:R995">_xlfn.TEXTSPLIT(N995,"/",1)</f>
        <v>photography</v>
      </c>
      <c r="R995" t="str">
        <v>photography books</v>
      </c>
      <c r="S995" s="9">
        <f>(((J995/60)/60)/24)+DATE(1970,1,1)</f>
        <v>42362.25</v>
      </c>
      <c r="T995" s="9">
        <f>(((K995/60)/60)/24)+DATE(1970,1,1)</f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>(E996/D996)*100</f>
        <v>52.496810772501767</v>
      </c>
      <c r="P996" s="5">
        <f>E996/G996</f>
        <v>87.972684085510693</v>
      </c>
      <c r="Q996" t="str" cm="1">
        <f t="array" ref="Q996:R996">_xlfn.TEXTSPLIT(N996,"/",1)</f>
        <v>publishing</v>
      </c>
      <c r="R996" t="str">
        <v>translations</v>
      </c>
      <c r="S996" s="9">
        <f>(((J996/60)/60)/24)+DATE(1970,1,1)</f>
        <v>41929.208333333336</v>
      </c>
      <c r="T996" s="9">
        <f>(((K996/60)/60)/24)+DATE(1970,1,1)</f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>(E997/D997)*100</f>
        <v>157.46762589928059</v>
      </c>
      <c r="P997" s="5">
        <f>E997/G997</f>
        <v>74.995594713656388</v>
      </c>
      <c r="Q997" t="str" cm="1">
        <f t="array" ref="Q997:R997">_xlfn.TEXTSPLIT(N997,"/",1)</f>
        <v>food</v>
      </c>
      <c r="R997" t="str">
        <v>food trucks</v>
      </c>
      <c r="S997" s="9">
        <f>(((J997/60)/60)/24)+DATE(1970,1,1)</f>
        <v>43408.208333333328</v>
      </c>
      <c r="T997" s="9">
        <f>(((K997/60)/60)/24)+DATE(1970,1,1)</f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>(E998/D998)*100</f>
        <v>72.939393939393938</v>
      </c>
      <c r="P998" s="5">
        <f>E998/G998</f>
        <v>42.982142857142854</v>
      </c>
      <c r="Q998" t="str" cm="1">
        <f t="array" ref="Q998:R998">_xlfn.TEXTSPLIT(N998,"/",1)</f>
        <v>theater</v>
      </c>
      <c r="R998" t="str">
        <v>plays</v>
      </c>
      <c r="S998" s="9">
        <f>(((J998/60)/60)/24)+DATE(1970,1,1)</f>
        <v>41276.25</v>
      </c>
      <c r="T998" s="9">
        <f>(((K998/60)/60)/24)+DATE(1970,1,1)</f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>(E999/D999)*100</f>
        <v>60.565789473684205</v>
      </c>
      <c r="P999" s="5">
        <f>E999/G999</f>
        <v>33.115107913669064</v>
      </c>
      <c r="Q999" t="str" cm="1">
        <f t="array" ref="Q999:R999">_xlfn.TEXTSPLIT(N999,"/",1)</f>
        <v>theater</v>
      </c>
      <c r="R999" t="str">
        <v>plays</v>
      </c>
      <c r="S999" s="9">
        <f>(((J999/60)/60)/24)+DATE(1970,1,1)</f>
        <v>41659.25</v>
      </c>
      <c r="T999" s="9">
        <f>(((K999/60)/60)/24)+DATE(1970,1,1)</f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>(E1000/D1000)*100</f>
        <v>56.791291291291287</v>
      </c>
      <c r="P1000" s="5">
        <f>E1000/G1000</f>
        <v>101.13101604278074</v>
      </c>
      <c r="Q1000" t="str" cm="1">
        <f t="array" ref="Q1000:R1000">_xlfn.TEXTSPLIT(N1000,"/",1)</f>
        <v>music</v>
      </c>
      <c r="R1000" t="str">
        <v>indie rock</v>
      </c>
      <c r="S1000" s="9">
        <f>(((J1000/60)/60)/24)+DATE(1970,1,1)</f>
        <v>40220.25</v>
      </c>
      <c r="T1000" s="9">
        <f>(((K1000/60)/60)/24)+DATE(1970,1,1)</f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>(E1001/D1001)*100</f>
        <v>56.542754275427541</v>
      </c>
      <c r="P1001" s="5">
        <f>E1001/G1001</f>
        <v>55.98841354723708</v>
      </c>
      <c r="Q1001" t="str" cm="1">
        <f t="array" ref="Q1001:R1001">_xlfn.TEXTSPLIT(N1001,"/",1)</f>
        <v>food</v>
      </c>
      <c r="R1001" t="str">
        <v>food trucks</v>
      </c>
      <c r="S1001" s="9">
        <f>(((J1001/60)/60)/24)+DATE(1970,1,1)</f>
        <v>42550.208333333328</v>
      </c>
      <c r="T1001" s="9">
        <f>(((K1001/60)/60)/24)+DATE(1970,1,1)</f>
        <v>42557.208333333328</v>
      </c>
    </row>
    <row r="1002" spans="1:20" x14ac:dyDescent="0.2">
      <c r="P1002" s="12"/>
    </row>
  </sheetData>
  <conditionalFormatting sqref="F1:F1048576">
    <cfRule type="containsText" dxfId="3" priority="2" operator="containsText" text="Canceled">
      <formula>NOT(ISERROR(SEARCH("Canceled",F1)))</formula>
    </cfRule>
    <cfRule type="containsText" dxfId="2" priority="3" operator="containsText" text="live">
      <formula>NOT(ISERROR(SEARCH("live",F1)))</formula>
    </cfRule>
    <cfRule type="containsText" dxfId="1" priority="4" operator="containsText" text="successful">
      <formula>NOT(ISERROR(SEARCH("successful",F1)))</formula>
    </cfRule>
  </conditionalFormatting>
  <conditionalFormatting sqref="F2:F1001">
    <cfRule type="containsText" dxfId="0" priority="5" operator="containsText" text="Failed">
      <formula>NOT(ISERROR(SEARCH("Failed",F2)))</formula>
    </cfRule>
  </conditionalFormatting>
  <conditionalFormatting sqref="O1:O1048576">
    <cfRule type="colorScale" priority="1">
      <colorScale>
        <cfvo type="num" val="0"/>
        <cfvo type="percentile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E4AC-7F8A-7640-A6AD-51C660368D36}">
  <sheetPr codeName="Sheet1"/>
  <dimension ref="A1:F14"/>
  <sheetViews>
    <sheetView zoomScale="169" workbookViewId="0">
      <selection activeCell="F6" sqref="F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2033</v>
      </c>
    </row>
    <row r="3" spans="1:6" x14ac:dyDescent="0.2">
      <c r="A3" s="7" t="s">
        <v>2034</v>
      </c>
      <c r="B3" s="7" t="s">
        <v>2037</v>
      </c>
    </row>
    <row r="4" spans="1:6" x14ac:dyDescent="0.2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">
      <c r="A5" s="8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2041</v>
      </c>
      <c r="E8">
        <v>4</v>
      </c>
      <c r="F8">
        <v>4</v>
      </c>
    </row>
    <row r="9" spans="1:6" x14ac:dyDescent="0.2">
      <c r="A9" s="8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039E-F37B-D84E-86F5-688972AA4EA4}">
  <sheetPr codeName="Sheet2"/>
  <dimension ref="A1:F30"/>
  <sheetViews>
    <sheetView zoomScale="118" workbookViewId="0">
      <selection activeCell="E17" sqref="E1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24" width="17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2032</v>
      </c>
      <c r="B2" t="s">
        <v>2033</v>
      </c>
    </row>
    <row r="4" spans="1:6" x14ac:dyDescent="0.2">
      <c r="A4" s="7" t="s">
        <v>2034</v>
      </c>
      <c r="B4" s="7" t="s">
        <v>2037</v>
      </c>
    </row>
    <row r="5" spans="1:6" x14ac:dyDescent="0.2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2048</v>
      </c>
      <c r="E7">
        <v>4</v>
      </c>
      <c r="F7">
        <v>4</v>
      </c>
    </row>
    <row r="8" spans="1:6" x14ac:dyDescent="0.2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2051</v>
      </c>
      <c r="C10">
        <v>8</v>
      </c>
      <c r="E10">
        <v>10</v>
      </c>
      <c r="F10">
        <v>18</v>
      </c>
    </row>
    <row r="11" spans="1:6" x14ac:dyDescent="0.2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2056</v>
      </c>
      <c r="C15">
        <v>3</v>
      </c>
      <c r="E15">
        <v>4</v>
      </c>
      <c r="F15">
        <v>7</v>
      </c>
    </row>
    <row r="16" spans="1:6" x14ac:dyDescent="0.2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2061</v>
      </c>
      <c r="C20">
        <v>4</v>
      </c>
      <c r="E20">
        <v>4</v>
      </c>
      <c r="F20">
        <v>8</v>
      </c>
    </row>
    <row r="21" spans="1:6" x14ac:dyDescent="0.2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2066</v>
      </c>
      <c r="C25">
        <v>7</v>
      </c>
      <c r="E25">
        <v>14</v>
      </c>
      <c r="F25">
        <v>21</v>
      </c>
    </row>
    <row r="26" spans="1:6" x14ac:dyDescent="0.2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2070</v>
      </c>
      <c r="E29">
        <v>3</v>
      </c>
      <c r="F29">
        <v>3</v>
      </c>
    </row>
    <row r="30" spans="1:6" x14ac:dyDescent="0.2">
      <c r="A30" s="8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53EF-32FC-0D47-8C94-3EB5259010FC}">
  <sheetPr codeName="Sheet3"/>
  <dimension ref="A1:E18"/>
  <sheetViews>
    <sheetView workbookViewId="0">
      <selection activeCell="A24" sqref="A24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2032</v>
      </c>
      <c r="B1" t="s">
        <v>2033</v>
      </c>
    </row>
    <row r="2" spans="1:5" x14ac:dyDescent="0.2">
      <c r="A2" s="7" t="s">
        <v>2073</v>
      </c>
      <c r="B2" t="s">
        <v>2033</v>
      </c>
    </row>
    <row r="4" spans="1:5" x14ac:dyDescent="0.2">
      <c r="A4" s="7" t="s">
        <v>2034</v>
      </c>
      <c r="B4" s="7" t="s">
        <v>2037</v>
      </c>
    </row>
    <row r="5" spans="1:5" x14ac:dyDescent="0.2">
      <c r="A5" s="7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51BE-5280-A846-912F-452B48B4BE12}">
  <sheetPr codeName="Sheet5"/>
  <dimension ref="A1:H13"/>
  <sheetViews>
    <sheetView workbookViewId="0">
      <selection activeCell="I25" sqref="I2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">
      <c r="A2" t="s">
        <v>2094</v>
      </c>
      <c r="B2">
        <f>COUNTIFS(Crowdfunding!$D:$D,"&lt;1000",Crowdfunding!$F:$F,"successful")</f>
        <v>30</v>
      </c>
      <c r="C2">
        <f>COUNTIFS(Crowdfunding!$D:$D,"&lt;1000",Crowdfunding!$F:$F,"Failed")</f>
        <v>20</v>
      </c>
      <c r="D2">
        <f>COUNTIFS(Crowdfunding!$D:$D,"&lt;1000",Crowdfunding!$F:$F,"Canceled")</f>
        <v>1</v>
      </c>
      <c r="E2">
        <f>SUM(B2:D2)</f>
        <v>51</v>
      </c>
      <c r="F2" s="11">
        <f>B2/$E$2</f>
        <v>0.58823529411764708</v>
      </c>
      <c r="G2" s="11">
        <f>C2/$E$2</f>
        <v>0.39215686274509803</v>
      </c>
      <c r="H2" s="11">
        <f t="shared" ref="H2" si="0">D2/$E$2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COUNTIFS(Crowdfunding!$D:$D,"&gt;=1000",Crowdfunding!$D:$D,"&lt;=4999",Crowdfunding!$F:$F,"successful")</f>
        <v>191</v>
      </c>
      <c r="C3">
        <f>COUNTIFS(Crowdfunding!$D:$D,"&gt;=1000",Crowdfunding!$D:$D,"&lt;=4999",Crowdfunding!$F:$F,"Failed")</f>
        <v>38</v>
      </c>
      <c r="D3">
        <f>COUNTIFS(Crowdfunding!$D:$D,"&gt;=1000",Crowdfunding!$D:$D,"&lt;=4999",Crowdfunding!$F:$F,"Canceled")</f>
        <v>2</v>
      </c>
      <c r="E3">
        <f t="shared" ref="E3:E13" si="1">SUM(B3:D3)</f>
        <v>231</v>
      </c>
      <c r="F3" s="11">
        <f>B3/$E$3</f>
        <v>0.82683982683982682</v>
      </c>
      <c r="G3" s="11">
        <f>C3/$E$3</f>
        <v>0.16450216450216451</v>
      </c>
      <c r="H3" s="11">
        <f t="shared" ref="H3" si="2">D3/$E$3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COUNTIFS(Crowdfunding!$D:$D,"&gt;=5000",Crowdfunding!$D:$D,"&lt;=9999",Crowdfunding!$F:$F,"successful")</f>
        <v>164</v>
      </c>
      <c r="C4">
        <f>COUNTIFS(Crowdfunding!$D:$D,"&gt;=5000",Crowdfunding!$D:$D,"&lt;=9999",Crowdfunding!$F:$F,"Failed")</f>
        <v>126</v>
      </c>
      <c r="D4">
        <f>COUNTIFS(Crowdfunding!$D:$D,"&gt;=5000",Crowdfunding!$D:$D,"&lt;=9999",Crowdfunding!$F:$F,"Canceled")</f>
        <v>25</v>
      </c>
      <c r="E4">
        <f t="shared" si="1"/>
        <v>315</v>
      </c>
      <c r="F4" s="11">
        <f>B4/$E$4</f>
        <v>0.52063492063492067</v>
      </c>
      <c r="G4" s="11">
        <f t="shared" ref="G4:H4" si="3">C4/$E$4</f>
        <v>0.4</v>
      </c>
      <c r="H4" s="11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COUNTIFS(Crowdfunding!$D:$D,"&gt;=10000",Crowdfunding!$D:$D,"&lt;=14999",Crowdfunding!$F:$F,"successful")</f>
        <v>4</v>
      </c>
      <c r="C5">
        <f>COUNTIFS(Crowdfunding!$D:$D,"&gt;=10000",Crowdfunding!$D:$D,"&lt;=14999",Crowdfunding!$F:$F,"Failed")</f>
        <v>5</v>
      </c>
      <c r="D5">
        <f>COUNTIFS(Crowdfunding!$D:$D,"&gt;=10000",Crowdfunding!$D:$D,"&lt;=14999",Crowdfunding!$F:$F,"Canceled")</f>
        <v>0</v>
      </c>
      <c r="E5">
        <f t="shared" si="1"/>
        <v>9</v>
      </c>
      <c r="F5" s="11">
        <f>B5/$E$5</f>
        <v>0.44444444444444442</v>
      </c>
      <c r="G5" s="11">
        <f t="shared" ref="G5:H5" si="4">C5/$E$5</f>
        <v>0.55555555555555558</v>
      </c>
      <c r="H5" s="11">
        <f t="shared" si="4"/>
        <v>0</v>
      </c>
    </row>
    <row r="6" spans="1:8" x14ac:dyDescent="0.2">
      <c r="A6" t="s">
        <v>2098</v>
      </c>
      <c r="B6">
        <f>COUNTIFS(Crowdfunding!$D:$D,"&gt;=15000",Crowdfunding!$D:$D,"&lt;=19999",Crowdfunding!$F:$F,"successful")</f>
        <v>10</v>
      </c>
      <c r="C6">
        <f>COUNTIFS(Crowdfunding!$D:$D,"&gt;=15000",Crowdfunding!$D:$D,"&lt;=19999",Crowdfunding!$F:$F,"Failed")</f>
        <v>0</v>
      </c>
      <c r="D6">
        <f>COUNTIFS(Crowdfunding!$D:$D,"&gt;=15000",Crowdfunding!$D:$D,"&lt;=19999",Crowdfunding!$D:$D,"Canceled")</f>
        <v>0</v>
      </c>
      <c r="E6">
        <f t="shared" si="1"/>
        <v>10</v>
      </c>
      <c r="F6" s="11">
        <f>B6/$E$6</f>
        <v>1</v>
      </c>
      <c r="G6" s="11">
        <f t="shared" ref="G6:H6" si="5">C6/$E$6</f>
        <v>0</v>
      </c>
      <c r="H6" s="11">
        <f t="shared" si="5"/>
        <v>0</v>
      </c>
    </row>
    <row r="7" spans="1:8" x14ac:dyDescent="0.2">
      <c r="A7" t="s">
        <v>2099</v>
      </c>
      <c r="B7">
        <f>COUNTIFS(Crowdfunding!$D:$D,"&gt;=20000",Crowdfunding!$D:$D,"&lt;=24999",Crowdfunding!$F:$F,"successful")</f>
        <v>7</v>
      </c>
      <c r="C7">
        <f>COUNTIFS(Crowdfunding!$D:$D,"&gt;=20000",Crowdfunding!$D:$D,"&lt;=24999",Crowdfunding!$F:$F,"Failed")</f>
        <v>0</v>
      </c>
      <c r="D7">
        <f>COUNTIFS(Crowdfunding!$D:$D,"&gt;=20000",Crowdfunding!$D:$D,"&lt;=24999",Crowdfunding!$F:$F,"Canceled")</f>
        <v>0</v>
      </c>
      <c r="E7">
        <f t="shared" si="1"/>
        <v>7</v>
      </c>
      <c r="F7" s="11">
        <f>B7/$E$7</f>
        <v>1</v>
      </c>
      <c r="G7" s="11">
        <f t="shared" ref="G7:H7" si="6">C7/$E$7</f>
        <v>0</v>
      </c>
      <c r="H7" s="11">
        <f t="shared" si="6"/>
        <v>0</v>
      </c>
    </row>
    <row r="8" spans="1:8" x14ac:dyDescent="0.2">
      <c r="A8" t="s">
        <v>2100</v>
      </c>
      <c r="B8">
        <f>COUNTIFS(Crowdfunding!$D:$D,"&gt;=25000",Crowdfunding!$D:$D,"&lt;=29999",Crowdfunding!$F:$F,"successful")</f>
        <v>11</v>
      </c>
      <c r="C8">
        <f>COUNTIFS(Crowdfunding!$D:$D,"&gt;=25000",Crowdfunding!$D:$D,"&lt;=29999",Crowdfunding!$F:$F,"Failed")</f>
        <v>3</v>
      </c>
      <c r="D8">
        <f>COUNTIFS(Crowdfunding!$D:$D,"&gt;=25000",Crowdfunding!$D:$D,"&lt;=29999",Crowdfunding!$F:$F,"Canceled")</f>
        <v>0</v>
      </c>
      <c r="E8">
        <f t="shared" si="1"/>
        <v>14</v>
      </c>
      <c r="F8" s="11">
        <f>B8/$E$8</f>
        <v>0.7857142857142857</v>
      </c>
      <c r="G8" s="11">
        <f t="shared" ref="G8:H8" si="7">C8/$E$8</f>
        <v>0.21428571428571427</v>
      </c>
      <c r="H8" s="11">
        <f t="shared" si="7"/>
        <v>0</v>
      </c>
    </row>
    <row r="9" spans="1:8" x14ac:dyDescent="0.2">
      <c r="A9" t="s">
        <v>2101</v>
      </c>
      <c r="B9">
        <f>COUNTIFS(Crowdfunding!$D:$D,"&gt;=30000",Crowdfunding!$D:$D,"&lt;=34999",Crowdfunding!$F:$F,"successful")</f>
        <v>7</v>
      </c>
      <c r="C9">
        <f>COUNTIFS(Crowdfunding!$D:$D,"&gt;=30000",Crowdfunding!$D:$D,"&lt;=34999",Crowdfunding!$F:$F,"Failed")</f>
        <v>0</v>
      </c>
      <c r="D9">
        <f>COUNTIFS(Crowdfunding!$D:$D,"&gt;=30000",Crowdfunding!$D:$D,"&lt;=34999",Crowdfunding!$F:$F,"Canceled")</f>
        <v>0</v>
      </c>
      <c r="E9">
        <f t="shared" si="1"/>
        <v>7</v>
      </c>
      <c r="F9" s="11">
        <f>B9/$E$9</f>
        <v>1</v>
      </c>
      <c r="G9" s="11">
        <f t="shared" ref="G9:H9" si="8">C9/$E$9</f>
        <v>0</v>
      </c>
      <c r="H9" s="11">
        <f t="shared" si="8"/>
        <v>0</v>
      </c>
    </row>
    <row r="10" spans="1:8" x14ac:dyDescent="0.2">
      <c r="A10" t="s">
        <v>2102</v>
      </c>
      <c r="B10">
        <f>COUNTIFS(Crowdfunding!$D:$D,"&gt;=35000",Crowdfunding!$D:$D,"&lt;=39999",Crowdfunding!$F:$F,"successful")</f>
        <v>8</v>
      </c>
      <c r="C10">
        <f>COUNTIFS(Crowdfunding!$D:$D,"&gt;=35000",Crowdfunding!$D:$D,"&lt;=39999",Crowdfunding!$F:$F,"Failed")</f>
        <v>3</v>
      </c>
      <c r="D10">
        <f>COUNTIFS(Crowdfunding!$D:$D,"&gt;=35000",Crowdfunding!$D:$D,"&lt;=39999",Crowdfunding!$F:$F,"Canceled")</f>
        <v>1</v>
      </c>
      <c r="E10">
        <f t="shared" si="1"/>
        <v>12</v>
      </c>
      <c r="F10" s="11">
        <f>B10/$E$10</f>
        <v>0.66666666666666663</v>
      </c>
      <c r="G10" s="11">
        <f t="shared" ref="G10:H10" si="9">C10/$E$10</f>
        <v>0.25</v>
      </c>
      <c r="H10" s="11">
        <f t="shared" si="9"/>
        <v>8.3333333333333329E-2</v>
      </c>
    </row>
    <row r="11" spans="1:8" x14ac:dyDescent="0.2">
      <c r="A11" t="s">
        <v>2103</v>
      </c>
      <c r="B11">
        <f>COUNTIFS(Crowdfunding!$D:$D,"&gt;=40000",Crowdfunding!$D:$D,"&lt;=44999",Crowdfunding!$F:$F,"successful")</f>
        <v>11</v>
      </c>
      <c r="C11">
        <f>COUNTIFS(Crowdfunding!$D:$D,"&gt;=40000",Crowdfunding!$D:$D,"&lt;=44999",Crowdfunding!$F:$F,"Failed")</f>
        <v>3</v>
      </c>
      <c r="D11">
        <f>COUNTIFS(Crowdfunding!$D:$D,"&gt;=40000",Crowdfunding!$D:$D,"&lt;=44999",Crowdfunding!$F:$F,"Canceled")</f>
        <v>0</v>
      </c>
      <c r="E11">
        <f t="shared" si="1"/>
        <v>14</v>
      </c>
      <c r="F11" s="11">
        <f>B11/$E$11</f>
        <v>0.7857142857142857</v>
      </c>
      <c r="G11" s="11">
        <f t="shared" ref="G11:H11" si="10">C11/$E$11</f>
        <v>0.21428571428571427</v>
      </c>
      <c r="H11" s="11">
        <f t="shared" si="10"/>
        <v>0</v>
      </c>
    </row>
    <row r="12" spans="1:8" x14ac:dyDescent="0.2">
      <c r="A12" t="s">
        <v>2104</v>
      </c>
      <c r="B12">
        <f>COUNTIFS(Crowdfunding!$D:$D,"&gt;=45000",Crowdfunding!$D:$D,"&lt;=49999",Crowdfunding!$F:$F,"successful")</f>
        <v>8</v>
      </c>
      <c r="C12">
        <f>COUNTIFS(Crowdfunding!$D:$D,"&gt;=45000",Crowdfunding!$D:$D,"&lt;=49999",Crowdfunding!$F:$F,"Failed")</f>
        <v>3</v>
      </c>
      <c r="D12">
        <f>COUNTIFS(Crowdfunding!$D:$D,"&gt;=45000",Crowdfunding!$D:$D,"&lt;=49999",Crowdfunding!$F:$F,"Canceled")</f>
        <v>0</v>
      </c>
      <c r="E12">
        <f t="shared" si="1"/>
        <v>11</v>
      </c>
      <c r="F12" s="11">
        <f>B12/$E$12</f>
        <v>0.72727272727272729</v>
      </c>
      <c r="G12" s="11">
        <f t="shared" ref="G12:H12" si="11">C12/$E$12</f>
        <v>0.27272727272727271</v>
      </c>
      <c r="H12" s="11">
        <f t="shared" si="11"/>
        <v>0</v>
      </c>
    </row>
    <row r="13" spans="1:8" x14ac:dyDescent="0.2">
      <c r="A13" t="s">
        <v>2105</v>
      </c>
      <c r="B13">
        <f>COUNTIFS(Crowdfunding!$D:$D,"&gt;=50000",Crowdfunding!$F:$F,"Successful")</f>
        <v>114</v>
      </c>
      <c r="C13">
        <f>COUNTIFS(Crowdfunding!$D:$D,"&gt;=50000",Crowdfunding!$F:$F,"Failed")</f>
        <v>163</v>
      </c>
      <c r="D13">
        <f>COUNTIFS(Crowdfunding!$D:$D,"&gt;=50000",Crowdfunding!$F:$F,"Canceled")</f>
        <v>28</v>
      </c>
      <c r="E13">
        <f t="shared" si="1"/>
        <v>305</v>
      </c>
      <c r="F13" s="11">
        <f>B13/$E$13</f>
        <v>0.3737704918032787</v>
      </c>
      <c r="G13" s="11">
        <f t="shared" ref="G13:H13" si="12">C13/$E$13</f>
        <v>0.53442622950819674</v>
      </c>
      <c r="H13" s="11">
        <f t="shared" si="1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2372-207B-9946-9498-31BB0B283095}">
  <sheetPr codeName="Sheet6"/>
  <dimension ref="B2:Q8"/>
  <sheetViews>
    <sheetView zoomScale="102" workbookViewId="0">
      <selection activeCell="N32" sqref="N32"/>
    </sheetView>
  </sheetViews>
  <sheetFormatPr baseColWidth="10" defaultRowHeight="16" x14ac:dyDescent="0.2"/>
  <cols>
    <col min="1" max="1" width="2" customWidth="1"/>
    <col min="2" max="2" width="20" bestFit="1" customWidth="1"/>
    <col min="3" max="3" width="9.6640625" bestFit="1" customWidth="1"/>
    <col min="4" max="4" width="13.1640625" bestFit="1" customWidth="1"/>
    <col min="5" max="5" width="2.33203125" customWidth="1"/>
    <col min="6" max="6" width="20" bestFit="1" customWidth="1"/>
    <col min="7" max="7" width="11" bestFit="1" customWidth="1"/>
    <col min="8" max="8" width="13.1640625" bestFit="1" customWidth="1"/>
  </cols>
  <sheetData>
    <row r="2" spans="2:17" x14ac:dyDescent="0.2">
      <c r="B2" s="15"/>
      <c r="C2" s="17" t="s">
        <v>2106</v>
      </c>
      <c r="D2" s="17" t="s">
        <v>2107</v>
      </c>
      <c r="E2" s="1"/>
      <c r="F2" s="17"/>
      <c r="G2" s="17" t="s">
        <v>2106</v>
      </c>
      <c r="H2" s="17" t="s">
        <v>2107</v>
      </c>
    </row>
    <row r="3" spans="2:17" x14ac:dyDescent="0.2">
      <c r="B3" s="15" t="s">
        <v>2108</v>
      </c>
      <c r="C3" s="15" t="s">
        <v>2114</v>
      </c>
      <c r="D3" s="16">
        <f>AVERAGEIF(Crowdfunding!$F:$F,"successful",Crowdfunding!$G:$G)</f>
        <v>851.14690265486729</v>
      </c>
      <c r="E3" s="13"/>
      <c r="F3" s="15" t="s">
        <v>2108</v>
      </c>
      <c r="G3" s="15" t="s">
        <v>2115</v>
      </c>
      <c r="H3" s="16">
        <f ca="1">(SUMIF(Crowdfunding!$F:$F,"Failed",Crowdfunding!$G:$G)+SUMIF(Crowdfunding!$F:$F,"canceled",Crowdfunding!$G$1))/(COUNTIF(Crowdfunding!$F:$F,"Failed")+COUNTIF(Crowdfunding!$F:$F,"canceled"))</f>
        <v>565.1591448931116</v>
      </c>
    </row>
    <row r="4" spans="2:17" x14ac:dyDescent="0.2">
      <c r="B4" s="15" t="s">
        <v>2109</v>
      </c>
      <c r="C4" s="15" t="s">
        <v>2114</v>
      </c>
      <c r="D4" s="15" cm="1">
        <f t="array" ref="D4">MEDIAN(IF(Crowdfunding!$F:$F="successful",Crowdfunding!$G:$G))</f>
        <v>201</v>
      </c>
      <c r="E4" s="13"/>
      <c r="F4" s="15" t="s">
        <v>2109</v>
      </c>
      <c r="G4" s="15" t="s">
        <v>2115</v>
      </c>
      <c r="H4" s="15">
        <f>MEDIAN(SUMIF(Crowdfunding!$F:$F,"Failed",Crowdfunding!$G:$G),SUMIF(Crowdfunding!$F:$F,"canceled",Crowdfunding!$G:$G))</f>
        <v>118966</v>
      </c>
    </row>
    <row r="5" spans="2:17" x14ac:dyDescent="0.2">
      <c r="B5" s="15" t="s">
        <v>2110</v>
      </c>
      <c r="C5" s="15" t="s">
        <v>2114</v>
      </c>
      <c r="D5" s="16">
        <f>_xlfn.MINIFS(Crowdfunding!$G:$G,Crowdfunding!$F:$F,"Successful")</f>
        <v>16</v>
      </c>
      <c r="E5" s="13"/>
      <c r="F5" s="15" t="s">
        <v>2110</v>
      </c>
      <c r="G5" s="15" t="s">
        <v>2115</v>
      </c>
      <c r="H5" s="15" cm="1">
        <f t="array" ref="H5">MIN(IF((Crowdfunding!$F:$F="fail")+(Crowdfunding!$F:$F="cancel"), Crowdfunding!$G:$G))</f>
        <v>0</v>
      </c>
    </row>
    <row r="6" spans="2:17" x14ac:dyDescent="0.2">
      <c r="B6" s="15" t="s">
        <v>2111</v>
      </c>
      <c r="C6" s="15" t="s">
        <v>2114</v>
      </c>
      <c r="D6" s="16">
        <f>_xlfn.MAXIFS(Crowdfunding!$G:$G,Crowdfunding!$F:$F,"Successful")</f>
        <v>7295</v>
      </c>
      <c r="E6" s="13"/>
      <c r="F6" s="15" t="s">
        <v>2111</v>
      </c>
      <c r="G6" s="15" t="s">
        <v>2115</v>
      </c>
      <c r="H6" s="15" cm="1">
        <f t="array" ref="H6">_xlfn.MAXIFS(Crowdfunding!$G:$G,Crowdfunding!$F:$F,"Failed")*OR(Crowdfunding!$F:$F="canceled")</f>
        <v>6080</v>
      </c>
    </row>
    <row r="7" spans="2:17" x14ac:dyDescent="0.2">
      <c r="B7" s="15" t="s">
        <v>2112</v>
      </c>
      <c r="C7" s="15" t="s">
        <v>2114</v>
      </c>
      <c r="D7" s="16" cm="1">
        <f t="array" ref="D7">VAR(IF(Crowdfunding!$F:$F="successful", Crowdfunding!$G:$G))</f>
        <v>1606216.5936295739</v>
      </c>
      <c r="E7" s="14"/>
      <c r="F7" s="15" t="s">
        <v>2112</v>
      </c>
      <c r="G7" s="15" t="s">
        <v>2115</v>
      </c>
      <c r="H7" s="16" cm="1">
        <f t="array" ref="H7">VAR(IF(Crowdfunding!$F:$F="failed",OR(Crowdfunding!$F:$F="canceled")),Crowdfunding!$G:$G)</f>
        <v>1294413.9329079078</v>
      </c>
      <c r="Q7" s="1"/>
    </row>
    <row r="8" spans="2:17" x14ac:dyDescent="0.2">
      <c r="B8" s="15" t="s">
        <v>2113</v>
      </c>
      <c r="C8" s="15" t="s">
        <v>2114</v>
      </c>
      <c r="D8" s="16" cm="1">
        <f t="array" ref="D8">_xlfn.STDEV.S(IF(Crowdfunding!$F:$F="successful", Crowdfunding!$G:$G, ""))</f>
        <v>1267.366006183523</v>
      </c>
      <c r="E8" s="13"/>
      <c r="F8" s="15" t="s">
        <v>2113</v>
      </c>
      <c r="G8" s="15" t="s">
        <v>2115</v>
      </c>
      <c r="H8" s="15" cm="1">
        <f t="array" ref="H8">_xlfn.STDEV.S(IF((Crowdfunding!$F:$F="failed")+(Crowdfunding!$F:$F="canceled"), Crowdfunding!$G:$G, ""))</f>
        <v>919.36854926330022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OUTCOME(PARENT CATEGORY)</vt:lpstr>
      <vt:lpstr>OUTCOME(SUB-CATEGORY)</vt:lpstr>
      <vt:lpstr>OUTCOME(MONTH)</vt:lpstr>
      <vt:lpstr>Outcome based on 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진서 백</cp:lastModifiedBy>
  <dcterms:created xsi:type="dcterms:W3CDTF">2021-09-29T18:52:28Z</dcterms:created>
  <dcterms:modified xsi:type="dcterms:W3CDTF">2024-05-01T15:27:19Z</dcterms:modified>
</cp:coreProperties>
</file>