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Base datos Arreglada\"/>
    </mc:Choice>
  </mc:AlternateContent>
  <xr:revisionPtr revIDLastSave="0" documentId="13_ncr:1_{5D346F8E-C110-4557-8DF6-BFC75F846C7D}" xr6:coauthVersionLast="47" xr6:coauthVersionMax="47" xr10:uidLastSave="{00000000-0000-0000-0000-000000000000}"/>
  <bookViews>
    <workbookView xWindow="-120" yWindow="-120" windowWidth="20730" windowHeight="11160" firstSheet="1" activeTab="3" xr2:uid="{0048E4E5-1594-4D40-96C3-2DEB681BC601}"/>
  </bookViews>
  <sheets>
    <sheet name="BASE DATOS 2001 Y 2013 " sheetId="1" r:id="rId1"/>
    <sheet name="Modelo AR" sheetId="2" r:id="rId2"/>
    <sheet name="Suavisacion de los datos " sheetId="4" r:id="rId3"/>
    <sheet name="Base_Datos_Suavisada_2001_2013" sheetId="5" r:id="rId4"/>
    <sheet name="Modelo ARMA(1,1)" sheetId="3" r:id="rId5"/>
  </sheets>
  <definedNames>
    <definedName name="solver_adj" localSheetId="1" hidden="1">'Modelo AR'!$K$7:$K$8</definedName>
    <definedName name="solver_adj" localSheetId="4" hidden="1">'Modelo ARMA(1,1)'!$K$7:$K$9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est" localSheetId="4" hidden="1">1</definedName>
    <definedName name="solver_itr" localSheetId="1" hidden="1">2147483647</definedName>
    <definedName name="solver_itr" localSheetId="4" hidden="1">2147483647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0</definedName>
    <definedName name="solver_num" localSheetId="4" hidden="1">0</definedName>
    <definedName name="solver_nwt" localSheetId="1" hidden="1">1</definedName>
    <definedName name="solver_nwt" localSheetId="4" hidden="1">1</definedName>
    <definedName name="solver_opt" localSheetId="1" hidden="1">'Modelo AR'!$K$11</definedName>
    <definedName name="solver_opt" localSheetId="4" hidden="1">'Modelo ARMA(1,1)'!$K$11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" l="1"/>
  <c r="G7" i="2"/>
  <c r="F7" i="2"/>
  <c r="Q6" i="4"/>
  <c r="Q7" i="4" s="1"/>
  <c r="Q5" i="4"/>
  <c r="Q3" i="4"/>
  <c r="Q4" i="4"/>
  <c r="Q2" i="4"/>
  <c r="P6" i="4"/>
  <c r="P7" i="4" s="1"/>
  <c r="P5" i="4"/>
  <c r="N8" i="4"/>
  <c r="N9" i="4" s="1"/>
  <c r="N6" i="4"/>
  <c r="N7" i="4" s="1"/>
  <c r="N5" i="4"/>
  <c r="L6" i="4"/>
  <c r="L7" i="4" s="1"/>
  <c r="L5" i="4"/>
  <c r="L3" i="4"/>
  <c r="L4" i="4"/>
  <c r="L2" i="4"/>
  <c r="K6" i="4"/>
  <c r="K7" i="4"/>
  <c r="K10" i="4" s="1"/>
  <c r="K8" i="4"/>
  <c r="K11" i="4" s="1"/>
  <c r="K9" i="4"/>
  <c r="K12" i="4" s="1"/>
  <c r="K5" i="4"/>
  <c r="I6" i="4"/>
  <c r="I7" i="4" s="1"/>
  <c r="I5" i="4"/>
  <c r="G6" i="4"/>
  <c r="G7" i="4" s="1"/>
  <c r="G5" i="4"/>
  <c r="G3" i="4"/>
  <c r="G4" i="4"/>
  <c r="G2" i="4"/>
  <c r="F6" i="4"/>
  <c r="F7" i="4" s="1"/>
  <c r="F5" i="4"/>
  <c r="D6" i="4"/>
  <c r="D7" i="4" s="1"/>
  <c r="D5" i="4"/>
  <c r="D3" i="3"/>
  <c r="E3" i="3" s="1"/>
  <c r="L15" i="3"/>
  <c r="L14" i="3"/>
  <c r="F42" i="2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H7" i="2"/>
  <c r="Q8" i="4" l="1"/>
  <c r="P8" i="4"/>
  <c r="P9" i="4" s="1"/>
  <c r="N10" i="4"/>
  <c r="L8" i="4"/>
  <c r="K13" i="4"/>
  <c r="I8" i="4"/>
  <c r="I9" i="4" s="1"/>
  <c r="G8" i="4"/>
  <c r="F8" i="4"/>
  <c r="D8" i="4"/>
  <c r="D4" i="3"/>
  <c r="E4" i="3" s="1"/>
  <c r="F3" i="3"/>
  <c r="K11" i="2"/>
  <c r="Q9" i="4" l="1"/>
  <c r="Q10" i="4"/>
  <c r="P10" i="4"/>
  <c r="N11" i="4"/>
  <c r="N12" i="4"/>
  <c r="L9" i="4"/>
  <c r="L10" i="4" s="1"/>
  <c r="K14" i="4"/>
  <c r="I10" i="4"/>
  <c r="I11" i="4" s="1"/>
  <c r="G9" i="4"/>
  <c r="G10" i="4"/>
  <c r="F9" i="4"/>
  <c r="F10" i="4"/>
  <c r="D9" i="4"/>
  <c r="F4" i="3"/>
  <c r="D5" i="3"/>
  <c r="E5" i="3" s="1"/>
  <c r="Q11" i="4" l="1"/>
  <c r="P11" i="4"/>
  <c r="P12" i="4"/>
  <c r="N13" i="4"/>
  <c r="L11" i="4"/>
  <c r="K15" i="4"/>
  <c r="I12" i="4"/>
  <c r="I13" i="4" s="1"/>
  <c r="G11" i="4"/>
  <c r="F11" i="4"/>
  <c r="D10" i="4"/>
  <c r="D11" i="4" s="1"/>
  <c r="D6" i="3"/>
  <c r="E6" i="3" s="1"/>
  <c r="F5" i="3"/>
  <c r="Q12" i="4" l="1"/>
  <c r="Q13" i="4"/>
  <c r="P14" i="4"/>
  <c r="P13" i="4"/>
  <c r="N14" i="4"/>
  <c r="N15" i="4"/>
  <c r="L12" i="4"/>
  <c r="L13" i="4" s="1"/>
  <c r="K16" i="4"/>
  <c r="I14" i="4"/>
  <c r="G12" i="4"/>
  <c r="G13" i="4"/>
  <c r="F12" i="4"/>
  <c r="F13" i="4"/>
  <c r="D12" i="4"/>
  <c r="D13" i="4" s="1"/>
  <c r="D7" i="3"/>
  <c r="E7" i="3" s="1"/>
  <c r="F6" i="3"/>
  <c r="Q14" i="4" l="1"/>
  <c r="P15" i="4"/>
  <c r="P16" i="4"/>
  <c r="N16" i="4"/>
  <c r="L14" i="4"/>
  <c r="K17" i="4"/>
  <c r="I15" i="4"/>
  <c r="I16" i="4" s="1"/>
  <c r="G14" i="4"/>
  <c r="F14" i="4"/>
  <c r="D14" i="4"/>
  <c r="D8" i="3"/>
  <c r="E8" i="3" s="1"/>
  <c r="F7" i="3"/>
  <c r="Q15" i="4" l="1"/>
  <c r="Q16" i="4"/>
  <c r="P17" i="4"/>
  <c r="N17" i="4"/>
  <c r="N18" i="4"/>
  <c r="L15" i="4"/>
  <c r="L16" i="4" s="1"/>
  <c r="K18" i="4"/>
  <c r="I17" i="4"/>
  <c r="G15" i="4"/>
  <c r="G16" i="4"/>
  <c r="F15" i="4"/>
  <c r="F16" i="4"/>
  <c r="D15" i="4"/>
  <c r="D16" i="4" s="1"/>
  <c r="D9" i="3"/>
  <c r="E9" i="3" s="1"/>
  <c r="F8" i="3"/>
  <c r="Q17" i="4" l="1"/>
  <c r="P18" i="4"/>
  <c r="P19" i="4"/>
  <c r="N19" i="4"/>
  <c r="L17" i="4"/>
  <c r="K19" i="4"/>
  <c r="I18" i="4"/>
  <c r="I19" i="4"/>
  <c r="G17" i="4"/>
  <c r="F17" i="4"/>
  <c r="D17" i="4"/>
  <c r="D10" i="3"/>
  <c r="E10" i="3" s="1"/>
  <c r="F9" i="3"/>
  <c r="Q18" i="4" l="1"/>
  <c r="P20" i="4"/>
  <c r="N20" i="4"/>
  <c r="N21" i="4"/>
  <c r="L18" i="4"/>
  <c r="L19" i="4" s="1"/>
  <c r="K20" i="4"/>
  <c r="I20" i="4"/>
  <c r="I21" i="4" s="1"/>
  <c r="G18" i="4"/>
  <c r="G19" i="4"/>
  <c r="F18" i="4"/>
  <c r="F19" i="4"/>
  <c r="D18" i="4"/>
  <c r="D19" i="4"/>
  <c r="D11" i="3"/>
  <c r="E11" i="3" s="1"/>
  <c r="F10" i="3"/>
  <c r="Q19" i="4" l="1"/>
  <c r="Q20" i="4" s="1"/>
  <c r="P21" i="4"/>
  <c r="P22" i="4"/>
  <c r="N22" i="4"/>
  <c r="L20" i="4"/>
  <c r="K21" i="4"/>
  <c r="I22" i="4"/>
  <c r="G20" i="4"/>
  <c r="F20" i="4"/>
  <c r="F21" i="4" s="1"/>
  <c r="D20" i="4"/>
  <c r="D12" i="3"/>
  <c r="E12" i="3" s="1"/>
  <c r="F11" i="3"/>
  <c r="Q21" i="4" l="1"/>
  <c r="Q22" i="4" s="1"/>
  <c r="P23" i="4"/>
  <c r="N23" i="4"/>
  <c r="N24" i="4"/>
  <c r="L21" i="4"/>
  <c r="L22" i="4"/>
  <c r="K22" i="4"/>
  <c r="I23" i="4"/>
  <c r="I24" i="4"/>
  <c r="G21" i="4"/>
  <c r="G22" i="4"/>
  <c r="F22" i="4"/>
  <c r="D21" i="4"/>
  <c r="D22" i="4"/>
  <c r="D13" i="3"/>
  <c r="E13" i="3" s="1"/>
  <c r="F12" i="3"/>
  <c r="Q23" i="4" l="1"/>
  <c r="P24" i="4"/>
  <c r="P25" i="4" s="1"/>
  <c r="N25" i="4"/>
  <c r="L23" i="4"/>
  <c r="K23" i="4"/>
  <c r="I25" i="4"/>
  <c r="G23" i="4"/>
  <c r="F23" i="4"/>
  <c r="F24" i="4"/>
  <c r="D23" i="4"/>
  <c r="D14" i="3"/>
  <c r="E14" i="3" s="1"/>
  <c r="F13" i="3"/>
  <c r="Q24" i="4" l="1"/>
  <c r="Q25" i="4"/>
  <c r="P26" i="4"/>
  <c r="N26" i="4"/>
  <c r="N27" i="4"/>
  <c r="L24" i="4"/>
  <c r="L25" i="4"/>
  <c r="K24" i="4"/>
  <c r="I26" i="4"/>
  <c r="I27" i="4"/>
  <c r="G24" i="4"/>
  <c r="G25" i="4"/>
  <c r="F25" i="4"/>
  <c r="D24" i="4"/>
  <c r="D25" i="4"/>
  <c r="D15" i="3"/>
  <c r="E15" i="3" s="1"/>
  <c r="F14" i="3"/>
  <c r="Q26" i="4" l="1"/>
  <c r="P27" i="4"/>
  <c r="P28" i="4"/>
  <c r="N28" i="4"/>
  <c r="L26" i="4"/>
  <c r="L27" i="4" s="1"/>
  <c r="K25" i="4"/>
  <c r="I28" i="4"/>
  <c r="G26" i="4"/>
  <c r="F26" i="4"/>
  <c r="F27" i="4"/>
  <c r="D26" i="4"/>
  <c r="D16" i="3"/>
  <c r="E16" i="3" s="1"/>
  <c r="F15" i="3"/>
  <c r="Q27" i="4" l="1"/>
  <c r="Q28" i="4" s="1"/>
  <c r="P29" i="4"/>
  <c r="N29" i="4"/>
  <c r="N30" i="4"/>
  <c r="L28" i="4"/>
  <c r="K26" i="4"/>
  <c r="I29" i="4"/>
  <c r="I30" i="4"/>
  <c r="G27" i="4"/>
  <c r="G28" i="4"/>
  <c r="F28" i="4"/>
  <c r="D27" i="4"/>
  <c r="D28" i="4"/>
  <c r="D17" i="3"/>
  <c r="E17" i="3" s="1"/>
  <c r="F16" i="3"/>
  <c r="Q29" i="4" l="1"/>
  <c r="P30" i="4"/>
  <c r="N31" i="4"/>
  <c r="L29" i="4"/>
  <c r="L30" i="4"/>
  <c r="K27" i="4"/>
  <c r="I31" i="4"/>
  <c r="G29" i="4"/>
  <c r="F29" i="4"/>
  <c r="F30" i="4"/>
  <c r="D29" i="4"/>
  <c r="D18" i="3"/>
  <c r="E18" i="3" s="1"/>
  <c r="F17" i="3"/>
  <c r="Q30" i="4" l="1"/>
  <c r="Q31" i="4" s="1"/>
  <c r="P31" i="4"/>
  <c r="P32" i="4"/>
  <c r="N32" i="4"/>
  <c r="N33" i="4"/>
  <c r="L31" i="4"/>
  <c r="K28" i="4"/>
  <c r="I32" i="4"/>
  <c r="I33" i="4"/>
  <c r="G30" i="4"/>
  <c r="G31" i="4"/>
  <c r="F31" i="4"/>
  <c r="D30" i="4"/>
  <c r="D19" i="3"/>
  <c r="E19" i="3" s="1"/>
  <c r="F18" i="3"/>
  <c r="Q32" i="4" l="1"/>
  <c r="P33" i="4"/>
  <c r="N34" i="4"/>
  <c r="L32" i="4"/>
  <c r="L33" i="4"/>
  <c r="K29" i="4"/>
  <c r="I34" i="4"/>
  <c r="G32" i="4"/>
  <c r="F32" i="4"/>
  <c r="F33" i="4"/>
  <c r="D31" i="4"/>
  <c r="D32" i="4"/>
  <c r="D20" i="3"/>
  <c r="E20" i="3" s="1"/>
  <c r="F19" i="3"/>
  <c r="Q33" i="4" l="1"/>
  <c r="Q34" i="4"/>
  <c r="P34" i="4"/>
  <c r="P35" i="4"/>
  <c r="N35" i="4"/>
  <c r="N37" i="4" s="1"/>
  <c r="N36" i="4"/>
  <c r="L34" i="4"/>
  <c r="K30" i="4"/>
  <c r="I35" i="4"/>
  <c r="I37" i="4" s="1"/>
  <c r="I36" i="4"/>
  <c r="G33" i="4"/>
  <c r="G34" i="4"/>
  <c r="F34" i="4"/>
  <c r="D33" i="4"/>
  <c r="D21" i="3"/>
  <c r="E21" i="3" s="1"/>
  <c r="F20" i="3"/>
  <c r="Q35" i="4" l="1"/>
  <c r="P36" i="4"/>
  <c r="P37" i="4" s="1"/>
  <c r="L35" i="4"/>
  <c r="L37" i="4" s="1"/>
  <c r="L36" i="4"/>
  <c r="K31" i="4"/>
  <c r="G35" i="4"/>
  <c r="F35" i="4"/>
  <c r="F37" i="4" s="1"/>
  <c r="F36" i="4"/>
  <c r="D34" i="4"/>
  <c r="D35" i="4"/>
  <c r="D22" i="3"/>
  <c r="E22" i="3" s="1"/>
  <c r="F21" i="3"/>
  <c r="Q36" i="4" l="1"/>
  <c r="Q37" i="4" s="1"/>
  <c r="K32" i="4"/>
  <c r="G36" i="4"/>
  <c r="G37" i="4" s="1"/>
  <c r="D36" i="4"/>
  <c r="D37" i="4" s="1"/>
  <c r="D23" i="3"/>
  <c r="E23" i="3" s="1"/>
  <c r="F22" i="3"/>
  <c r="K33" i="4" l="1"/>
  <c r="D24" i="3"/>
  <c r="E24" i="3" s="1"/>
  <c r="F23" i="3"/>
  <c r="K34" i="4" l="1"/>
  <c r="D25" i="3"/>
  <c r="E25" i="3" s="1"/>
  <c r="F24" i="3"/>
  <c r="K35" i="4" l="1"/>
  <c r="D26" i="3"/>
  <c r="E26" i="3" s="1"/>
  <c r="F25" i="3"/>
  <c r="K36" i="4" l="1"/>
  <c r="K37" i="4" s="1"/>
  <c r="D27" i="3"/>
  <c r="E27" i="3" s="1"/>
  <c r="F26" i="3"/>
  <c r="D28" i="3" l="1"/>
  <c r="E28" i="3" s="1"/>
  <c r="F27" i="3"/>
  <c r="D29" i="3" l="1"/>
  <c r="E29" i="3" s="1"/>
  <c r="F28" i="3"/>
  <c r="D30" i="3" l="1"/>
  <c r="E30" i="3" s="1"/>
  <c r="F29" i="3"/>
  <c r="D31" i="3" l="1"/>
  <c r="E31" i="3" s="1"/>
  <c r="F30" i="3"/>
  <c r="D32" i="3" l="1"/>
  <c r="E32" i="3" s="1"/>
  <c r="F31" i="3"/>
  <c r="D33" i="3" l="1"/>
  <c r="E33" i="3" s="1"/>
  <c r="F32" i="3"/>
  <c r="D34" i="3" l="1"/>
  <c r="E34" i="3" s="1"/>
  <c r="F33" i="3"/>
  <c r="D35" i="3" l="1"/>
  <c r="E35" i="3" s="1"/>
  <c r="F34" i="3"/>
  <c r="D36" i="3" l="1"/>
  <c r="E36" i="3" s="1"/>
  <c r="F35" i="3"/>
  <c r="D37" i="3" l="1"/>
  <c r="E37" i="3" s="1"/>
  <c r="F37" i="3" s="1"/>
  <c r="F36" i="3"/>
  <c r="K11" i="3" l="1"/>
</calcChain>
</file>

<file path=xl/sharedStrings.xml><?xml version="1.0" encoding="utf-8"?>
<sst xmlns="http://schemas.openxmlformats.org/spreadsheetml/2006/main" count="206" uniqueCount="88">
  <si>
    <t xml:space="preserve">Departamento </t>
  </si>
  <si>
    <t>Poblacion_Hombres</t>
  </si>
  <si>
    <t>Poblacion_Mujeres</t>
  </si>
  <si>
    <t>Poblacion_Total</t>
  </si>
  <si>
    <t>Ocupados_Hombres</t>
  </si>
  <si>
    <t>Ocupados_Mujeres</t>
  </si>
  <si>
    <t>Ocupados_Total</t>
  </si>
  <si>
    <t>Desocupados_Hombres</t>
  </si>
  <si>
    <t>Desocupados_Mujeres</t>
  </si>
  <si>
    <t>Desocupados_Total</t>
  </si>
  <si>
    <t>Inactivos_Hombres</t>
  </si>
  <si>
    <t>Inactivos_Mujeres</t>
  </si>
  <si>
    <t>Inactivos_Total</t>
  </si>
  <si>
    <t>ATLANTIDA</t>
  </si>
  <si>
    <t>COLON</t>
  </si>
  <si>
    <t>COMAYAGUA</t>
  </si>
  <si>
    <t>COPAN</t>
  </si>
  <si>
    <t>CORTES</t>
  </si>
  <si>
    <t>CHOLUTECA</t>
  </si>
  <si>
    <t xml:space="preserve">EL PARAISO </t>
  </si>
  <si>
    <t>FRANCISCO MORAZAN</t>
  </si>
  <si>
    <t xml:space="preserve">GRACIAS A DIOS </t>
  </si>
  <si>
    <t>INTIBUCA</t>
  </si>
  <si>
    <t>ISLAS DE LA BAHIA</t>
  </si>
  <si>
    <t>LA PAZ</t>
  </si>
  <si>
    <t xml:space="preserve">LEMPIRA </t>
  </si>
  <si>
    <t>OCOTEPEQUE</t>
  </si>
  <si>
    <t xml:space="preserve">OLANCHO </t>
  </si>
  <si>
    <t>SANTA BARBARA</t>
  </si>
  <si>
    <t>VALLE</t>
  </si>
  <si>
    <t>YORO</t>
  </si>
  <si>
    <t xml:space="preserve">Año </t>
  </si>
  <si>
    <t xml:space="preserve">Ocupados_Mujeres </t>
  </si>
  <si>
    <t xml:space="preserve">Modelo </t>
  </si>
  <si>
    <t>Error</t>
  </si>
  <si>
    <t>Ecua: c+AR1*(Yt-1)</t>
  </si>
  <si>
    <t>Datos de entrada: series de tiempo en diferentes escalas de tiempo</t>
  </si>
  <si>
    <t>(anual,trimestral,mensual). Usados</t>
  </si>
  <si>
    <t xml:space="preserve">Modelos usados en diferentes ramas, principalmente en la econometria </t>
  </si>
  <si>
    <t>1. Calculo de los parametros de la ecuacion</t>
  </si>
  <si>
    <t xml:space="preserve">2. Pronostico </t>
  </si>
  <si>
    <t>Parametros</t>
  </si>
  <si>
    <t>c=</t>
  </si>
  <si>
    <t>AR1=</t>
  </si>
  <si>
    <t xml:space="preserve">valores iniciales aleatorios </t>
  </si>
  <si>
    <t>suma:</t>
  </si>
  <si>
    <t>usar solver</t>
  </si>
  <si>
    <t>Modelo Autorregresivo AR1</t>
  </si>
  <si>
    <t>E^{2}</t>
  </si>
  <si>
    <t xml:space="preserve">pronostico </t>
  </si>
  <si>
    <t>Departamento</t>
  </si>
  <si>
    <t>Ecuacion:</t>
  </si>
  <si>
    <t>Xt=C+(AR1*Xt-1)+(MA1*et-1)</t>
  </si>
  <si>
    <t>Que es (1,1)</t>
  </si>
  <si>
    <t>Indica el orden de la parte AutoRegresiva y el orden de medias moviles</t>
  </si>
  <si>
    <t>Pasos</t>
  </si>
  <si>
    <t>1. Se agregan valores iniciales aleatorios</t>
  </si>
  <si>
    <t>2. Aplicar la ecuacion</t>
  </si>
  <si>
    <t xml:space="preserve">3.Calculo de los parametros por solver </t>
  </si>
  <si>
    <t>4. Mientras mas pequeño es el error, mejor es el modelo</t>
  </si>
  <si>
    <t>5. se hace el pronostico</t>
  </si>
  <si>
    <t>et</t>
  </si>
  <si>
    <t>et^2</t>
  </si>
  <si>
    <t>c</t>
  </si>
  <si>
    <t>AR1</t>
  </si>
  <si>
    <t>MA1</t>
  </si>
  <si>
    <t>Promedio</t>
  </si>
  <si>
    <t>Desv sta</t>
  </si>
  <si>
    <t>Datos</t>
  </si>
  <si>
    <t>Desv.sta</t>
  </si>
  <si>
    <t>error:</t>
  </si>
  <si>
    <t>Importante:</t>
  </si>
  <si>
    <t>1. Los resultados de los valores de los parametrospueden variar, no siempre suelen ser los mismos, esto se debe a los valores iniciales aleatorios, al metodo de resolucion de la ecuacion y al numero de iteraciones utilizado</t>
  </si>
  <si>
    <t>2. Lo ideal es quedarse con el metodo donde el "Error"es el valor mas pequeño</t>
  </si>
  <si>
    <t xml:space="preserve">Antes </t>
  </si>
  <si>
    <t>Antes</t>
  </si>
  <si>
    <t>Promedios_moviles_Ocupados_H</t>
  </si>
  <si>
    <t>Promedios_Moviles_Ocupados_M</t>
  </si>
  <si>
    <t>Promedios_Moviles_Ocupados_Total</t>
  </si>
  <si>
    <t>Promedios_Moviles_Desocupados_H</t>
  </si>
  <si>
    <t>Promedios_Moviles_Desocupados_M</t>
  </si>
  <si>
    <t>Promedios_Moviles_Des_Total</t>
  </si>
  <si>
    <t>Promedios_Moviles_Inac_H</t>
  </si>
  <si>
    <t>Promedios_Moviles_Inac_M</t>
  </si>
  <si>
    <t>Promedios_Moviles_Inac_T</t>
  </si>
  <si>
    <t>Mes</t>
  </si>
  <si>
    <r>
      <t xml:space="preserve">Ecua: c+ </t>
    </r>
    <r>
      <rPr>
        <sz val="11"/>
        <color theme="1"/>
        <rFont val="Calibri"/>
        <family val="2"/>
      </rPr>
      <t>α1*(Yt-1)+Et</t>
    </r>
  </si>
  <si>
    <r>
      <t>AR1=</t>
    </r>
    <r>
      <rPr>
        <sz val="11"/>
        <color theme="1"/>
        <rFont val="Calibri"/>
        <family val="2"/>
      </rPr>
      <t>α1*(Yt-1)+Et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</si>
</sst>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E5B4-24AA-4D3B-AB94-C0331245EC93}">
  <dimension ref="A1:N37"/>
  <sheetViews>
    <sheetView workbookViewId="0">
      <selection activeCell="B1" sqref="B1:B37"/>
    </sheetView>
  </sheetViews>
  <sheetFormatPr baseColWidth="10" defaultRowHeight="15" x14ac:dyDescent="0.25"/>
  <cols>
    <col min="1" max="2" width="26" customWidth="1"/>
    <col min="3" max="3" width="20.28515625" customWidth="1"/>
    <col min="4" max="4" width="18.5703125" customWidth="1"/>
    <col min="5" max="5" width="18" customWidth="1"/>
    <col min="6" max="6" width="21.5703125" customWidth="1"/>
    <col min="7" max="7" width="19.42578125" customWidth="1"/>
    <col min="8" max="8" width="17.85546875" customWidth="1"/>
    <col min="9" max="9" width="23.140625" customWidth="1"/>
    <col min="10" max="10" width="23.42578125" customWidth="1"/>
    <col min="11" max="11" width="19.42578125" customWidth="1"/>
    <col min="12" max="12" width="20" customWidth="1"/>
    <col min="13" max="13" width="18.5703125" customWidth="1"/>
    <col min="14" max="14" width="17.140625" customWidth="1"/>
  </cols>
  <sheetData>
    <row r="1" spans="1:14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2001</v>
      </c>
      <c r="C2" s="1">
        <v>155460</v>
      </c>
      <c r="D2" s="1">
        <v>159581</v>
      </c>
      <c r="E2" s="1">
        <v>315041</v>
      </c>
      <c r="F2" s="1">
        <v>66929</v>
      </c>
      <c r="G2" s="1">
        <v>21562</v>
      </c>
      <c r="H2" s="1">
        <v>88491</v>
      </c>
      <c r="I2" s="1">
        <v>1606</v>
      </c>
      <c r="J2" s="1">
        <v>417</v>
      </c>
      <c r="K2" s="1">
        <v>2023</v>
      </c>
      <c r="L2" s="1">
        <v>56224</v>
      </c>
      <c r="M2" s="1">
        <v>107446</v>
      </c>
      <c r="N2" s="1">
        <v>163670</v>
      </c>
    </row>
    <row r="3" spans="1:14" x14ac:dyDescent="0.25">
      <c r="A3" t="s">
        <v>14</v>
      </c>
      <c r="B3">
        <v>2001</v>
      </c>
      <c r="C3" s="1">
        <v>109611</v>
      </c>
      <c r="D3" s="1">
        <v>108825</v>
      </c>
      <c r="E3" s="1">
        <v>218436</v>
      </c>
      <c r="F3" s="1">
        <v>47890</v>
      </c>
      <c r="G3" s="1">
        <v>11327</v>
      </c>
      <c r="H3" s="1">
        <v>59217</v>
      </c>
      <c r="I3" s="1">
        <v>1008</v>
      </c>
      <c r="J3" s="1">
        <v>385</v>
      </c>
      <c r="K3" s="1">
        <v>1393</v>
      </c>
      <c r="L3" s="1">
        <v>36644</v>
      </c>
      <c r="M3" s="1">
        <v>73884</v>
      </c>
      <c r="N3" s="1">
        <v>110528</v>
      </c>
    </row>
    <row r="4" spans="1:14" x14ac:dyDescent="0.25">
      <c r="A4" t="s">
        <v>15</v>
      </c>
      <c r="B4">
        <v>2001</v>
      </c>
      <c r="C4" s="1">
        <v>165967</v>
      </c>
      <c r="D4" s="1">
        <v>166347</v>
      </c>
      <c r="E4" s="1">
        <v>332314</v>
      </c>
      <c r="F4" s="1">
        <v>77800</v>
      </c>
      <c r="G4" s="1">
        <v>18450</v>
      </c>
      <c r="H4" s="1">
        <v>96250</v>
      </c>
      <c r="I4" s="1">
        <v>1714</v>
      </c>
      <c r="J4" s="1">
        <v>306</v>
      </c>
      <c r="K4" s="1">
        <v>2020</v>
      </c>
      <c r="L4" s="1">
        <v>50272</v>
      </c>
      <c r="M4" s="1">
        <v>112428</v>
      </c>
      <c r="N4" s="1">
        <v>162700</v>
      </c>
    </row>
    <row r="5" spans="1:14" x14ac:dyDescent="0.25">
      <c r="A5" t="s">
        <v>16</v>
      </c>
      <c r="B5">
        <v>2001</v>
      </c>
      <c r="C5" s="1">
        <v>139009</v>
      </c>
      <c r="D5" s="1">
        <v>137074</v>
      </c>
      <c r="E5" s="1">
        <v>276083</v>
      </c>
      <c r="F5" s="1">
        <v>69082</v>
      </c>
      <c r="G5" s="1">
        <v>13920</v>
      </c>
      <c r="H5" s="1">
        <v>83002</v>
      </c>
      <c r="I5" s="1">
        <v>924</v>
      </c>
      <c r="J5" s="1">
        <v>214</v>
      </c>
      <c r="K5" s="1">
        <v>1138</v>
      </c>
      <c r="L5" s="1">
        <v>37348</v>
      </c>
      <c r="M5" s="1">
        <v>92839</v>
      </c>
      <c r="N5" s="1">
        <v>130187</v>
      </c>
    </row>
    <row r="6" spans="1:14" x14ac:dyDescent="0.25">
      <c r="A6" t="s">
        <v>17</v>
      </c>
      <c r="B6">
        <v>2001</v>
      </c>
      <c r="C6" s="1">
        <v>524025</v>
      </c>
      <c r="D6" s="1">
        <v>553513</v>
      </c>
      <c r="E6" s="1">
        <v>1077538</v>
      </c>
      <c r="F6" s="1">
        <v>237665</v>
      </c>
      <c r="G6" s="1">
        <v>120118</v>
      </c>
      <c r="H6" s="1">
        <v>357783</v>
      </c>
      <c r="I6" s="1">
        <v>8385</v>
      </c>
      <c r="J6" s="1">
        <v>2627</v>
      </c>
      <c r="K6" s="1">
        <v>11012</v>
      </c>
      <c r="L6" s="1">
        <v>173846</v>
      </c>
      <c r="M6" s="1">
        <v>330431</v>
      </c>
      <c r="N6" s="1">
        <v>504277</v>
      </c>
    </row>
    <row r="7" spans="1:14" x14ac:dyDescent="0.25">
      <c r="A7" t="s">
        <v>18</v>
      </c>
      <c r="B7">
        <v>2001</v>
      </c>
      <c r="C7" s="1">
        <v>181803</v>
      </c>
      <c r="D7" s="1">
        <v>182881</v>
      </c>
      <c r="E7" s="1">
        <v>364684</v>
      </c>
      <c r="F7" s="1">
        <v>82135</v>
      </c>
      <c r="G7" s="1">
        <v>19912</v>
      </c>
      <c r="H7" s="1">
        <v>102047</v>
      </c>
      <c r="I7" s="1">
        <v>2034</v>
      </c>
      <c r="J7" s="1">
        <v>379</v>
      </c>
      <c r="K7" s="1">
        <v>2413</v>
      </c>
      <c r="L7" s="1">
        <v>59669</v>
      </c>
      <c r="M7" s="1">
        <v>125835</v>
      </c>
      <c r="N7" s="1">
        <v>185504</v>
      </c>
    </row>
    <row r="8" spans="1:14" x14ac:dyDescent="0.25">
      <c r="A8" t="s">
        <v>19</v>
      </c>
      <c r="B8">
        <v>2001</v>
      </c>
      <c r="C8" s="1">
        <v>167606</v>
      </c>
      <c r="D8" s="1">
        <v>163745</v>
      </c>
      <c r="E8" s="1">
        <v>331351</v>
      </c>
      <c r="F8" s="1">
        <v>82464</v>
      </c>
      <c r="G8" s="1">
        <v>16329</v>
      </c>
      <c r="H8" s="1">
        <v>98793</v>
      </c>
      <c r="I8" s="1">
        <v>1458</v>
      </c>
      <c r="J8" s="1">
        <v>279</v>
      </c>
      <c r="K8" s="1">
        <v>1737</v>
      </c>
      <c r="L8" s="1">
        <v>48428</v>
      </c>
      <c r="M8" s="1">
        <v>112992</v>
      </c>
      <c r="N8" s="1">
        <v>161420</v>
      </c>
    </row>
    <row r="9" spans="1:14" x14ac:dyDescent="0.25">
      <c r="A9" t="s">
        <v>20</v>
      </c>
      <c r="B9">
        <v>2001</v>
      </c>
      <c r="C9" s="1">
        <v>534832</v>
      </c>
      <c r="D9" s="1">
        <v>575068</v>
      </c>
      <c r="E9" s="1">
        <v>1109900</v>
      </c>
      <c r="F9" s="1">
        <v>249792</v>
      </c>
      <c r="G9" s="1">
        <v>133254</v>
      </c>
      <c r="H9" s="1">
        <v>383046</v>
      </c>
      <c r="I9" s="1">
        <v>6970</v>
      </c>
      <c r="J9" s="1">
        <v>2253</v>
      </c>
      <c r="K9" s="1">
        <v>9223</v>
      </c>
      <c r="L9" s="1">
        <v>181340</v>
      </c>
      <c r="M9" s="1">
        <v>346597</v>
      </c>
      <c r="N9" s="1">
        <v>527937</v>
      </c>
    </row>
    <row r="10" spans="1:14" x14ac:dyDescent="0.25">
      <c r="A10" t="s">
        <v>21</v>
      </c>
      <c r="B10">
        <v>2001</v>
      </c>
      <c r="C10" s="1">
        <v>27833</v>
      </c>
      <c r="D10" s="1">
        <v>28846</v>
      </c>
      <c r="E10" s="1">
        <v>56679</v>
      </c>
      <c r="F10" s="1">
        <v>10053</v>
      </c>
      <c r="G10" s="1">
        <v>4467</v>
      </c>
      <c r="H10" s="1">
        <v>14520</v>
      </c>
      <c r="I10" s="1">
        <v>233</v>
      </c>
      <c r="J10" s="1">
        <v>163</v>
      </c>
      <c r="K10" s="1">
        <v>396</v>
      </c>
      <c r="L10" s="1">
        <v>10647</v>
      </c>
      <c r="M10" s="1">
        <v>17246</v>
      </c>
      <c r="N10" s="1">
        <v>27893</v>
      </c>
    </row>
    <row r="11" spans="1:14" x14ac:dyDescent="0.25">
      <c r="A11" t="s">
        <v>22</v>
      </c>
      <c r="B11">
        <v>2001</v>
      </c>
      <c r="C11" s="1">
        <v>87170</v>
      </c>
      <c r="D11" s="1">
        <v>87937</v>
      </c>
      <c r="E11" s="1">
        <v>175107</v>
      </c>
      <c r="F11" s="1">
        <v>42869</v>
      </c>
      <c r="G11" s="1">
        <v>8135</v>
      </c>
      <c r="H11" s="1">
        <v>51004</v>
      </c>
      <c r="I11" s="1">
        <v>369</v>
      </c>
      <c r="J11" s="1">
        <v>79</v>
      </c>
      <c r="K11" s="1">
        <v>448</v>
      </c>
      <c r="L11" s="1">
        <v>22965</v>
      </c>
      <c r="M11" s="1">
        <v>59150</v>
      </c>
      <c r="N11" s="1">
        <v>82115</v>
      </c>
    </row>
    <row r="12" spans="1:14" x14ac:dyDescent="0.25">
      <c r="A12" t="s">
        <v>23</v>
      </c>
      <c r="B12">
        <v>2001</v>
      </c>
      <c r="C12" s="1">
        <v>15477</v>
      </c>
      <c r="D12" s="1">
        <v>16075</v>
      </c>
      <c r="E12" s="1">
        <v>31552</v>
      </c>
      <c r="F12" s="1">
        <v>6466</v>
      </c>
      <c r="G12" s="1">
        <v>2809</v>
      </c>
      <c r="H12" s="1">
        <v>9275</v>
      </c>
      <c r="I12" s="1">
        <v>280</v>
      </c>
      <c r="J12" s="1">
        <v>66</v>
      </c>
      <c r="K12" s="1">
        <v>346</v>
      </c>
      <c r="L12" s="1">
        <v>5551</v>
      </c>
      <c r="M12" s="1">
        <v>10065</v>
      </c>
      <c r="N12" s="1">
        <v>15616</v>
      </c>
    </row>
    <row r="13" spans="1:14" x14ac:dyDescent="0.25">
      <c r="A13" t="s">
        <v>24</v>
      </c>
      <c r="B13">
        <v>2001</v>
      </c>
      <c r="C13" s="1">
        <v>72736</v>
      </c>
      <c r="D13" s="1">
        <v>75051</v>
      </c>
      <c r="E13" s="1">
        <v>147787</v>
      </c>
      <c r="F13" s="1">
        <v>34039</v>
      </c>
      <c r="G13" s="1">
        <v>7573</v>
      </c>
      <c r="H13" s="1">
        <v>41612</v>
      </c>
      <c r="I13" s="1">
        <v>465</v>
      </c>
      <c r="J13" s="1">
        <v>94</v>
      </c>
      <c r="K13" s="1">
        <v>559</v>
      </c>
      <c r="L13" s="1">
        <v>21586</v>
      </c>
      <c r="M13" s="1">
        <v>51174</v>
      </c>
      <c r="N13" s="1">
        <v>72760</v>
      </c>
    </row>
    <row r="14" spans="1:14" x14ac:dyDescent="0.25">
      <c r="A14" t="s">
        <v>25</v>
      </c>
      <c r="B14">
        <v>2001</v>
      </c>
      <c r="C14" s="1">
        <v>124278</v>
      </c>
      <c r="D14" s="1">
        <v>119693</v>
      </c>
      <c r="E14" s="1">
        <v>243971</v>
      </c>
      <c r="F14" s="1">
        <v>66461</v>
      </c>
      <c r="G14" s="1">
        <v>7671</v>
      </c>
      <c r="H14" s="1">
        <v>74132</v>
      </c>
      <c r="I14" s="1">
        <v>463</v>
      </c>
      <c r="J14" s="1">
        <v>71</v>
      </c>
      <c r="K14" s="1">
        <v>534</v>
      </c>
      <c r="L14" s="1">
        <v>27669</v>
      </c>
      <c r="M14" s="1">
        <v>83130</v>
      </c>
      <c r="N14" s="1">
        <v>110799</v>
      </c>
    </row>
    <row r="15" spans="1:14" x14ac:dyDescent="0.25">
      <c r="A15" t="s">
        <v>26</v>
      </c>
      <c r="B15">
        <v>2001</v>
      </c>
      <c r="C15" s="1">
        <v>51128</v>
      </c>
      <c r="D15" s="1">
        <v>51048</v>
      </c>
      <c r="E15" s="1">
        <v>102176</v>
      </c>
      <c r="F15" s="1">
        <v>27861</v>
      </c>
      <c r="G15" s="1">
        <v>4606</v>
      </c>
      <c r="H15" s="1">
        <v>32467</v>
      </c>
      <c r="I15" s="1">
        <v>169</v>
      </c>
      <c r="J15" s="1">
        <v>52</v>
      </c>
      <c r="K15" s="1">
        <v>221</v>
      </c>
      <c r="L15" s="1">
        <v>12251</v>
      </c>
      <c r="M15" s="1">
        <v>35725</v>
      </c>
      <c r="N15" s="1">
        <v>47976</v>
      </c>
    </row>
    <row r="16" spans="1:14" x14ac:dyDescent="0.25">
      <c r="A16" t="s">
        <v>27</v>
      </c>
      <c r="B16">
        <v>2001</v>
      </c>
      <c r="C16" s="1">
        <v>193686</v>
      </c>
      <c r="D16" s="1">
        <v>191195</v>
      </c>
      <c r="E16" s="1">
        <v>384881</v>
      </c>
      <c r="F16" s="1">
        <v>92941</v>
      </c>
      <c r="G16" s="1">
        <v>15311</v>
      </c>
      <c r="H16" s="1">
        <v>108252</v>
      </c>
      <c r="I16" s="1">
        <v>862</v>
      </c>
      <c r="J16" s="1">
        <v>238</v>
      </c>
      <c r="K16" s="1">
        <v>1100</v>
      </c>
      <c r="L16" s="1">
        <v>56667</v>
      </c>
      <c r="M16" s="1">
        <v>133718</v>
      </c>
      <c r="N16" s="1">
        <v>190385</v>
      </c>
    </row>
    <row r="17" spans="1:14" x14ac:dyDescent="0.25">
      <c r="A17" t="s">
        <v>28</v>
      </c>
      <c r="B17">
        <v>2001</v>
      </c>
      <c r="C17" s="1">
        <v>169595</v>
      </c>
      <c r="D17" s="1">
        <v>157748</v>
      </c>
      <c r="E17" s="1">
        <v>327343</v>
      </c>
      <c r="F17" s="1">
        <v>78861</v>
      </c>
      <c r="G17" s="1">
        <v>13827</v>
      </c>
      <c r="H17" s="1">
        <v>92688</v>
      </c>
      <c r="I17" s="1">
        <v>1580</v>
      </c>
      <c r="J17" s="1">
        <v>287</v>
      </c>
      <c r="K17" s="1">
        <v>1867</v>
      </c>
      <c r="L17" s="1">
        <v>54441</v>
      </c>
      <c r="M17" s="1">
        <v>110055</v>
      </c>
      <c r="N17" s="1">
        <v>164496</v>
      </c>
    </row>
    <row r="18" spans="1:14" x14ac:dyDescent="0.25">
      <c r="A18" t="s">
        <v>29</v>
      </c>
      <c r="B18">
        <v>2001</v>
      </c>
      <c r="C18" s="1">
        <v>69802</v>
      </c>
      <c r="D18" s="1">
        <v>72009</v>
      </c>
      <c r="E18" s="1">
        <v>141811</v>
      </c>
      <c r="F18" s="1">
        <v>29519</v>
      </c>
      <c r="G18" s="1">
        <v>6647</v>
      </c>
      <c r="H18" s="1">
        <v>36166</v>
      </c>
      <c r="I18" s="1">
        <v>605</v>
      </c>
      <c r="J18" s="1">
        <v>74</v>
      </c>
      <c r="K18" s="1">
        <v>679</v>
      </c>
      <c r="L18" s="1">
        <v>25598</v>
      </c>
      <c r="M18" s="1">
        <v>51851</v>
      </c>
      <c r="N18" s="1">
        <v>77449</v>
      </c>
    </row>
    <row r="19" spans="1:14" x14ac:dyDescent="0.25">
      <c r="A19" t="s">
        <v>30</v>
      </c>
      <c r="B19">
        <v>2001</v>
      </c>
      <c r="C19" s="1">
        <v>218765</v>
      </c>
      <c r="D19" s="1">
        <v>221466</v>
      </c>
      <c r="E19" s="1">
        <v>440231</v>
      </c>
      <c r="F19" s="1">
        <v>93908</v>
      </c>
      <c r="G19" s="1">
        <v>24116</v>
      </c>
      <c r="H19" s="1">
        <v>118024</v>
      </c>
      <c r="I19" s="1">
        <v>2049</v>
      </c>
      <c r="J19" s="1">
        <v>508</v>
      </c>
      <c r="K19" s="1">
        <v>2557</v>
      </c>
      <c r="L19" s="1">
        <v>75497</v>
      </c>
      <c r="M19" s="1">
        <v>151272</v>
      </c>
      <c r="N19" s="1">
        <v>226769</v>
      </c>
    </row>
    <row r="20" spans="1:14" x14ac:dyDescent="0.25">
      <c r="A20" t="s">
        <v>13</v>
      </c>
      <c r="B20">
        <v>2013</v>
      </c>
      <c r="C20">
        <v>210887</v>
      </c>
      <c r="D20">
        <v>225363</v>
      </c>
      <c r="E20">
        <v>436250</v>
      </c>
      <c r="F20">
        <v>91427</v>
      </c>
      <c r="G20">
        <v>32543</v>
      </c>
      <c r="H20">
        <v>123970</v>
      </c>
      <c r="I20">
        <v>2742</v>
      </c>
      <c r="J20">
        <v>977</v>
      </c>
      <c r="K20">
        <v>3719</v>
      </c>
      <c r="L20">
        <v>90812</v>
      </c>
      <c r="M20">
        <v>166663</v>
      </c>
      <c r="N20">
        <v>257475</v>
      </c>
    </row>
    <row r="21" spans="1:14" x14ac:dyDescent="0.25">
      <c r="A21" t="s">
        <v>14</v>
      </c>
      <c r="B21">
        <v>2013</v>
      </c>
      <c r="C21">
        <v>151723</v>
      </c>
      <c r="D21">
        <v>158202</v>
      </c>
      <c r="E21">
        <v>309925</v>
      </c>
      <c r="F21">
        <v>67751</v>
      </c>
      <c r="G21">
        <v>18401</v>
      </c>
      <c r="H21">
        <v>86152</v>
      </c>
      <c r="I21">
        <v>1549</v>
      </c>
      <c r="J21">
        <v>347</v>
      </c>
      <c r="K21">
        <v>1896</v>
      </c>
      <c r="L21">
        <v>62082</v>
      </c>
      <c r="M21">
        <v>119503</v>
      </c>
      <c r="N21">
        <v>181585</v>
      </c>
    </row>
    <row r="22" spans="1:14" x14ac:dyDescent="0.25">
      <c r="A22" t="s">
        <v>15</v>
      </c>
      <c r="B22">
        <v>2013</v>
      </c>
      <c r="C22">
        <v>240839</v>
      </c>
      <c r="D22">
        <v>252628</v>
      </c>
      <c r="E22">
        <v>493467</v>
      </c>
      <c r="F22">
        <v>117055</v>
      </c>
      <c r="G22">
        <v>32245</v>
      </c>
      <c r="H22">
        <v>149300</v>
      </c>
      <c r="I22">
        <v>1979</v>
      </c>
      <c r="J22">
        <v>477</v>
      </c>
      <c r="K22">
        <v>2456</v>
      </c>
      <c r="L22">
        <v>90231</v>
      </c>
      <c r="M22">
        <v>189094</v>
      </c>
      <c r="N22">
        <v>279325</v>
      </c>
    </row>
    <row r="23" spans="1:14" x14ac:dyDescent="0.25">
      <c r="A23" t="s">
        <v>16</v>
      </c>
      <c r="B23">
        <v>2013</v>
      </c>
      <c r="C23">
        <v>183615</v>
      </c>
      <c r="D23">
        <v>187441</v>
      </c>
      <c r="E23">
        <v>371056</v>
      </c>
      <c r="F23">
        <v>95661</v>
      </c>
      <c r="G23">
        <v>23423</v>
      </c>
      <c r="H23">
        <v>119084</v>
      </c>
      <c r="I23">
        <v>1336</v>
      </c>
      <c r="J23">
        <v>316</v>
      </c>
      <c r="K23">
        <v>1652</v>
      </c>
      <c r="L23">
        <v>62784</v>
      </c>
      <c r="M23">
        <v>141119</v>
      </c>
      <c r="N23">
        <v>203903</v>
      </c>
    </row>
    <row r="24" spans="1:14" x14ac:dyDescent="0.25">
      <c r="A24" t="s">
        <v>17</v>
      </c>
      <c r="B24">
        <v>2013</v>
      </c>
      <c r="C24">
        <v>750811</v>
      </c>
      <c r="D24">
        <v>811586</v>
      </c>
      <c r="E24">
        <v>1562397</v>
      </c>
      <c r="F24">
        <v>339512</v>
      </c>
      <c r="G24">
        <v>168442</v>
      </c>
      <c r="H24">
        <v>507954</v>
      </c>
      <c r="I24">
        <v>11651</v>
      </c>
      <c r="J24">
        <v>4407</v>
      </c>
      <c r="K24">
        <v>16058</v>
      </c>
      <c r="L24">
        <v>309483</v>
      </c>
      <c r="M24">
        <v>551686</v>
      </c>
      <c r="N24">
        <v>861169</v>
      </c>
    </row>
    <row r="25" spans="1:14" x14ac:dyDescent="0.25">
      <c r="A25" t="s">
        <v>18</v>
      </c>
      <c r="B25">
        <v>2013</v>
      </c>
      <c r="C25">
        <v>216407</v>
      </c>
      <c r="D25">
        <v>221211</v>
      </c>
      <c r="E25">
        <v>437618</v>
      </c>
      <c r="F25">
        <v>99759</v>
      </c>
      <c r="G25">
        <v>24192</v>
      </c>
      <c r="H25">
        <v>123951</v>
      </c>
      <c r="I25">
        <v>2406</v>
      </c>
      <c r="J25">
        <v>609</v>
      </c>
      <c r="K25">
        <v>3015</v>
      </c>
      <c r="L25">
        <v>90038</v>
      </c>
      <c r="M25">
        <v>173420</v>
      </c>
      <c r="N25">
        <v>263458</v>
      </c>
    </row>
    <row r="26" spans="1:14" x14ac:dyDescent="0.25">
      <c r="A26" t="s">
        <v>19</v>
      </c>
      <c r="B26">
        <v>2013</v>
      </c>
      <c r="C26">
        <v>223591</v>
      </c>
      <c r="D26">
        <v>220915</v>
      </c>
      <c r="E26">
        <v>444506</v>
      </c>
      <c r="F26">
        <v>117668</v>
      </c>
      <c r="G26">
        <v>23670</v>
      </c>
      <c r="H26">
        <v>141338</v>
      </c>
      <c r="I26">
        <v>1643</v>
      </c>
      <c r="J26">
        <v>466</v>
      </c>
      <c r="K26">
        <v>2109</v>
      </c>
      <c r="L26">
        <v>78265</v>
      </c>
      <c r="M26">
        <v>171853</v>
      </c>
      <c r="N26">
        <v>250118</v>
      </c>
    </row>
    <row r="27" spans="1:14" x14ac:dyDescent="0.25">
      <c r="A27" t="s">
        <v>20</v>
      </c>
      <c r="B27">
        <v>2013</v>
      </c>
      <c r="C27">
        <v>719526</v>
      </c>
      <c r="D27">
        <v>789383</v>
      </c>
      <c r="E27">
        <v>1508909</v>
      </c>
      <c r="F27">
        <v>336106</v>
      </c>
      <c r="G27">
        <v>184065</v>
      </c>
      <c r="H27">
        <v>520171</v>
      </c>
      <c r="I27">
        <v>11948</v>
      </c>
      <c r="J27">
        <v>5001</v>
      </c>
      <c r="K27">
        <v>16949</v>
      </c>
      <c r="L27">
        <v>291134</v>
      </c>
      <c r="M27">
        <v>523332</v>
      </c>
      <c r="N27">
        <v>814466</v>
      </c>
    </row>
    <row r="28" spans="1:14" x14ac:dyDescent="0.25">
      <c r="A28" t="s">
        <v>21</v>
      </c>
      <c r="B28">
        <v>2013</v>
      </c>
      <c r="C28">
        <v>44274</v>
      </c>
      <c r="D28">
        <v>46521</v>
      </c>
      <c r="E28">
        <v>90795</v>
      </c>
      <c r="F28">
        <v>14321</v>
      </c>
      <c r="G28">
        <v>7894</v>
      </c>
      <c r="H28">
        <v>22215</v>
      </c>
      <c r="I28">
        <v>819</v>
      </c>
      <c r="J28">
        <v>510</v>
      </c>
      <c r="K28">
        <v>1329</v>
      </c>
      <c r="L28">
        <v>23092</v>
      </c>
      <c r="M28">
        <v>31869</v>
      </c>
      <c r="N28">
        <v>54961</v>
      </c>
    </row>
    <row r="29" spans="1:14" x14ac:dyDescent="0.25">
      <c r="A29" t="s">
        <v>22</v>
      </c>
      <c r="B29">
        <v>2013</v>
      </c>
      <c r="C29">
        <v>113744</v>
      </c>
      <c r="D29">
        <v>118807</v>
      </c>
      <c r="E29">
        <v>232551</v>
      </c>
      <c r="F29">
        <v>59713</v>
      </c>
      <c r="G29">
        <v>13802</v>
      </c>
      <c r="H29">
        <v>73515</v>
      </c>
      <c r="I29">
        <v>473</v>
      </c>
      <c r="J29">
        <v>123</v>
      </c>
      <c r="K29">
        <v>596</v>
      </c>
      <c r="L29">
        <v>38880</v>
      </c>
      <c r="M29">
        <v>90523</v>
      </c>
      <c r="N29">
        <v>129403</v>
      </c>
    </row>
    <row r="30" spans="1:14" x14ac:dyDescent="0.25">
      <c r="A30" t="s">
        <v>23</v>
      </c>
      <c r="B30">
        <v>2013</v>
      </c>
      <c r="C30">
        <v>30606</v>
      </c>
      <c r="D30">
        <v>31951</v>
      </c>
      <c r="E30">
        <v>62557</v>
      </c>
      <c r="F30">
        <v>13463</v>
      </c>
      <c r="G30">
        <v>6941</v>
      </c>
      <c r="H30">
        <v>20404</v>
      </c>
      <c r="I30">
        <v>480</v>
      </c>
      <c r="J30">
        <v>216</v>
      </c>
      <c r="K30">
        <v>696</v>
      </c>
      <c r="L30">
        <v>12583</v>
      </c>
      <c r="M30">
        <v>20824</v>
      </c>
      <c r="N30">
        <v>33407</v>
      </c>
    </row>
    <row r="31" spans="1:14" x14ac:dyDescent="0.25">
      <c r="A31" t="s">
        <v>24</v>
      </c>
      <c r="B31">
        <v>2013</v>
      </c>
      <c r="C31">
        <v>96807</v>
      </c>
      <c r="D31">
        <v>102121</v>
      </c>
      <c r="E31">
        <v>198928</v>
      </c>
      <c r="F31">
        <v>48168</v>
      </c>
      <c r="G31">
        <v>11848</v>
      </c>
      <c r="H31">
        <v>60016</v>
      </c>
      <c r="I31">
        <v>626</v>
      </c>
      <c r="J31">
        <v>103</v>
      </c>
      <c r="K31">
        <v>729</v>
      </c>
      <c r="L31">
        <v>35422</v>
      </c>
      <c r="M31">
        <v>77484</v>
      </c>
      <c r="N31">
        <v>112906</v>
      </c>
    </row>
    <row r="32" spans="1:14" x14ac:dyDescent="0.25">
      <c r="A32" t="s">
        <v>25</v>
      </c>
      <c r="B32">
        <v>2013</v>
      </c>
      <c r="C32">
        <v>161046</v>
      </c>
      <c r="D32">
        <v>160133</v>
      </c>
      <c r="E32">
        <v>321179</v>
      </c>
      <c r="F32">
        <v>83156</v>
      </c>
      <c r="G32">
        <v>9842</v>
      </c>
      <c r="H32">
        <v>92998</v>
      </c>
      <c r="I32">
        <v>588</v>
      </c>
      <c r="J32">
        <v>121</v>
      </c>
      <c r="K32">
        <v>709</v>
      </c>
      <c r="L32">
        <v>55966</v>
      </c>
      <c r="M32">
        <v>129482</v>
      </c>
      <c r="N32">
        <v>185448</v>
      </c>
    </row>
    <row r="33" spans="1:14" x14ac:dyDescent="0.25">
      <c r="A33" t="s">
        <v>26</v>
      </c>
      <c r="B33">
        <v>2013</v>
      </c>
      <c r="C33">
        <v>72397</v>
      </c>
      <c r="D33">
        <v>74036</v>
      </c>
      <c r="E33">
        <v>146433</v>
      </c>
      <c r="F33">
        <v>41242</v>
      </c>
      <c r="G33">
        <v>8277</v>
      </c>
      <c r="H33">
        <v>49519</v>
      </c>
      <c r="I33">
        <v>385</v>
      </c>
      <c r="J33">
        <v>101</v>
      </c>
      <c r="K33">
        <v>486</v>
      </c>
      <c r="L33">
        <v>21834</v>
      </c>
      <c r="M33">
        <v>57077</v>
      </c>
      <c r="N33">
        <v>78911</v>
      </c>
    </row>
    <row r="34" spans="1:14" x14ac:dyDescent="0.25">
      <c r="A34" t="s">
        <v>27</v>
      </c>
      <c r="B34">
        <v>2013</v>
      </c>
      <c r="C34">
        <v>257607</v>
      </c>
      <c r="D34">
        <v>263158</v>
      </c>
      <c r="E34">
        <v>520765</v>
      </c>
      <c r="F34">
        <v>123320</v>
      </c>
      <c r="G34">
        <v>25939</v>
      </c>
      <c r="H34">
        <v>149259</v>
      </c>
      <c r="I34">
        <v>1734</v>
      </c>
      <c r="J34">
        <v>482</v>
      </c>
      <c r="K34">
        <v>2216</v>
      </c>
      <c r="L34">
        <v>99334</v>
      </c>
      <c r="M34">
        <v>204578</v>
      </c>
      <c r="N34">
        <v>303912</v>
      </c>
    </row>
    <row r="35" spans="1:14" x14ac:dyDescent="0.25">
      <c r="A35" t="s">
        <v>28</v>
      </c>
      <c r="B35">
        <v>2013</v>
      </c>
      <c r="C35">
        <v>214131</v>
      </c>
      <c r="D35">
        <v>207203</v>
      </c>
      <c r="E35">
        <v>421334</v>
      </c>
      <c r="F35">
        <v>107163</v>
      </c>
      <c r="G35">
        <v>19326</v>
      </c>
      <c r="H35">
        <v>126489</v>
      </c>
      <c r="I35">
        <v>1651</v>
      </c>
      <c r="J35">
        <v>317</v>
      </c>
      <c r="K35">
        <v>1968</v>
      </c>
      <c r="L35">
        <v>79698</v>
      </c>
      <c r="M35">
        <v>163224</v>
      </c>
      <c r="N35">
        <v>242922</v>
      </c>
    </row>
    <row r="36" spans="1:14" x14ac:dyDescent="0.25">
      <c r="A36" t="s">
        <v>29</v>
      </c>
      <c r="B36">
        <v>2013</v>
      </c>
      <c r="C36">
        <v>85125</v>
      </c>
      <c r="D36">
        <v>89388</v>
      </c>
      <c r="E36">
        <v>174513</v>
      </c>
      <c r="F36">
        <v>39652</v>
      </c>
      <c r="G36">
        <v>10119</v>
      </c>
      <c r="H36">
        <v>49771</v>
      </c>
      <c r="I36">
        <v>878</v>
      </c>
      <c r="J36">
        <v>228</v>
      </c>
      <c r="K36">
        <v>1106</v>
      </c>
      <c r="L36">
        <v>34627</v>
      </c>
      <c r="M36">
        <v>69470</v>
      </c>
      <c r="N36">
        <v>104097</v>
      </c>
    </row>
    <row r="37" spans="1:14" x14ac:dyDescent="0.25">
      <c r="A37" t="s">
        <v>30</v>
      </c>
      <c r="B37">
        <v>2013</v>
      </c>
      <c r="C37">
        <v>279188</v>
      </c>
      <c r="D37">
        <v>291407</v>
      </c>
      <c r="E37">
        <v>570595</v>
      </c>
      <c r="F37">
        <v>125469</v>
      </c>
      <c r="G37">
        <v>34586</v>
      </c>
      <c r="H37">
        <v>160055</v>
      </c>
      <c r="I37">
        <v>3321</v>
      </c>
      <c r="J37">
        <v>862</v>
      </c>
      <c r="K37">
        <v>4183</v>
      </c>
      <c r="L37">
        <v>115185</v>
      </c>
      <c r="M37">
        <v>222030</v>
      </c>
      <c r="N37">
        <v>337215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00F2-B431-4B4C-ABC1-3A527AF37925}">
  <dimension ref="A1:R43"/>
  <sheetViews>
    <sheetView workbookViewId="0">
      <selection activeCell="H43" sqref="H43"/>
    </sheetView>
  </sheetViews>
  <sheetFormatPr baseColWidth="10" defaultRowHeight="15" x14ac:dyDescent="0.25"/>
  <cols>
    <col min="1" max="1" width="17.28515625" customWidth="1"/>
    <col min="3" max="3" width="22.28515625" customWidth="1"/>
    <col min="5" max="5" width="22.85546875" customWidth="1"/>
    <col min="8" max="8" width="17.28515625" bestFit="1" customWidth="1"/>
    <col min="11" max="11" width="16.28515625" bestFit="1" customWidth="1"/>
    <col min="12" max="12" width="47.7109375" customWidth="1"/>
  </cols>
  <sheetData>
    <row r="1" spans="1:18" x14ac:dyDescent="0.25">
      <c r="F1" t="s">
        <v>47</v>
      </c>
      <c r="M1" s="3" t="s">
        <v>35</v>
      </c>
      <c r="N1" s="4"/>
      <c r="O1" s="4"/>
      <c r="P1" s="4"/>
      <c r="Q1" s="4"/>
      <c r="R1" s="5"/>
    </row>
    <row r="2" spans="1:18" x14ac:dyDescent="0.25">
      <c r="M2" s="6" t="s">
        <v>36</v>
      </c>
      <c r="N2" s="2"/>
      <c r="O2" s="2"/>
      <c r="P2" s="2"/>
      <c r="Q2" s="2"/>
      <c r="R2" s="7"/>
    </row>
    <row r="3" spans="1:18" x14ac:dyDescent="0.25">
      <c r="M3" s="6" t="s">
        <v>37</v>
      </c>
      <c r="N3" s="2"/>
      <c r="O3" s="2"/>
      <c r="P3" s="2"/>
      <c r="Q3" s="2"/>
      <c r="R3" s="7"/>
    </row>
    <row r="4" spans="1:18" x14ac:dyDescent="0.25">
      <c r="M4" s="6" t="s">
        <v>38</v>
      </c>
      <c r="N4" s="2"/>
      <c r="O4" s="2"/>
      <c r="P4" s="2"/>
      <c r="Q4" s="2"/>
      <c r="R4" s="7"/>
    </row>
    <row r="5" spans="1:18" x14ac:dyDescent="0.25">
      <c r="A5" t="s">
        <v>50</v>
      </c>
      <c r="B5" t="s">
        <v>31</v>
      </c>
      <c r="C5" t="s">
        <v>32</v>
      </c>
      <c r="E5" t="s">
        <v>5</v>
      </c>
      <c r="F5" t="s">
        <v>33</v>
      </c>
      <c r="G5" t="s">
        <v>34</v>
      </c>
      <c r="H5" t="s">
        <v>48</v>
      </c>
      <c r="J5" t="s">
        <v>41</v>
      </c>
      <c r="M5" s="6" t="s">
        <v>39</v>
      </c>
      <c r="N5" s="2"/>
      <c r="O5" s="2"/>
      <c r="P5" s="2"/>
      <c r="Q5" s="2"/>
      <c r="R5" s="7"/>
    </row>
    <row r="6" spans="1:18" x14ac:dyDescent="0.25">
      <c r="A6" t="s">
        <v>13</v>
      </c>
      <c r="B6">
        <v>2001</v>
      </c>
      <c r="C6">
        <v>21562</v>
      </c>
      <c r="E6">
        <v>21562</v>
      </c>
      <c r="H6" s="12"/>
      <c r="M6" s="6" t="s">
        <v>40</v>
      </c>
      <c r="N6" s="2"/>
      <c r="O6" s="2"/>
      <c r="P6" s="2"/>
      <c r="Q6" s="2"/>
      <c r="R6" s="7"/>
    </row>
    <row r="7" spans="1:18" x14ac:dyDescent="0.25">
      <c r="A7" t="s">
        <v>14</v>
      </c>
      <c r="B7">
        <v>2001</v>
      </c>
      <c r="C7">
        <v>11327</v>
      </c>
      <c r="E7">
        <v>11327</v>
      </c>
      <c r="F7" s="11">
        <f>$K$7+($K$8*E6)</f>
        <v>30972.19985939192</v>
      </c>
      <c r="G7" s="14">
        <f>E7-F7</f>
        <v>-19645.19985939192</v>
      </c>
      <c r="H7" s="12">
        <f>G7*G7</f>
        <v>385933877.51545233</v>
      </c>
      <c r="J7" t="s">
        <v>42</v>
      </c>
      <c r="K7">
        <v>30972.19985939192</v>
      </c>
      <c r="L7" t="s">
        <v>44</v>
      </c>
      <c r="M7" s="6"/>
      <c r="N7" s="2"/>
      <c r="O7" s="2"/>
      <c r="P7" s="2"/>
      <c r="Q7" s="2"/>
      <c r="R7" s="7"/>
    </row>
    <row r="8" spans="1:18" x14ac:dyDescent="0.25">
      <c r="A8" t="s">
        <v>15</v>
      </c>
      <c r="B8">
        <v>2001</v>
      </c>
      <c r="C8">
        <v>18450</v>
      </c>
      <c r="E8">
        <v>18450</v>
      </c>
      <c r="F8" s="11">
        <f t="shared" ref="F8:F42" si="0">$K$7+($K$8*E7)</f>
        <v>30972.19985939192</v>
      </c>
      <c r="G8" s="14">
        <f t="shared" ref="G8:G41" si="1">E8-F8</f>
        <v>-12522.19985939192</v>
      </c>
      <c r="H8" s="12">
        <f t="shared" ref="H8:H41" si="2">G8*G8</f>
        <v>156805489.31855503</v>
      </c>
      <c r="J8" t="s">
        <v>43</v>
      </c>
      <c r="K8">
        <v>0</v>
      </c>
      <c r="M8" s="8"/>
      <c r="N8" s="9"/>
      <c r="O8" s="9"/>
      <c r="P8" s="9"/>
      <c r="Q8" s="9"/>
      <c r="R8" s="10"/>
    </row>
    <row r="9" spans="1:18" x14ac:dyDescent="0.25">
      <c r="A9" t="s">
        <v>16</v>
      </c>
      <c r="B9">
        <v>2001</v>
      </c>
      <c r="C9">
        <v>13920</v>
      </c>
      <c r="E9">
        <v>13920</v>
      </c>
      <c r="F9" s="11">
        <f t="shared" si="0"/>
        <v>30972.19985939192</v>
      </c>
      <c r="G9" s="14">
        <f t="shared" si="1"/>
        <v>-17052.19985939192</v>
      </c>
      <c r="H9" s="12">
        <f t="shared" si="2"/>
        <v>290777520.04464579</v>
      </c>
    </row>
    <row r="10" spans="1:18" x14ac:dyDescent="0.25">
      <c r="A10" t="s">
        <v>17</v>
      </c>
      <c r="B10">
        <v>2001</v>
      </c>
      <c r="C10">
        <v>120118</v>
      </c>
      <c r="E10">
        <v>120118</v>
      </c>
      <c r="F10" s="11">
        <f t="shared" si="0"/>
        <v>30972.19985939192</v>
      </c>
      <c r="G10" s="14">
        <f t="shared" si="1"/>
        <v>89145.800140608073</v>
      </c>
      <c r="H10" s="12">
        <f t="shared" si="2"/>
        <v>7946973682.7092381</v>
      </c>
      <c r="M10" t="s">
        <v>86</v>
      </c>
    </row>
    <row r="11" spans="1:18" x14ac:dyDescent="0.25">
      <c r="A11" t="s">
        <v>18</v>
      </c>
      <c r="B11">
        <v>2001</v>
      </c>
      <c r="C11">
        <v>19912</v>
      </c>
      <c r="E11">
        <v>19912</v>
      </c>
      <c r="F11" s="11">
        <f t="shared" si="0"/>
        <v>30972.19985939192</v>
      </c>
      <c r="G11" s="14">
        <f t="shared" si="1"/>
        <v>-11060.19985939192</v>
      </c>
      <c r="H11" s="12">
        <f t="shared" si="2"/>
        <v>122328020.92969304</v>
      </c>
      <c r="J11" t="s">
        <v>45</v>
      </c>
      <c r="K11" s="13">
        <f>SUM(H7:H41)</f>
        <v>70554486749.600006</v>
      </c>
      <c r="L11" t="s">
        <v>46</v>
      </c>
    </row>
    <row r="12" spans="1:18" x14ac:dyDescent="0.25">
      <c r="A12" t="s">
        <v>19</v>
      </c>
      <c r="B12">
        <v>2001</v>
      </c>
      <c r="C12">
        <v>16329</v>
      </c>
      <c r="E12">
        <v>16329</v>
      </c>
      <c r="F12" s="11">
        <f t="shared" si="0"/>
        <v>30972.19985939192</v>
      </c>
      <c r="G12" s="14">
        <f t="shared" si="1"/>
        <v>-14643.19985939192</v>
      </c>
      <c r="H12" s="12">
        <f t="shared" si="2"/>
        <v>214423302.12209553</v>
      </c>
      <c r="M12" t="s">
        <v>87</v>
      </c>
    </row>
    <row r="13" spans="1:18" x14ac:dyDescent="0.25">
      <c r="A13" t="s">
        <v>20</v>
      </c>
      <c r="B13">
        <v>2001</v>
      </c>
      <c r="C13">
        <v>133254</v>
      </c>
      <c r="E13">
        <v>133254</v>
      </c>
      <c r="F13" s="11">
        <f t="shared" si="0"/>
        <v>30972.19985939192</v>
      </c>
      <c r="G13" s="14">
        <f t="shared" si="1"/>
        <v>102281.80014060807</v>
      </c>
      <c r="H13" s="12">
        <f t="shared" si="2"/>
        <v>10461566640.003294</v>
      </c>
    </row>
    <row r="14" spans="1:18" x14ac:dyDescent="0.25">
      <c r="A14" t="s">
        <v>21</v>
      </c>
      <c r="B14">
        <v>2001</v>
      </c>
      <c r="C14">
        <v>4467</v>
      </c>
      <c r="E14">
        <v>4467</v>
      </c>
      <c r="F14" s="11">
        <f t="shared" si="0"/>
        <v>30972.19985939192</v>
      </c>
      <c r="G14" s="14">
        <f t="shared" si="1"/>
        <v>-26505.19985939192</v>
      </c>
      <c r="H14" s="12">
        <f t="shared" si="2"/>
        <v>702525619.58630943</v>
      </c>
      <c r="K14" t="s">
        <v>74</v>
      </c>
    </row>
    <row r="15" spans="1:18" x14ac:dyDescent="0.25">
      <c r="A15" t="s">
        <v>22</v>
      </c>
      <c r="B15">
        <v>2001</v>
      </c>
      <c r="C15">
        <v>8135</v>
      </c>
      <c r="E15">
        <v>8135</v>
      </c>
      <c r="F15" s="11">
        <f t="shared" si="0"/>
        <v>30972.19985939192</v>
      </c>
      <c r="G15" s="14">
        <f t="shared" si="1"/>
        <v>-22837.19985939192</v>
      </c>
      <c r="H15" s="12">
        <f t="shared" si="2"/>
        <v>521537697.41781032</v>
      </c>
      <c r="K15" t="s">
        <v>63</v>
      </c>
      <c r="L15">
        <v>1.1000000000000001</v>
      </c>
    </row>
    <row r="16" spans="1:18" x14ac:dyDescent="0.25">
      <c r="A16" t="s">
        <v>23</v>
      </c>
      <c r="B16">
        <v>2001</v>
      </c>
      <c r="C16">
        <v>2809</v>
      </c>
      <c r="E16">
        <v>2809</v>
      </c>
      <c r="F16" s="11">
        <f t="shared" si="0"/>
        <v>30972.19985939192</v>
      </c>
      <c r="G16" s="14">
        <f t="shared" si="1"/>
        <v>-28163.19985939192</v>
      </c>
      <c r="H16" s="12">
        <f t="shared" si="2"/>
        <v>793165826.3200531</v>
      </c>
      <c r="K16" t="s">
        <v>64</v>
      </c>
      <c r="L16">
        <v>0.1</v>
      </c>
    </row>
    <row r="17" spans="1:8" x14ac:dyDescent="0.25">
      <c r="A17" t="s">
        <v>24</v>
      </c>
      <c r="B17">
        <v>2001</v>
      </c>
      <c r="C17">
        <v>7573</v>
      </c>
      <c r="E17">
        <v>7573</v>
      </c>
      <c r="F17" s="11">
        <f t="shared" si="0"/>
        <v>30972.19985939192</v>
      </c>
      <c r="G17" s="14">
        <f t="shared" si="1"/>
        <v>-23399.19985939192</v>
      </c>
      <c r="H17" s="12">
        <f t="shared" si="2"/>
        <v>547522554.05976689</v>
      </c>
    </row>
    <row r="18" spans="1:8" x14ac:dyDescent="0.25">
      <c r="A18" t="s">
        <v>25</v>
      </c>
      <c r="B18">
        <v>2001</v>
      </c>
      <c r="C18">
        <v>7671</v>
      </c>
      <c r="E18">
        <v>7671</v>
      </c>
      <c r="F18" s="11">
        <f t="shared" si="0"/>
        <v>30972.19985939192</v>
      </c>
      <c r="G18" s="14">
        <f t="shared" si="1"/>
        <v>-23301.19985939192</v>
      </c>
      <c r="H18" s="12">
        <f t="shared" si="2"/>
        <v>542945914.887326</v>
      </c>
    </row>
    <row r="19" spans="1:8" x14ac:dyDescent="0.25">
      <c r="A19" t="s">
        <v>26</v>
      </c>
      <c r="B19">
        <v>2001</v>
      </c>
      <c r="C19">
        <v>4606</v>
      </c>
      <c r="E19">
        <v>4606</v>
      </c>
      <c r="F19" s="11">
        <f t="shared" si="0"/>
        <v>30972.19985939192</v>
      </c>
      <c r="G19" s="14">
        <f t="shared" si="1"/>
        <v>-26366.19985939192</v>
      </c>
      <c r="H19" s="12">
        <f t="shared" si="2"/>
        <v>695176495.02539849</v>
      </c>
    </row>
    <row r="20" spans="1:8" x14ac:dyDescent="0.25">
      <c r="A20" t="s">
        <v>27</v>
      </c>
      <c r="B20">
        <v>2001</v>
      </c>
      <c r="C20">
        <v>15311</v>
      </c>
      <c r="E20">
        <v>15311</v>
      </c>
      <c r="F20" s="11">
        <f t="shared" si="0"/>
        <v>30972.19985939192</v>
      </c>
      <c r="G20" s="14">
        <f t="shared" si="1"/>
        <v>-15661.19985939192</v>
      </c>
      <c r="H20" s="12">
        <f t="shared" si="2"/>
        <v>245273181.03581747</v>
      </c>
    </row>
    <row r="21" spans="1:8" x14ac:dyDescent="0.25">
      <c r="A21" t="s">
        <v>28</v>
      </c>
      <c r="B21">
        <v>2001</v>
      </c>
      <c r="C21">
        <v>13827</v>
      </c>
      <c r="E21">
        <v>13827</v>
      </c>
      <c r="F21" s="11">
        <f t="shared" si="0"/>
        <v>30972.19985939192</v>
      </c>
      <c r="G21" s="14">
        <f t="shared" si="1"/>
        <v>-17145.19985939192</v>
      </c>
      <c r="H21" s="12">
        <f t="shared" si="2"/>
        <v>293957878.21849269</v>
      </c>
    </row>
    <row r="22" spans="1:8" x14ac:dyDescent="0.25">
      <c r="A22" t="s">
        <v>29</v>
      </c>
      <c r="B22">
        <v>2001</v>
      </c>
      <c r="C22">
        <v>6647</v>
      </c>
      <c r="E22">
        <v>6647</v>
      </c>
      <c r="F22" s="11">
        <f t="shared" si="0"/>
        <v>30972.19985939192</v>
      </c>
      <c r="G22" s="14">
        <f t="shared" si="1"/>
        <v>-24325.19985939192</v>
      </c>
      <c r="H22" s="12">
        <f t="shared" si="2"/>
        <v>591715348.19936073</v>
      </c>
    </row>
    <row r="23" spans="1:8" x14ac:dyDescent="0.25">
      <c r="A23" t="s">
        <v>30</v>
      </c>
      <c r="B23">
        <v>2001</v>
      </c>
      <c r="C23">
        <v>24116</v>
      </c>
      <c r="E23">
        <v>24116</v>
      </c>
      <c r="F23" s="11">
        <f t="shared" si="0"/>
        <v>30972.19985939192</v>
      </c>
      <c r="G23" s="14">
        <f t="shared" si="1"/>
        <v>-6856.1998593919197</v>
      </c>
      <c r="H23" s="12">
        <f t="shared" si="2"/>
        <v>47007476.511925779</v>
      </c>
    </row>
    <row r="24" spans="1:8" x14ac:dyDescent="0.25">
      <c r="A24" t="s">
        <v>13</v>
      </c>
      <c r="B24">
        <v>2013</v>
      </c>
      <c r="C24">
        <v>32543</v>
      </c>
      <c r="E24">
        <v>32543</v>
      </c>
      <c r="F24" s="11">
        <f t="shared" si="0"/>
        <v>30972.19985939192</v>
      </c>
      <c r="G24" s="14">
        <f t="shared" si="1"/>
        <v>1570.8001406080803</v>
      </c>
      <c r="H24" s="12">
        <f t="shared" si="2"/>
        <v>2467413.0817343649</v>
      </c>
    </row>
    <row r="25" spans="1:8" x14ac:dyDescent="0.25">
      <c r="A25" t="s">
        <v>14</v>
      </c>
      <c r="B25">
        <v>2013</v>
      </c>
      <c r="C25">
        <v>18401</v>
      </c>
      <c r="E25">
        <v>18401</v>
      </c>
      <c r="F25" s="11">
        <f t="shared" si="0"/>
        <v>30972.19985939192</v>
      </c>
      <c r="G25" s="14">
        <f t="shared" si="1"/>
        <v>-12571.19985939192</v>
      </c>
      <c r="H25" s="12">
        <f t="shared" si="2"/>
        <v>158035065.90477541</v>
      </c>
    </row>
    <row r="26" spans="1:8" x14ac:dyDescent="0.25">
      <c r="A26" t="s">
        <v>15</v>
      </c>
      <c r="B26">
        <v>2013</v>
      </c>
      <c r="C26">
        <v>32245</v>
      </c>
      <c r="E26">
        <v>32245</v>
      </c>
      <c r="F26" s="11">
        <f t="shared" si="0"/>
        <v>30972.19985939192</v>
      </c>
      <c r="G26" s="14">
        <f t="shared" si="1"/>
        <v>1272.8001406080803</v>
      </c>
      <c r="H26" s="12">
        <f t="shared" si="2"/>
        <v>1620020.1979319488</v>
      </c>
    </row>
    <row r="27" spans="1:8" x14ac:dyDescent="0.25">
      <c r="A27" t="s">
        <v>16</v>
      </c>
      <c r="B27">
        <v>2013</v>
      </c>
      <c r="C27">
        <v>23423</v>
      </c>
      <c r="E27">
        <v>23423</v>
      </c>
      <c r="F27" s="11">
        <f t="shared" si="0"/>
        <v>30972.19985939192</v>
      </c>
      <c r="G27" s="14">
        <f t="shared" si="1"/>
        <v>-7549.1998593919197</v>
      </c>
      <c r="H27" s="12">
        <f t="shared" si="2"/>
        <v>56990418.51704298</v>
      </c>
    </row>
    <row r="28" spans="1:8" x14ac:dyDescent="0.25">
      <c r="A28" t="s">
        <v>17</v>
      </c>
      <c r="B28">
        <v>2013</v>
      </c>
      <c r="C28">
        <v>168442</v>
      </c>
      <c r="E28">
        <v>168442</v>
      </c>
      <c r="F28" s="11">
        <f t="shared" si="0"/>
        <v>30972.19985939192</v>
      </c>
      <c r="G28" s="14">
        <f t="shared" si="1"/>
        <v>137469.80014060807</v>
      </c>
      <c r="H28" s="12">
        <f t="shared" si="2"/>
        <v>18897945950.698727</v>
      </c>
    </row>
    <row r="29" spans="1:8" x14ac:dyDescent="0.25">
      <c r="A29" t="s">
        <v>18</v>
      </c>
      <c r="B29">
        <v>2013</v>
      </c>
      <c r="C29">
        <v>24192</v>
      </c>
      <c r="E29">
        <v>24192</v>
      </c>
      <c r="F29" s="11">
        <f t="shared" si="0"/>
        <v>30972.19985939192</v>
      </c>
      <c r="G29" s="14">
        <f t="shared" si="1"/>
        <v>-6780.1998593919197</v>
      </c>
      <c r="H29" s="12">
        <f t="shared" si="2"/>
        <v>45971110.133298211</v>
      </c>
    </row>
    <row r="30" spans="1:8" x14ac:dyDescent="0.25">
      <c r="A30" t="s">
        <v>19</v>
      </c>
      <c r="B30">
        <v>2013</v>
      </c>
      <c r="C30">
        <v>23670</v>
      </c>
      <c r="E30">
        <v>23670</v>
      </c>
      <c r="F30" s="11">
        <f t="shared" si="0"/>
        <v>30972.19985939192</v>
      </c>
      <c r="G30" s="14">
        <f t="shared" si="1"/>
        <v>-7302.1998593919197</v>
      </c>
      <c r="H30" s="12">
        <f t="shared" si="2"/>
        <v>53322122.786503375</v>
      </c>
    </row>
    <row r="31" spans="1:8" x14ac:dyDescent="0.25">
      <c r="A31" t="s">
        <v>20</v>
      </c>
      <c r="B31">
        <v>2013</v>
      </c>
      <c r="C31">
        <v>184065</v>
      </c>
      <c r="E31">
        <v>184065</v>
      </c>
      <c r="F31" s="11">
        <f t="shared" si="0"/>
        <v>30972.19985939192</v>
      </c>
      <c r="G31" s="14">
        <f t="shared" si="1"/>
        <v>153092.80014060807</v>
      </c>
      <c r="H31" s="12">
        <f t="shared" si="2"/>
        <v>23437405454.892166</v>
      </c>
    </row>
    <row r="32" spans="1:8" x14ac:dyDescent="0.25">
      <c r="A32" t="s">
        <v>21</v>
      </c>
      <c r="B32">
        <v>2013</v>
      </c>
      <c r="C32">
        <v>7894</v>
      </c>
      <c r="E32">
        <v>7894</v>
      </c>
      <c r="F32" s="11">
        <f t="shared" si="0"/>
        <v>30972.19985939192</v>
      </c>
      <c r="G32" s="14">
        <f t="shared" si="1"/>
        <v>-23078.19985939192</v>
      </c>
      <c r="H32" s="12">
        <f t="shared" si="2"/>
        <v>532603308.75003725</v>
      </c>
    </row>
    <row r="33" spans="1:8" x14ac:dyDescent="0.25">
      <c r="A33" t="s">
        <v>22</v>
      </c>
      <c r="B33">
        <v>2013</v>
      </c>
      <c r="C33">
        <v>13802</v>
      </c>
      <c r="E33">
        <v>13802</v>
      </c>
      <c r="F33" s="11">
        <f t="shared" si="0"/>
        <v>30972.19985939192</v>
      </c>
      <c r="G33" s="14">
        <f t="shared" si="1"/>
        <v>-17170.19985939192</v>
      </c>
      <c r="H33" s="12">
        <f t="shared" si="2"/>
        <v>294815763.21146232</v>
      </c>
    </row>
    <row r="34" spans="1:8" x14ac:dyDescent="0.25">
      <c r="A34" t="s">
        <v>23</v>
      </c>
      <c r="B34">
        <v>2013</v>
      </c>
      <c r="C34">
        <v>6941</v>
      </c>
      <c r="E34">
        <v>6941</v>
      </c>
      <c r="F34" s="11">
        <f t="shared" si="0"/>
        <v>30972.19985939192</v>
      </c>
      <c r="G34" s="14">
        <f t="shared" si="1"/>
        <v>-24031.19985939192</v>
      </c>
      <c r="H34" s="12">
        <f t="shared" si="2"/>
        <v>577498566.68203819</v>
      </c>
    </row>
    <row r="35" spans="1:8" x14ac:dyDescent="0.25">
      <c r="A35" t="s">
        <v>24</v>
      </c>
      <c r="B35">
        <v>2013</v>
      </c>
      <c r="C35">
        <v>11848</v>
      </c>
      <c r="E35">
        <v>11848</v>
      </c>
      <c r="F35" s="11">
        <f t="shared" si="0"/>
        <v>30972.19985939192</v>
      </c>
      <c r="G35" s="14">
        <f t="shared" si="1"/>
        <v>-19124.19985939192</v>
      </c>
      <c r="H35" s="12">
        <f t="shared" si="2"/>
        <v>365735020.26196593</v>
      </c>
    </row>
    <row r="36" spans="1:8" x14ac:dyDescent="0.25">
      <c r="A36" t="s">
        <v>25</v>
      </c>
      <c r="B36">
        <v>2013</v>
      </c>
      <c r="C36">
        <v>9842</v>
      </c>
      <c r="E36">
        <v>9842</v>
      </c>
      <c r="F36" s="11">
        <f t="shared" si="0"/>
        <v>30972.19985939192</v>
      </c>
      <c r="G36" s="14">
        <f t="shared" si="1"/>
        <v>-21130.19985939192</v>
      </c>
      <c r="H36" s="12">
        <f t="shared" si="2"/>
        <v>446485346.09784633</v>
      </c>
    </row>
    <row r="37" spans="1:8" x14ac:dyDescent="0.25">
      <c r="A37" t="s">
        <v>26</v>
      </c>
      <c r="B37">
        <v>2013</v>
      </c>
      <c r="C37">
        <v>8277</v>
      </c>
      <c r="E37">
        <v>8277</v>
      </c>
      <c r="F37" s="11">
        <f t="shared" si="0"/>
        <v>30972.19985939192</v>
      </c>
      <c r="G37" s="14">
        <f t="shared" si="1"/>
        <v>-22695.19985939192</v>
      </c>
      <c r="H37" s="12">
        <f t="shared" si="2"/>
        <v>515072096.65774304</v>
      </c>
    </row>
    <row r="38" spans="1:8" x14ac:dyDescent="0.25">
      <c r="A38" t="s">
        <v>27</v>
      </c>
      <c r="B38">
        <v>2013</v>
      </c>
      <c r="C38">
        <v>25939</v>
      </c>
      <c r="E38">
        <v>25939</v>
      </c>
      <c r="F38" s="11">
        <f t="shared" si="0"/>
        <v>30972.19985939192</v>
      </c>
      <c r="G38" s="14">
        <f t="shared" si="1"/>
        <v>-5033.1998593919197</v>
      </c>
      <c r="H38" s="12">
        <f t="shared" si="2"/>
        <v>25333100.824582841</v>
      </c>
    </row>
    <row r="39" spans="1:8" x14ac:dyDescent="0.25">
      <c r="A39" t="s">
        <v>28</v>
      </c>
      <c r="B39">
        <v>2013</v>
      </c>
      <c r="C39">
        <v>19326</v>
      </c>
      <c r="E39">
        <v>19326</v>
      </c>
      <c r="F39" s="11">
        <f t="shared" si="0"/>
        <v>30972.19985939192</v>
      </c>
      <c r="G39" s="14">
        <f t="shared" si="1"/>
        <v>-11646.19985939192</v>
      </c>
      <c r="H39" s="12">
        <f t="shared" si="2"/>
        <v>135633971.16490036</v>
      </c>
    </row>
    <row r="40" spans="1:8" x14ac:dyDescent="0.25">
      <c r="A40" t="s">
        <v>29</v>
      </c>
      <c r="B40">
        <v>2013</v>
      </c>
      <c r="C40">
        <v>10119</v>
      </c>
      <c r="E40">
        <v>10119</v>
      </c>
      <c r="F40" s="11">
        <f t="shared" si="0"/>
        <v>30972.19985939192</v>
      </c>
      <c r="G40" s="14">
        <f t="shared" si="1"/>
        <v>-20853.19985939192</v>
      </c>
      <c r="H40" s="12">
        <f t="shared" si="2"/>
        <v>434855944.37574321</v>
      </c>
    </row>
    <row r="41" spans="1:8" x14ac:dyDescent="0.25">
      <c r="A41" t="s">
        <v>30</v>
      </c>
      <c r="B41">
        <v>2013</v>
      </c>
      <c r="C41">
        <v>34586</v>
      </c>
      <c r="E41">
        <v>34586</v>
      </c>
      <c r="F41" s="11">
        <f t="shared" si="0"/>
        <v>30972.19985939192</v>
      </c>
      <c r="G41" s="14">
        <f t="shared" si="1"/>
        <v>3613.8001406080803</v>
      </c>
      <c r="H41" s="12">
        <f t="shared" si="2"/>
        <v>13059551.456258981</v>
      </c>
    </row>
    <row r="42" spans="1:8" x14ac:dyDescent="0.25">
      <c r="B42">
        <v>2013</v>
      </c>
      <c r="F42" s="11">
        <f t="shared" si="0"/>
        <v>30972.19985939192</v>
      </c>
      <c r="H42" s="12">
        <f>SUM(H7:H41)</f>
        <v>70554486749.600006</v>
      </c>
    </row>
    <row r="43" spans="1:8" x14ac:dyDescent="0.25">
      <c r="C4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4F1B-9191-446A-B33B-F26232C49C55}">
  <dimension ref="C1:Q37"/>
  <sheetViews>
    <sheetView workbookViewId="0">
      <selection activeCell="D37" sqref="D37"/>
    </sheetView>
  </sheetViews>
  <sheetFormatPr baseColWidth="10" defaultRowHeight="15" x14ac:dyDescent="0.25"/>
  <cols>
    <col min="3" max="3" width="22.42578125" customWidth="1"/>
    <col min="4" max="4" width="31.85546875" customWidth="1"/>
    <col min="5" max="5" width="23.5703125" customWidth="1"/>
    <col min="6" max="6" width="33" customWidth="1"/>
    <col min="7" max="7" width="34.7109375" customWidth="1"/>
    <col min="8" max="8" width="22.5703125" customWidth="1"/>
    <col min="9" max="9" width="36" customWidth="1"/>
    <col min="10" max="10" width="22.7109375" customWidth="1"/>
    <col min="11" max="11" width="34.5703125" customWidth="1"/>
    <col min="12" max="12" width="28.5703125" customWidth="1"/>
    <col min="13" max="13" width="22.140625" customWidth="1"/>
    <col min="14" max="14" width="27.140625" customWidth="1"/>
    <col min="15" max="15" width="21" customWidth="1"/>
    <col min="16" max="16" width="28.140625" customWidth="1"/>
    <col min="17" max="17" width="26.5703125" customWidth="1"/>
  </cols>
  <sheetData>
    <row r="1" spans="3:17" x14ac:dyDescent="0.25">
      <c r="C1" t="s">
        <v>4</v>
      </c>
      <c r="D1" t="s">
        <v>76</v>
      </c>
      <c r="E1" s="1" t="s">
        <v>5</v>
      </c>
      <c r="F1" t="s">
        <v>77</v>
      </c>
      <c r="G1" t="s">
        <v>78</v>
      </c>
      <c r="H1" s="1" t="s">
        <v>7</v>
      </c>
      <c r="I1" t="s">
        <v>79</v>
      </c>
      <c r="J1" s="1" t="s">
        <v>8</v>
      </c>
      <c r="K1" t="s">
        <v>80</v>
      </c>
      <c r="L1" t="s">
        <v>81</v>
      </c>
      <c r="M1" s="1" t="s">
        <v>10</v>
      </c>
      <c r="N1" t="s">
        <v>82</v>
      </c>
      <c r="O1" s="1" t="s">
        <v>11</v>
      </c>
      <c r="P1" t="s">
        <v>83</v>
      </c>
      <c r="Q1" s="1" t="s">
        <v>84</v>
      </c>
    </row>
    <row r="2" spans="3:17" x14ac:dyDescent="0.25">
      <c r="C2" s="1">
        <v>66929</v>
      </c>
      <c r="D2" s="1">
        <v>66929</v>
      </c>
      <c r="E2" s="1">
        <v>21562</v>
      </c>
      <c r="F2" s="1">
        <v>21562</v>
      </c>
      <c r="G2" s="14">
        <f>(D2+F2)</f>
        <v>88491</v>
      </c>
      <c r="H2" s="1">
        <v>1606</v>
      </c>
      <c r="I2" s="1">
        <v>1606</v>
      </c>
      <c r="J2" s="1">
        <v>417</v>
      </c>
      <c r="K2" s="1">
        <v>417</v>
      </c>
      <c r="L2" s="14">
        <f>(I2+K2)</f>
        <v>2023</v>
      </c>
      <c r="M2" s="1">
        <v>56224</v>
      </c>
      <c r="N2" s="1">
        <v>56224</v>
      </c>
      <c r="O2" s="1">
        <v>107446</v>
      </c>
      <c r="P2" s="1">
        <v>107446</v>
      </c>
      <c r="Q2" s="14">
        <f>(N2+P2)</f>
        <v>163670</v>
      </c>
    </row>
    <row r="3" spans="3:17" x14ac:dyDescent="0.25">
      <c r="C3" s="1">
        <v>47890</v>
      </c>
      <c r="D3" s="1">
        <v>47890</v>
      </c>
      <c r="E3" s="1">
        <v>11327</v>
      </c>
      <c r="F3" s="1">
        <v>11327</v>
      </c>
      <c r="G3" s="14">
        <f t="shared" ref="G3:G4" si="0">(D3+F3)</f>
        <v>59217</v>
      </c>
      <c r="H3" s="1">
        <v>1008</v>
      </c>
      <c r="I3" s="1">
        <v>1008</v>
      </c>
      <c r="J3" s="1">
        <v>385</v>
      </c>
      <c r="K3" s="1">
        <v>385</v>
      </c>
      <c r="L3" s="14">
        <f t="shared" ref="L3:L4" si="1">(I3+K3)</f>
        <v>1393</v>
      </c>
      <c r="M3" s="1">
        <v>36644</v>
      </c>
      <c r="N3" s="1">
        <v>36644</v>
      </c>
      <c r="O3" s="1">
        <v>73884</v>
      </c>
      <c r="P3" s="1">
        <v>73884</v>
      </c>
      <c r="Q3" s="14">
        <f t="shared" ref="Q3:Q4" si="2">(N3+P3)</f>
        <v>110528</v>
      </c>
    </row>
    <row r="4" spans="3:17" x14ac:dyDescent="0.25">
      <c r="C4" s="1">
        <v>77800</v>
      </c>
      <c r="D4" s="1">
        <v>77800</v>
      </c>
      <c r="E4" s="1">
        <v>18450</v>
      </c>
      <c r="F4" s="1">
        <v>18450</v>
      </c>
      <c r="G4" s="14">
        <f t="shared" si="0"/>
        <v>96250</v>
      </c>
      <c r="H4" s="1">
        <v>1714</v>
      </c>
      <c r="I4" s="1">
        <v>1714</v>
      </c>
      <c r="J4" s="1">
        <v>306</v>
      </c>
      <c r="K4" s="1">
        <v>306</v>
      </c>
      <c r="L4" s="14">
        <f t="shared" si="1"/>
        <v>2020</v>
      </c>
      <c r="M4" s="1">
        <v>50272</v>
      </c>
      <c r="N4" s="1">
        <v>50272</v>
      </c>
      <c r="O4" s="1">
        <v>112428</v>
      </c>
      <c r="P4" s="1">
        <v>112428</v>
      </c>
      <c r="Q4" s="14">
        <f t="shared" si="2"/>
        <v>162700</v>
      </c>
    </row>
    <row r="5" spans="3:17" x14ac:dyDescent="0.25">
      <c r="C5" s="1">
        <v>69082</v>
      </c>
      <c r="D5" s="14">
        <f>(D2+D3+D4)/3</f>
        <v>64206.333333333336</v>
      </c>
      <c r="E5" s="1">
        <v>13920</v>
      </c>
      <c r="F5" s="14">
        <f>(F2+F3+F4)/3</f>
        <v>17113</v>
      </c>
      <c r="G5" s="14">
        <f>(G2+G3+G4)/3</f>
        <v>81319.333333333328</v>
      </c>
      <c r="H5" s="1">
        <v>924</v>
      </c>
      <c r="I5" s="14">
        <f>(I2+I3+I4)/3</f>
        <v>1442.6666666666667</v>
      </c>
      <c r="J5" s="1">
        <v>214</v>
      </c>
      <c r="K5" s="14">
        <f>(K2+K3+K4)/3</f>
        <v>369.33333333333331</v>
      </c>
      <c r="L5" s="14">
        <f>(L2+L3+L4)/3</f>
        <v>1812</v>
      </c>
      <c r="M5" s="1">
        <v>37348</v>
      </c>
      <c r="N5" s="14">
        <f>(N2+N3+N4)/3</f>
        <v>47713.333333333336</v>
      </c>
      <c r="O5" s="1">
        <v>92839</v>
      </c>
      <c r="P5" s="14">
        <f>(P2+P3+P4)/3</f>
        <v>97919.333333333328</v>
      </c>
      <c r="Q5" s="14">
        <f>(Q2+Q3+Q4)/3</f>
        <v>145632.66666666666</v>
      </c>
    </row>
    <row r="6" spans="3:17" x14ac:dyDescent="0.25">
      <c r="C6" s="1">
        <v>237665</v>
      </c>
      <c r="D6" s="14">
        <f t="shared" ref="D6:D37" si="3">(D3+D4+D5)/3</f>
        <v>63298.777777777781</v>
      </c>
      <c r="E6" s="1">
        <v>120118</v>
      </c>
      <c r="F6" s="14">
        <f t="shared" ref="F6:F37" si="4">(F3+F4+F5)/3</f>
        <v>15630</v>
      </c>
      <c r="G6" s="14">
        <f t="shared" ref="G6:G37" si="5">(G3+G4+G5)/3</f>
        <v>78928.777777777766</v>
      </c>
      <c r="H6" s="1">
        <v>8385</v>
      </c>
      <c r="I6" s="14">
        <f t="shared" ref="I6:I37" si="6">(I3+I4+I5)/3</f>
        <v>1388.2222222222224</v>
      </c>
      <c r="J6" s="1">
        <v>2627</v>
      </c>
      <c r="K6" s="14">
        <f t="shared" ref="K6:K37" si="7">(K3+K4+K5)/3</f>
        <v>353.4444444444444</v>
      </c>
      <c r="L6" s="14">
        <f t="shared" ref="L6:L37" si="8">(L3+L4+L5)/3</f>
        <v>1741.6666666666667</v>
      </c>
      <c r="M6" s="1">
        <v>173846</v>
      </c>
      <c r="N6" s="14">
        <f t="shared" ref="N6:N37" si="9">(N3+N4+N5)/3</f>
        <v>44876.444444444445</v>
      </c>
      <c r="O6" s="1">
        <v>330431</v>
      </c>
      <c r="P6" s="14">
        <f t="shared" ref="P6:P37" si="10">(P3+P4+P5)/3</f>
        <v>94743.777777777766</v>
      </c>
      <c r="Q6" s="14">
        <f t="shared" ref="Q6:Q37" si="11">(Q3+Q4+Q5)/3</f>
        <v>139620.22222222222</v>
      </c>
    </row>
    <row r="7" spans="3:17" x14ac:dyDescent="0.25">
      <c r="C7" s="1">
        <v>82135</v>
      </c>
      <c r="D7" s="14">
        <f t="shared" si="3"/>
        <v>68435.037037037036</v>
      </c>
      <c r="E7" s="1">
        <v>19912</v>
      </c>
      <c r="F7" s="14">
        <f t="shared" si="4"/>
        <v>17064.333333333332</v>
      </c>
      <c r="G7" s="14">
        <f t="shared" si="5"/>
        <v>85499.37037037035</v>
      </c>
      <c r="H7" s="1">
        <v>2034</v>
      </c>
      <c r="I7" s="14">
        <f t="shared" si="6"/>
        <v>1514.9629629629633</v>
      </c>
      <c r="J7" s="1">
        <v>379</v>
      </c>
      <c r="K7" s="14">
        <f t="shared" si="7"/>
        <v>342.92592592592587</v>
      </c>
      <c r="L7" s="14">
        <f t="shared" si="8"/>
        <v>1857.8888888888889</v>
      </c>
      <c r="M7" s="1">
        <v>59669</v>
      </c>
      <c r="N7" s="14">
        <f t="shared" si="9"/>
        <v>47620.592592592591</v>
      </c>
      <c r="O7" s="1">
        <v>125835</v>
      </c>
      <c r="P7" s="14">
        <f t="shared" si="10"/>
        <v>101697.03703703702</v>
      </c>
      <c r="Q7" s="14">
        <f t="shared" si="11"/>
        <v>149317.62962962964</v>
      </c>
    </row>
    <row r="8" spans="3:17" x14ac:dyDescent="0.25">
      <c r="C8" s="1">
        <v>82464</v>
      </c>
      <c r="D8" s="14">
        <f t="shared" si="3"/>
        <v>65313.382716049382</v>
      </c>
      <c r="E8" s="1">
        <v>16329</v>
      </c>
      <c r="F8" s="14">
        <f t="shared" si="4"/>
        <v>16602.444444444442</v>
      </c>
      <c r="G8" s="14">
        <f t="shared" si="5"/>
        <v>81915.82716049382</v>
      </c>
      <c r="H8" s="1">
        <v>1458</v>
      </c>
      <c r="I8" s="14">
        <f t="shared" si="6"/>
        <v>1448.6172839506173</v>
      </c>
      <c r="J8" s="1">
        <v>279</v>
      </c>
      <c r="K8" s="14">
        <f t="shared" si="7"/>
        <v>355.23456790123447</v>
      </c>
      <c r="L8" s="14">
        <f t="shared" si="8"/>
        <v>1803.851851851852</v>
      </c>
      <c r="M8" s="1">
        <v>48428</v>
      </c>
      <c r="N8" s="14">
        <f t="shared" si="9"/>
        <v>46736.790123456791</v>
      </c>
      <c r="O8" s="1">
        <v>112992</v>
      </c>
      <c r="P8" s="14">
        <f t="shared" si="10"/>
        <v>98120.049382716024</v>
      </c>
      <c r="Q8" s="14">
        <f t="shared" si="11"/>
        <v>144856.83950617284</v>
      </c>
    </row>
    <row r="9" spans="3:17" x14ac:dyDescent="0.25">
      <c r="C9" s="1">
        <v>249792</v>
      </c>
      <c r="D9" s="14">
        <f t="shared" si="3"/>
        <v>65682.399176954743</v>
      </c>
      <c r="E9" s="1">
        <v>133254</v>
      </c>
      <c r="F9" s="14">
        <f t="shared" si="4"/>
        <v>16432.259259259259</v>
      </c>
      <c r="G9" s="14">
        <f t="shared" si="5"/>
        <v>82114.658436213984</v>
      </c>
      <c r="H9" s="1">
        <v>6970</v>
      </c>
      <c r="I9" s="14">
        <f t="shared" si="6"/>
        <v>1450.6008230452678</v>
      </c>
      <c r="J9" s="1">
        <v>2253</v>
      </c>
      <c r="K9" s="14">
        <f t="shared" si="7"/>
        <v>350.53497942386821</v>
      </c>
      <c r="L9" s="14">
        <f t="shared" si="8"/>
        <v>1801.135802469136</v>
      </c>
      <c r="M9" s="1">
        <v>181340</v>
      </c>
      <c r="N9" s="14">
        <f t="shared" si="9"/>
        <v>46411.275720164609</v>
      </c>
      <c r="O9" s="1">
        <v>346597</v>
      </c>
      <c r="P9" s="14">
        <f t="shared" si="10"/>
        <v>98186.954732510261</v>
      </c>
      <c r="Q9" s="14">
        <f t="shared" si="11"/>
        <v>144598.23045267491</v>
      </c>
    </row>
    <row r="10" spans="3:17" x14ac:dyDescent="0.25">
      <c r="C10" s="1">
        <v>10053</v>
      </c>
      <c r="D10" s="14">
        <f t="shared" si="3"/>
        <v>66476.939643347054</v>
      </c>
      <c r="E10" s="1">
        <v>4467</v>
      </c>
      <c r="F10" s="14">
        <f t="shared" si="4"/>
        <v>16699.679012345678</v>
      </c>
      <c r="G10" s="14">
        <f t="shared" si="5"/>
        <v>83176.618655692713</v>
      </c>
      <c r="H10" s="1">
        <v>233</v>
      </c>
      <c r="I10" s="14">
        <f t="shared" si="6"/>
        <v>1471.3936899862829</v>
      </c>
      <c r="J10" s="1">
        <v>163</v>
      </c>
      <c r="K10" s="14">
        <f t="shared" si="7"/>
        <v>349.56515775034285</v>
      </c>
      <c r="L10" s="14">
        <f t="shared" si="8"/>
        <v>1820.9588477366258</v>
      </c>
      <c r="M10" s="1">
        <v>10647</v>
      </c>
      <c r="N10" s="14">
        <f t="shared" si="9"/>
        <v>46922.886145404664</v>
      </c>
      <c r="O10" s="1">
        <v>17246</v>
      </c>
      <c r="P10" s="14">
        <f t="shared" si="10"/>
        <v>99334.680384087769</v>
      </c>
      <c r="Q10" s="14">
        <f t="shared" si="11"/>
        <v>146257.56652949247</v>
      </c>
    </row>
    <row r="11" spans="3:17" x14ac:dyDescent="0.25">
      <c r="C11" s="1">
        <v>42869</v>
      </c>
      <c r="D11" s="14">
        <f t="shared" si="3"/>
        <v>65824.24051211706</v>
      </c>
      <c r="E11" s="1">
        <v>8135</v>
      </c>
      <c r="F11" s="14">
        <f t="shared" si="4"/>
        <v>16578.127572016459</v>
      </c>
      <c r="G11" s="14">
        <f t="shared" si="5"/>
        <v>82402.368084133501</v>
      </c>
      <c r="H11" s="1">
        <v>369</v>
      </c>
      <c r="I11" s="14">
        <f t="shared" si="6"/>
        <v>1456.8705989940561</v>
      </c>
      <c r="J11" s="1">
        <v>79</v>
      </c>
      <c r="K11" s="14">
        <f t="shared" si="7"/>
        <v>351.77823502514849</v>
      </c>
      <c r="L11" s="14">
        <f t="shared" si="8"/>
        <v>1808.6488340192045</v>
      </c>
      <c r="M11" s="1">
        <v>22965</v>
      </c>
      <c r="N11" s="14">
        <f t="shared" si="9"/>
        <v>46690.317329675359</v>
      </c>
      <c r="O11" s="1">
        <v>59150</v>
      </c>
      <c r="P11" s="14">
        <f t="shared" si="10"/>
        <v>98547.228166438013</v>
      </c>
      <c r="Q11" s="14">
        <f t="shared" si="11"/>
        <v>145237.54549611339</v>
      </c>
    </row>
    <row r="12" spans="3:17" x14ac:dyDescent="0.25">
      <c r="C12" s="1">
        <v>6466</v>
      </c>
      <c r="D12" s="14">
        <f t="shared" si="3"/>
        <v>65994.526444139614</v>
      </c>
      <c r="E12" s="1">
        <v>2809</v>
      </c>
      <c r="F12" s="14">
        <f t="shared" si="4"/>
        <v>16570.0219478738</v>
      </c>
      <c r="G12" s="14">
        <f t="shared" si="5"/>
        <v>82564.548392013399</v>
      </c>
      <c r="H12" s="1">
        <v>280</v>
      </c>
      <c r="I12" s="14">
        <f t="shared" si="6"/>
        <v>1459.6217040085357</v>
      </c>
      <c r="J12" s="1">
        <v>66</v>
      </c>
      <c r="K12" s="14">
        <f t="shared" si="7"/>
        <v>350.6261240664532</v>
      </c>
      <c r="L12" s="14">
        <f t="shared" si="8"/>
        <v>1810.2478280749885</v>
      </c>
      <c r="M12" s="1">
        <v>5551</v>
      </c>
      <c r="N12" s="14">
        <f t="shared" si="9"/>
        <v>46674.82639841488</v>
      </c>
      <c r="O12" s="1">
        <v>10065</v>
      </c>
      <c r="P12" s="14">
        <f t="shared" si="10"/>
        <v>98689.621094345348</v>
      </c>
      <c r="Q12" s="14">
        <f t="shared" si="11"/>
        <v>145364.44749276026</v>
      </c>
    </row>
    <row r="13" spans="3:17" x14ac:dyDescent="0.25">
      <c r="C13" s="1">
        <v>34039</v>
      </c>
      <c r="D13" s="14">
        <f t="shared" si="3"/>
        <v>66098.568866534566</v>
      </c>
      <c r="E13" s="1">
        <v>7573</v>
      </c>
      <c r="F13" s="14">
        <f t="shared" si="4"/>
        <v>16615.942844078647</v>
      </c>
      <c r="G13" s="14">
        <f t="shared" si="5"/>
        <v>82714.511710613209</v>
      </c>
      <c r="H13" s="1">
        <v>465</v>
      </c>
      <c r="I13" s="14">
        <f t="shared" si="6"/>
        <v>1462.6286643296251</v>
      </c>
      <c r="J13" s="1">
        <v>94</v>
      </c>
      <c r="K13" s="14">
        <f t="shared" si="7"/>
        <v>350.65650561398155</v>
      </c>
      <c r="L13" s="14">
        <f t="shared" si="8"/>
        <v>1813.2851699436062</v>
      </c>
      <c r="M13" s="1">
        <v>21586</v>
      </c>
      <c r="N13" s="14">
        <f t="shared" si="9"/>
        <v>46762.676624498301</v>
      </c>
      <c r="O13" s="1">
        <v>51174</v>
      </c>
      <c r="P13" s="14">
        <f t="shared" si="10"/>
        <v>98857.176548290372</v>
      </c>
      <c r="Q13" s="14">
        <f t="shared" si="11"/>
        <v>145619.85317278872</v>
      </c>
    </row>
    <row r="14" spans="3:17" x14ac:dyDescent="0.25">
      <c r="C14" s="1">
        <v>66461</v>
      </c>
      <c r="D14" s="14">
        <f t="shared" si="3"/>
        <v>65972.445274263751</v>
      </c>
      <c r="E14" s="1">
        <v>7671</v>
      </c>
      <c r="F14" s="14">
        <f t="shared" si="4"/>
        <v>16588.030787989632</v>
      </c>
      <c r="G14" s="14">
        <f t="shared" si="5"/>
        <v>82560.476062253365</v>
      </c>
      <c r="H14" s="1">
        <v>463</v>
      </c>
      <c r="I14" s="14">
        <f t="shared" si="6"/>
        <v>1459.7069891107392</v>
      </c>
      <c r="J14" s="1">
        <v>71</v>
      </c>
      <c r="K14" s="14">
        <f t="shared" si="7"/>
        <v>351.02028823519441</v>
      </c>
      <c r="L14" s="14">
        <f t="shared" si="8"/>
        <v>1810.7272773459329</v>
      </c>
      <c r="M14" s="1">
        <v>27669</v>
      </c>
      <c r="N14" s="14">
        <f t="shared" si="9"/>
        <v>46709.273450862849</v>
      </c>
      <c r="O14" s="1">
        <v>83130</v>
      </c>
      <c r="P14" s="14">
        <f t="shared" si="10"/>
        <v>98698.008603024573</v>
      </c>
      <c r="Q14" s="14">
        <f t="shared" si="11"/>
        <v>145407.28205388747</v>
      </c>
    </row>
    <row r="15" spans="3:17" x14ac:dyDescent="0.25">
      <c r="C15" s="1">
        <v>27861</v>
      </c>
      <c r="D15" s="14">
        <f t="shared" si="3"/>
        <v>66021.846861645972</v>
      </c>
      <c r="E15" s="1">
        <v>4606</v>
      </c>
      <c r="F15" s="14">
        <f t="shared" si="4"/>
        <v>16591.331859980692</v>
      </c>
      <c r="G15" s="14">
        <f t="shared" si="5"/>
        <v>82613.178721626653</v>
      </c>
      <c r="H15" s="1">
        <v>169</v>
      </c>
      <c r="I15" s="14">
        <f t="shared" si="6"/>
        <v>1460.6524524829667</v>
      </c>
      <c r="J15" s="1">
        <v>52</v>
      </c>
      <c r="K15" s="14">
        <f t="shared" si="7"/>
        <v>350.76763930520974</v>
      </c>
      <c r="L15" s="14">
        <f t="shared" si="8"/>
        <v>1811.420091788176</v>
      </c>
      <c r="M15" s="1">
        <v>12251</v>
      </c>
      <c r="N15" s="14">
        <f t="shared" si="9"/>
        <v>46715.592157925341</v>
      </c>
      <c r="O15" s="1">
        <v>35725</v>
      </c>
      <c r="P15" s="14">
        <f t="shared" si="10"/>
        <v>98748.268748553426</v>
      </c>
      <c r="Q15" s="14">
        <f t="shared" si="11"/>
        <v>145463.86090647883</v>
      </c>
    </row>
    <row r="16" spans="3:17" x14ac:dyDescent="0.25">
      <c r="C16" s="1">
        <v>92941</v>
      </c>
      <c r="D16" s="14">
        <f t="shared" si="3"/>
        <v>66030.95366748143</v>
      </c>
      <c r="E16" s="1">
        <v>15311</v>
      </c>
      <c r="F16" s="14">
        <f t="shared" si="4"/>
        <v>16598.435164016322</v>
      </c>
      <c r="G16" s="14">
        <f t="shared" si="5"/>
        <v>82629.388831497738</v>
      </c>
      <c r="H16" s="1">
        <v>862</v>
      </c>
      <c r="I16" s="14">
        <f t="shared" si="6"/>
        <v>1460.996035307777</v>
      </c>
      <c r="J16" s="1">
        <v>238</v>
      </c>
      <c r="K16" s="14">
        <f t="shared" si="7"/>
        <v>350.8148110514619</v>
      </c>
      <c r="L16" s="14">
        <f t="shared" si="8"/>
        <v>1811.8108463592382</v>
      </c>
      <c r="M16" s="1">
        <v>56667</v>
      </c>
      <c r="N16" s="14">
        <f t="shared" si="9"/>
        <v>46729.180744428828</v>
      </c>
      <c r="O16" s="1">
        <v>133718</v>
      </c>
      <c r="P16" s="14">
        <f t="shared" si="10"/>
        <v>98767.817966622781</v>
      </c>
      <c r="Q16" s="14">
        <f t="shared" si="11"/>
        <v>145496.99871105168</v>
      </c>
    </row>
    <row r="17" spans="3:17" x14ac:dyDescent="0.25">
      <c r="C17" s="1">
        <v>78861</v>
      </c>
      <c r="D17" s="14">
        <f t="shared" si="3"/>
        <v>66008.415267797056</v>
      </c>
      <c r="E17" s="1">
        <v>13827</v>
      </c>
      <c r="F17" s="14">
        <f t="shared" si="4"/>
        <v>16592.599270662216</v>
      </c>
      <c r="G17" s="14">
        <f t="shared" si="5"/>
        <v>82601.014538459247</v>
      </c>
      <c r="H17" s="1">
        <v>1580</v>
      </c>
      <c r="I17" s="14">
        <f t="shared" si="6"/>
        <v>1460.4518256338276</v>
      </c>
      <c r="J17" s="1">
        <v>287</v>
      </c>
      <c r="K17" s="14">
        <f t="shared" si="7"/>
        <v>350.86757953062198</v>
      </c>
      <c r="L17" s="14">
        <f t="shared" si="8"/>
        <v>1811.3194051644489</v>
      </c>
      <c r="M17" s="1">
        <v>54441</v>
      </c>
      <c r="N17" s="14">
        <f t="shared" si="9"/>
        <v>46718.015451072337</v>
      </c>
      <c r="O17" s="1">
        <v>110055</v>
      </c>
      <c r="P17" s="14">
        <f t="shared" si="10"/>
        <v>98738.031772733593</v>
      </c>
      <c r="Q17" s="14">
        <f t="shared" si="11"/>
        <v>145456.047223806</v>
      </c>
    </row>
    <row r="18" spans="3:17" x14ac:dyDescent="0.25">
      <c r="C18" s="1">
        <v>29519</v>
      </c>
      <c r="D18" s="14">
        <f t="shared" si="3"/>
        <v>66020.405265641501</v>
      </c>
      <c r="E18" s="1">
        <v>6647</v>
      </c>
      <c r="F18" s="14">
        <f t="shared" si="4"/>
        <v>16594.122098219745</v>
      </c>
      <c r="G18" s="14">
        <f t="shared" si="5"/>
        <v>82614.527363861213</v>
      </c>
      <c r="H18" s="1">
        <v>605</v>
      </c>
      <c r="I18" s="14">
        <f t="shared" si="6"/>
        <v>1460.700104474857</v>
      </c>
      <c r="J18" s="1">
        <v>74</v>
      </c>
      <c r="K18" s="14">
        <f t="shared" si="7"/>
        <v>350.81667662909786</v>
      </c>
      <c r="L18" s="14">
        <f t="shared" si="8"/>
        <v>1811.5167811039544</v>
      </c>
      <c r="M18" s="1">
        <v>25598</v>
      </c>
      <c r="N18" s="14">
        <f t="shared" si="9"/>
        <v>46720.929451142169</v>
      </c>
      <c r="O18" s="1">
        <v>51851</v>
      </c>
      <c r="P18" s="14">
        <f t="shared" si="10"/>
        <v>98751.372829303262</v>
      </c>
      <c r="Q18" s="14">
        <f t="shared" si="11"/>
        <v>145472.3022804455</v>
      </c>
    </row>
    <row r="19" spans="3:17" x14ac:dyDescent="0.25">
      <c r="C19" s="1">
        <v>93908</v>
      </c>
      <c r="D19" s="14">
        <f t="shared" si="3"/>
        <v>66019.92473364</v>
      </c>
      <c r="E19" s="1">
        <v>24116</v>
      </c>
      <c r="F19" s="14">
        <f t="shared" si="4"/>
        <v>16595.052177632762</v>
      </c>
      <c r="G19" s="14">
        <f t="shared" si="5"/>
        <v>82614.976911272737</v>
      </c>
      <c r="H19" s="1">
        <v>2049</v>
      </c>
      <c r="I19" s="14">
        <f t="shared" si="6"/>
        <v>1460.7159884721539</v>
      </c>
      <c r="J19" s="1">
        <v>508</v>
      </c>
      <c r="K19" s="14">
        <f t="shared" si="7"/>
        <v>350.83302240372723</v>
      </c>
      <c r="L19" s="14">
        <f t="shared" si="8"/>
        <v>1811.5490108758804</v>
      </c>
      <c r="M19" s="1">
        <v>75497</v>
      </c>
      <c r="N19" s="14">
        <f t="shared" si="9"/>
        <v>46722.708548881114</v>
      </c>
      <c r="O19" s="1">
        <v>151272</v>
      </c>
      <c r="P19" s="14">
        <f t="shared" si="10"/>
        <v>98752.40752288654</v>
      </c>
      <c r="Q19" s="14">
        <f t="shared" si="11"/>
        <v>145475.11607176773</v>
      </c>
    </row>
    <row r="20" spans="3:17" x14ac:dyDescent="0.25">
      <c r="C20" s="1">
        <v>91427</v>
      </c>
      <c r="D20" s="14">
        <f t="shared" si="3"/>
        <v>66016.248422359524</v>
      </c>
      <c r="E20" s="1">
        <v>32543</v>
      </c>
      <c r="F20" s="14">
        <f t="shared" si="4"/>
        <v>16593.92451550491</v>
      </c>
      <c r="G20" s="14">
        <f t="shared" si="5"/>
        <v>82610.172937864394</v>
      </c>
      <c r="H20" s="1">
        <v>2742</v>
      </c>
      <c r="I20" s="14">
        <f t="shared" si="6"/>
        <v>1460.6226395269462</v>
      </c>
      <c r="J20" s="1">
        <v>977</v>
      </c>
      <c r="K20" s="14">
        <f t="shared" si="7"/>
        <v>350.83909285448232</v>
      </c>
      <c r="L20" s="14">
        <f t="shared" si="8"/>
        <v>1811.461732381428</v>
      </c>
      <c r="M20" s="1">
        <v>90812</v>
      </c>
      <c r="N20" s="14">
        <f t="shared" si="9"/>
        <v>46720.551150365209</v>
      </c>
      <c r="O20" s="1">
        <v>166663</v>
      </c>
      <c r="P20" s="14">
        <f t="shared" si="10"/>
        <v>98747.270708307798</v>
      </c>
      <c r="Q20" s="14">
        <f t="shared" si="11"/>
        <v>145467.82185867309</v>
      </c>
    </row>
    <row r="21" spans="3:17" x14ac:dyDescent="0.25">
      <c r="C21" s="1">
        <v>67751</v>
      </c>
      <c r="D21" s="14">
        <f t="shared" si="3"/>
        <v>66018.859473880337</v>
      </c>
      <c r="E21" s="1">
        <v>18401</v>
      </c>
      <c r="F21" s="14">
        <f t="shared" si="4"/>
        <v>16594.366263785807</v>
      </c>
      <c r="G21" s="14">
        <f t="shared" si="5"/>
        <v>82613.225737666115</v>
      </c>
      <c r="H21" s="1">
        <v>1549</v>
      </c>
      <c r="I21" s="14">
        <f t="shared" si="6"/>
        <v>1460.6795774913189</v>
      </c>
      <c r="J21" s="1">
        <v>347</v>
      </c>
      <c r="K21" s="14">
        <f t="shared" si="7"/>
        <v>350.82959729576913</v>
      </c>
      <c r="L21" s="14">
        <f t="shared" si="8"/>
        <v>1811.5091747870877</v>
      </c>
      <c r="M21" s="1">
        <v>62082</v>
      </c>
      <c r="N21" s="14">
        <f t="shared" si="9"/>
        <v>46721.39638346283</v>
      </c>
      <c r="O21" s="1">
        <v>119503</v>
      </c>
      <c r="P21" s="14">
        <f t="shared" si="10"/>
        <v>98750.350353499191</v>
      </c>
      <c r="Q21" s="14">
        <f t="shared" si="11"/>
        <v>145471.74673696212</v>
      </c>
    </row>
    <row r="22" spans="3:17" x14ac:dyDescent="0.25">
      <c r="C22" s="1">
        <v>117055</v>
      </c>
      <c r="D22" s="14">
        <f t="shared" si="3"/>
        <v>66018.344209959949</v>
      </c>
      <c r="E22" s="1">
        <v>32245</v>
      </c>
      <c r="F22" s="14">
        <f t="shared" si="4"/>
        <v>16594.447652307827</v>
      </c>
      <c r="G22" s="14">
        <f t="shared" si="5"/>
        <v>82612.791862267753</v>
      </c>
      <c r="H22" s="1">
        <v>1979</v>
      </c>
      <c r="I22" s="14">
        <f t="shared" si="6"/>
        <v>1460.6727351634729</v>
      </c>
      <c r="J22" s="1">
        <v>477</v>
      </c>
      <c r="K22" s="14">
        <f t="shared" si="7"/>
        <v>350.83390418465956</v>
      </c>
      <c r="L22" s="14">
        <f t="shared" si="8"/>
        <v>1811.506639348132</v>
      </c>
      <c r="M22" s="1">
        <v>90231</v>
      </c>
      <c r="N22" s="14">
        <f t="shared" si="9"/>
        <v>46721.552027569713</v>
      </c>
      <c r="O22" s="1">
        <v>189094</v>
      </c>
      <c r="P22" s="14">
        <f t="shared" si="10"/>
        <v>98750.009528231167</v>
      </c>
      <c r="Q22" s="14">
        <f t="shared" si="11"/>
        <v>145471.56155580099</v>
      </c>
    </row>
    <row r="23" spans="3:17" x14ac:dyDescent="0.25">
      <c r="C23" s="1">
        <v>95661</v>
      </c>
      <c r="D23" s="14">
        <f t="shared" si="3"/>
        <v>66017.817368733275</v>
      </c>
      <c r="E23" s="1">
        <v>23423</v>
      </c>
      <c r="F23" s="14">
        <f t="shared" si="4"/>
        <v>16594.246143866181</v>
      </c>
      <c r="G23" s="14">
        <f t="shared" si="5"/>
        <v>82612.06351259943</v>
      </c>
      <c r="H23" s="1">
        <v>1336</v>
      </c>
      <c r="I23" s="14">
        <f t="shared" si="6"/>
        <v>1460.6583173939125</v>
      </c>
      <c r="J23" s="1">
        <v>316</v>
      </c>
      <c r="K23" s="14">
        <f t="shared" si="7"/>
        <v>350.83419811163702</v>
      </c>
      <c r="L23" s="14">
        <f t="shared" si="8"/>
        <v>1811.4925155055491</v>
      </c>
      <c r="M23" s="1">
        <v>62784</v>
      </c>
      <c r="N23" s="14">
        <f t="shared" si="9"/>
        <v>46721.166520465915</v>
      </c>
      <c r="O23" s="1">
        <v>141119</v>
      </c>
      <c r="P23" s="14">
        <f t="shared" si="10"/>
        <v>98749.210196679385</v>
      </c>
      <c r="Q23" s="14">
        <f t="shared" si="11"/>
        <v>145470.37671714541</v>
      </c>
    </row>
    <row r="24" spans="3:17" x14ac:dyDescent="0.25">
      <c r="C24" s="1">
        <v>339512</v>
      </c>
      <c r="D24" s="14">
        <f t="shared" si="3"/>
        <v>66018.340350857863</v>
      </c>
      <c r="E24" s="1">
        <v>168442</v>
      </c>
      <c r="F24" s="14">
        <f t="shared" si="4"/>
        <v>16594.353353319937</v>
      </c>
      <c r="G24" s="14">
        <f t="shared" si="5"/>
        <v>82612.693704177756</v>
      </c>
      <c r="H24" s="1">
        <v>11651</v>
      </c>
      <c r="I24" s="14">
        <f t="shared" si="6"/>
        <v>1460.6702100162347</v>
      </c>
      <c r="J24" s="1">
        <v>4407</v>
      </c>
      <c r="K24" s="14">
        <f t="shared" si="7"/>
        <v>350.83256653068861</v>
      </c>
      <c r="L24" s="14">
        <f t="shared" si="8"/>
        <v>1811.5027765469229</v>
      </c>
      <c r="M24" s="1">
        <v>309483</v>
      </c>
      <c r="N24" s="14">
        <f t="shared" si="9"/>
        <v>46721.371643832819</v>
      </c>
      <c r="O24" s="1">
        <v>551686</v>
      </c>
      <c r="P24" s="14">
        <f t="shared" si="10"/>
        <v>98749.856692803252</v>
      </c>
      <c r="Q24" s="14">
        <f t="shared" si="11"/>
        <v>145471.22833663618</v>
      </c>
    </row>
    <row r="25" spans="3:17" x14ac:dyDescent="0.25">
      <c r="C25" s="1">
        <v>99759</v>
      </c>
      <c r="D25" s="14">
        <f t="shared" si="3"/>
        <v>66018.167309850352</v>
      </c>
      <c r="E25" s="1">
        <v>24192</v>
      </c>
      <c r="F25" s="14">
        <f t="shared" si="4"/>
        <v>16594.349049831315</v>
      </c>
      <c r="G25" s="14">
        <f t="shared" si="5"/>
        <v>82612.516359681656</v>
      </c>
      <c r="H25" s="1">
        <v>2406</v>
      </c>
      <c r="I25" s="14">
        <f t="shared" si="6"/>
        <v>1460.66708752454</v>
      </c>
      <c r="J25" s="1">
        <v>609</v>
      </c>
      <c r="K25" s="14">
        <f t="shared" si="7"/>
        <v>350.83355627566175</v>
      </c>
      <c r="L25" s="14">
        <f t="shared" si="8"/>
        <v>1811.5006438002013</v>
      </c>
      <c r="M25" s="1">
        <v>90038</v>
      </c>
      <c r="N25" s="14">
        <f t="shared" si="9"/>
        <v>46721.363397289482</v>
      </c>
      <c r="O25" s="1">
        <v>173420</v>
      </c>
      <c r="P25" s="14">
        <f t="shared" si="10"/>
        <v>98749.692139237945</v>
      </c>
      <c r="Q25" s="14">
        <f t="shared" si="11"/>
        <v>145471.05553652754</v>
      </c>
    </row>
    <row r="26" spans="3:17" x14ac:dyDescent="0.25">
      <c r="C26" s="1">
        <v>117668</v>
      </c>
      <c r="D26" s="14">
        <f t="shared" si="3"/>
        <v>66018.108343147163</v>
      </c>
      <c r="E26" s="1">
        <v>23670</v>
      </c>
      <c r="F26" s="14">
        <f t="shared" si="4"/>
        <v>16594.316182339146</v>
      </c>
      <c r="G26" s="14">
        <f t="shared" si="5"/>
        <v>82612.424525486291</v>
      </c>
      <c r="H26" s="1">
        <v>1643</v>
      </c>
      <c r="I26" s="14">
        <f t="shared" si="6"/>
        <v>1460.665204978229</v>
      </c>
      <c r="J26" s="1">
        <v>466</v>
      </c>
      <c r="K26" s="14">
        <f t="shared" si="7"/>
        <v>350.83344030599579</v>
      </c>
      <c r="L26" s="14">
        <f t="shared" si="8"/>
        <v>1811.4986452842243</v>
      </c>
      <c r="M26" s="1">
        <v>78265</v>
      </c>
      <c r="N26" s="14">
        <f t="shared" si="9"/>
        <v>46721.30052052941</v>
      </c>
      <c r="O26" s="1">
        <v>171853</v>
      </c>
      <c r="P26" s="14">
        <f t="shared" si="10"/>
        <v>98749.586342906856</v>
      </c>
      <c r="Q26" s="14">
        <f t="shared" si="11"/>
        <v>145470.88686343638</v>
      </c>
    </row>
    <row r="27" spans="3:17" x14ac:dyDescent="0.25">
      <c r="C27" s="1">
        <v>336106</v>
      </c>
      <c r="D27" s="14">
        <f t="shared" si="3"/>
        <v>66018.205334618455</v>
      </c>
      <c r="E27" s="1">
        <v>184065</v>
      </c>
      <c r="F27" s="14">
        <f t="shared" si="4"/>
        <v>16594.339528496799</v>
      </c>
      <c r="G27" s="14">
        <f t="shared" si="5"/>
        <v>82612.544863115239</v>
      </c>
      <c r="H27" s="1">
        <v>11948</v>
      </c>
      <c r="I27" s="14">
        <f t="shared" si="6"/>
        <v>1460.6675008396678</v>
      </c>
      <c r="J27" s="1">
        <v>5001</v>
      </c>
      <c r="K27" s="14">
        <f t="shared" si="7"/>
        <v>350.83318770411535</v>
      </c>
      <c r="L27" s="14">
        <f t="shared" si="8"/>
        <v>1811.5006885437826</v>
      </c>
      <c r="M27" s="1">
        <v>291134</v>
      </c>
      <c r="N27" s="14">
        <f t="shared" si="9"/>
        <v>46721.345187217237</v>
      </c>
      <c r="O27" s="1">
        <v>523332</v>
      </c>
      <c r="P27" s="14">
        <f t="shared" si="10"/>
        <v>98749.711724982699</v>
      </c>
      <c r="Q27" s="14">
        <f t="shared" si="11"/>
        <v>145471.05691220003</v>
      </c>
    </row>
    <row r="28" spans="3:17" x14ac:dyDescent="0.25">
      <c r="C28" s="1">
        <v>14321</v>
      </c>
      <c r="D28" s="14">
        <f t="shared" si="3"/>
        <v>66018.160329205319</v>
      </c>
      <c r="E28" s="1">
        <v>7894</v>
      </c>
      <c r="F28" s="14">
        <f t="shared" si="4"/>
        <v>16594.33492022242</v>
      </c>
      <c r="G28" s="14">
        <f t="shared" si="5"/>
        <v>82612.495249427724</v>
      </c>
      <c r="H28" s="1">
        <v>819</v>
      </c>
      <c r="I28" s="14">
        <f t="shared" si="6"/>
        <v>1460.6665977808123</v>
      </c>
      <c r="J28" s="1">
        <v>510</v>
      </c>
      <c r="K28" s="14">
        <f t="shared" si="7"/>
        <v>350.83339476192424</v>
      </c>
      <c r="L28" s="14">
        <f t="shared" si="8"/>
        <v>1811.4999925427362</v>
      </c>
      <c r="M28" s="1">
        <v>23092</v>
      </c>
      <c r="N28" s="14">
        <f t="shared" si="9"/>
        <v>46721.336368345372</v>
      </c>
      <c r="O28" s="1">
        <v>31869</v>
      </c>
      <c r="P28" s="14">
        <f t="shared" si="10"/>
        <v>98749.663402375838</v>
      </c>
      <c r="Q28" s="14">
        <f t="shared" si="11"/>
        <v>145470.9997707213</v>
      </c>
    </row>
    <row r="29" spans="3:17" x14ac:dyDescent="0.25">
      <c r="C29" s="1">
        <v>59713</v>
      </c>
      <c r="D29" s="14">
        <f t="shared" si="3"/>
        <v>66018.158002323646</v>
      </c>
      <c r="E29" s="1">
        <v>13802</v>
      </c>
      <c r="F29" s="14">
        <f t="shared" si="4"/>
        <v>16594.330210352786</v>
      </c>
      <c r="G29" s="14">
        <f t="shared" si="5"/>
        <v>82612.488212676428</v>
      </c>
      <c r="H29" s="1">
        <v>473</v>
      </c>
      <c r="I29" s="14">
        <f t="shared" si="6"/>
        <v>1460.6664345329029</v>
      </c>
      <c r="J29" s="1">
        <v>123</v>
      </c>
      <c r="K29" s="14">
        <f t="shared" si="7"/>
        <v>350.83334092401179</v>
      </c>
      <c r="L29" s="14">
        <f t="shared" si="8"/>
        <v>1811.4997754569142</v>
      </c>
      <c r="M29" s="1">
        <v>38880</v>
      </c>
      <c r="N29" s="14">
        <f t="shared" si="9"/>
        <v>46721.327358697337</v>
      </c>
      <c r="O29" s="1">
        <v>90523</v>
      </c>
      <c r="P29" s="14">
        <f t="shared" si="10"/>
        <v>98749.653823421802</v>
      </c>
      <c r="Q29" s="14">
        <f t="shared" si="11"/>
        <v>145470.98118211923</v>
      </c>
    </row>
    <row r="30" spans="3:17" x14ac:dyDescent="0.25">
      <c r="C30" s="1">
        <v>13463</v>
      </c>
      <c r="D30" s="14">
        <f t="shared" si="3"/>
        <v>66018.174555382473</v>
      </c>
      <c r="E30" s="1">
        <v>6941</v>
      </c>
      <c r="F30" s="14">
        <f t="shared" si="4"/>
        <v>16594.334886357334</v>
      </c>
      <c r="G30" s="14">
        <f t="shared" si="5"/>
        <v>82612.509441739807</v>
      </c>
      <c r="H30" s="1">
        <v>480</v>
      </c>
      <c r="I30" s="14">
        <f t="shared" si="6"/>
        <v>1460.666844384461</v>
      </c>
      <c r="J30" s="1">
        <v>216</v>
      </c>
      <c r="K30" s="14">
        <f t="shared" si="7"/>
        <v>350.83330779668381</v>
      </c>
      <c r="L30" s="14">
        <f t="shared" si="8"/>
        <v>1811.5001521811444</v>
      </c>
      <c r="M30" s="1">
        <v>12583</v>
      </c>
      <c r="N30" s="14">
        <f t="shared" si="9"/>
        <v>46721.33630475332</v>
      </c>
      <c r="O30" s="1">
        <v>20824</v>
      </c>
      <c r="P30" s="14">
        <f t="shared" si="10"/>
        <v>98749.67631692678</v>
      </c>
      <c r="Q30" s="14">
        <f t="shared" si="11"/>
        <v>145471.01262168019</v>
      </c>
    </row>
    <row r="31" spans="3:17" x14ac:dyDescent="0.25">
      <c r="C31" s="1">
        <v>48168</v>
      </c>
      <c r="D31" s="14">
        <f t="shared" si="3"/>
        <v>66018.164295637151</v>
      </c>
      <c r="E31" s="1">
        <v>11848</v>
      </c>
      <c r="F31" s="14">
        <f t="shared" si="4"/>
        <v>16594.333338977511</v>
      </c>
      <c r="G31" s="14">
        <f t="shared" si="5"/>
        <v>82612.497634614658</v>
      </c>
      <c r="H31" s="1">
        <v>626</v>
      </c>
      <c r="I31" s="14">
        <f t="shared" si="6"/>
        <v>1460.6666255660587</v>
      </c>
      <c r="J31" s="1">
        <v>103</v>
      </c>
      <c r="K31" s="14">
        <f t="shared" si="7"/>
        <v>350.83334782753991</v>
      </c>
      <c r="L31" s="14">
        <f t="shared" si="8"/>
        <v>1811.4999733935983</v>
      </c>
      <c r="M31" s="1">
        <v>35422</v>
      </c>
      <c r="N31" s="14">
        <f t="shared" si="9"/>
        <v>46721.333343932005</v>
      </c>
      <c r="O31" s="1">
        <v>77484</v>
      </c>
      <c r="P31" s="14">
        <f t="shared" si="10"/>
        <v>98749.664514241464</v>
      </c>
      <c r="Q31" s="14">
        <f t="shared" si="11"/>
        <v>145470.99785817356</v>
      </c>
    </row>
    <row r="32" spans="3:17" x14ac:dyDescent="0.25">
      <c r="C32" s="1">
        <v>83156</v>
      </c>
      <c r="D32" s="14">
        <f t="shared" si="3"/>
        <v>66018.165617781095</v>
      </c>
      <c r="E32" s="1">
        <v>9842</v>
      </c>
      <c r="F32" s="14">
        <f t="shared" si="4"/>
        <v>16594.332811895874</v>
      </c>
      <c r="G32" s="14">
        <f t="shared" si="5"/>
        <v>82612.498429676969</v>
      </c>
      <c r="H32" s="1">
        <v>588</v>
      </c>
      <c r="I32" s="14">
        <f t="shared" si="6"/>
        <v>1460.6666348278075</v>
      </c>
      <c r="J32" s="1">
        <v>121</v>
      </c>
      <c r="K32" s="14">
        <f t="shared" si="7"/>
        <v>350.83333218274515</v>
      </c>
      <c r="L32" s="14">
        <f t="shared" si="8"/>
        <v>1811.4999670105524</v>
      </c>
      <c r="M32" s="1">
        <v>55966</v>
      </c>
      <c r="N32" s="14">
        <f t="shared" si="9"/>
        <v>46721.332335794221</v>
      </c>
      <c r="O32" s="1">
        <v>129482</v>
      </c>
      <c r="P32" s="14">
        <f t="shared" si="10"/>
        <v>98749.664884863349</v>
      </c>
      <c r="Q32" s="14">
        <f t="shared" si="11"/>
        <v>145470.99722065765</v>
      </c>
    </row>
    <row r="33" spans="3:17" x14ac:dyDescent="0.25">
      <c r="C33" s="1">
        <v>41242</v>
      </c>
      <c r="D33" s="14">
        <f t="shared" si="3"/>
        <v>66018.168156266911</v>
      </c>
      <c r="E33" s="1">
        <v>8277</v>
      </c>
      <c r="F33" s="14">
        <f t="shared" si="4"/>
        <v>16594.333679076906</v>
      </c>
      <c r="G33" s="14">
        <f t="shared" si="5"/>
        <v>82612.501835343821</v>
      </c>
      <c r="H33" s="1">
        <v>385</v>
      </c>
      <c r="I33" s="14">
        <f t="shared" si="6"/>
        <v>1460.6667015927758</v>
      </c>
      <c r="J33" s="1">
        <v>101</v>
      </c>
      <c r="K33" s="14">
        <f t="shared" si="7"/>
        <v>350.83332926898964</v>
      </c>
      <c r="L33" s="14">
        <f t="shared" si="8"/>
        <v>1811.5000308617653</v>
      </c>
      <c r="M33" s="1">
        <v>21834</v>
      </c>
      <c r="N33" s="14">
        <f t="shared" si="9"/>
        <v>46721.333994826513</v>
      </c>
      <c r="O33" s="1">
        <v>57077</v>
      </c>
      <c r="P33" s="14">
        <f t="shared" si="10"/>
        <v>98749.668572010531</v>
      </c>
      <c r="Q33" s="14">
        <f t="shared" si="11"/>
        <v>145471.00256683712</v>
      </c>
    </row>
    <row r="34" spans="3:17" x14ac:dyDescent="0.25">
      <c r="C34" s="1">
        <v>123320</v>
      </c>
      <c r="D34" s="14">
        <f t="shared" si="3"/>
        <v>66018.16602322839</v>
      </c>
      <c r="E34" s="1">
        <v>25939</v>
      </c>
      <c r="F34" s="14">
        <f t="shared" si="4"/>
        <v>16594.333276650097</v>
      </c>
      <c r="G34" s="14">
        <f t="shared" si="5"/>
        <v>82612.499299878487</v>
      </c>
      <c r="H34" s="1">
        <v>1734</v>
      </c>
      <c r="I34" s="14">
        <f t="shared" si="6"/>
        <v>1460.6666539955474</v>
      </c>
      <c r="J34" s="1">
        <v>482</v>
      </c>
      <c r="K34" s="14">
        <f t="shared" si="7"/>
        <v>350.83333642642492</v>
      </c>
      <c r="L34" s="14">
        <f t="shared" si="8"/>
        <v>1811.4999904219721</v>
      </c>
      <c r="M34" s="1">
        <v>99334</v>
      </c>
      <c r="N34" s="14">
        <f t="shared" si="9"/>
        <v>46721.33322485091</v>
      </c>
      <c r="O34" s="1">
        <v>204578</v>
      </c>
      <c r="P34" s="14">
        <f t="shared" si="10"/>
        <v>98749.665990371781</v>
      </c>
      <c r="Q34" s="14">
        <f t="shared" si="11"/>
        <v>145470.99921522278</v>
      </c>
    </row>
    <row r="35" spans="3:17" x14ac:dyDescent="0.25">
      <c r="C35" s="1">
        <v>107163</v>
      </c>
      <c r="D35" s="14">
        <f t="shared" si="3"/>
        <v>66018.166599092132</v>
      </c>
      <c r="E35" s="1">
        <v>19326</v>
      </c>
      <c r="F35" s="14">
        <f t="shared" si="4"/>
        <v>16594.333255874295</v>
      </c>
      <c r="G35" s="14">
        <f t="shared" si="5"/>
        <v>82612.499854966431</v>
      </c>
      <c r="H35" s="1">
        <v>1651</v>
      </c>
      <c r="I35" s="14">
        <f t="shared" si="6"/>
        <v>1460.6666634720434</v>
      </c>
      <c r="J35" s="1">
        <v>317</v>
      </c>
      <c r="K35" s="14">
        <f t="shared" si="7"/>
        <v>350.83333262605328</v>
      </c>
      <c r="L35" s="14">
        <f t="shared" si="8"/>
        <v>1811.4999960980967</v>
      </c>
      <c r="M35" s="1">
        <v>79698</v>
      </c>
      <c r="N35" s="14">
        <f t="shared" si="9"/>
        <v>46721.333185157215</v>
      </c>
      <c r="O35" s="1">
        <v>163224</v>
      </c>
      <c r="P35" s="14">
        <f t="shared" si="10"/>
        <v>98749.666482415225</v>
      </c>
      <c r="Q35" s="14">
        <f t="shared" si="11"/>
        <v>145470.99966757253</v>
      </c>
    </row>
    <row r="36" spans="3:17" x14ac:dyDescent="0.25">
      <c r="C36" s="1">
        <v>39652</v>
      </c>
      <c r="D36" s="14">
        <f t="shared" si="3"/>
        <v>66018.166926195801</v>
      </c>
      <c r="E36" s="1">
        <v>10119</v>
      </c>
      <c r="F36" s="14">
        <f t="shared" si="4"/>
        <v>16594.333403867102</v>
      </c>
      <c r="G36" s="14">
        <f t="shared" si="5"/>
        <v>82612.500330062918</v>
      </c>
      <c r="H36" s="1">
        <v>878</v>
      </c>
      <c r="I36" s="14">
        <f t="shared" si="6"/>
        <v>1460.6666730201223</v>
      </c>
      <c r="J36" s="1">
        <v>228</v>
      </c>
      <c r="K36" s="14">
        <f t="shared" si="7"/>
        <v>350.83333277382263</v>
      </c>
      <c r="L36" s="14">
        <f t="shared" si="8"/>
        <v>1811.5000057939449</v>
      </c>
      <c r="M36" s="1">
        <v>34627</v>
      </c>
      <c r="N36" s="14">
        <f t="shared" si="9"/>
        <v>46721.333468278208</v>
      </c>
      <c r="O36" s="1">
        <v>69470</v>
      </c>
      <c r="P36" s="14">
        <f t="shared" si="10"/>
        <v>98749.667014932507</v>
      </c>
      <c r="Q36" s="14">
        <f t="shared" si="11"/>
        <v>145471.00048321081</v>
      </c>
    </row>
    <row r="37" spans="3:17" x14ac:dyDescent="0.25">
      <c r="C37" s="1">
        <v>125469</v>
      </c>
      <c r="D37" s="14">
        <f t="shared" si="3"/>
        <v>66018.166516172103</v>
      </c>
      <c r="E37" s="1">
        <v>34586</v>
      </c>
      <c r="F37" s="14">
        <f t="shared" si="4"/>
        <v>16594.3333121305</v>
      </c>
      <c r="G37" s="14">
        <f t="shared" si="5"/>
        <v>82612.499828302607</v>
      </c>
      <c r="H37" s="1">
        <v>3321</v>
      </c>
      <c r="I37" s="14">
        <f t="shared" si="6"/>
        <v>1460.6666634959045</v>
      </c>
      <c r="J37" s="1">
        <v>862</v>
      </c>
      <c r="K37" s="14">
        <f t="shared" si="7"/>
        <v>350.8333339421003</v>
      </c>
      <c r="L37" s="14">
        <f t="shared" si="8"/>
        <v>1811.4999974380046</v>
      </c>
      <c r="M37" s="1">
        <v>115185</v>
      </c>
      <c r="N37" s="14">
        <f t="shared" si="9"/>
        <v>46721.333292762109</v>
      </c>
      <c r="O37" s="1">
        <v>222030</v>
      </c>
      <c r="P37" s="14">
        <f t="shared" si="10"/>
        <v>98749.666495906495</v>
      </c>
      <c r="Q37" s="14">
        <f t="shared" si="11"/>
        <v>145470.99978866871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8378-2448-425F-8964-BA1A083D5D21}">
  <dimension ref="A1:L37"/>
  <sheetViews>
    <sheetView tabSelected="1" workbookViewId="0">
      <selection activeCell="D13" sqref="D13"/>
    </sheetView>
  </sheetViews>
  <sheetFormatPr baseColWidth="10" defaultRowHeight="15" x14ac:dyDescent="0.25"/>
  <cols>
    <col min="1" max="3" width="23.140625" customWidth="1"/>
    <col min="4" max="4" width="31.5703125" customWidth="1"/>
    <col min="5" max="5" width="31.7109375" customWidth="1"/>
    <col min="6" max="6" width="35" customWidth="1"/>
    <col min="7" max="7" width="34.28515625" customWidth="1"/>
    <col min="8" max="8" width="36.5703125" customWidth="1"/>
    <col min="9" max="9" width="29.28515625" customWidth="1"/>
    <col min="10" max="10" width="27" customWidth="1"/>
    <col min="11" max="12" width="27.42578125" customWidth="1"/>
  </cols>
  <sheetData>
    <row r="1" spans="1:12" x14ac:dyDescent="0.25">
      <c r="A1" t="s">
        <v>0</v>
      </c>
      <c r="B1" t="s">
        <v>31</v>
      </c>
      <c r="C1" t="s">
        <v>85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spans="1:12" x14ac:dyDescent="0.25">
      <c r="A2" t="s">
        <v>13</v>
      </c>
      <c r="B2">
        <v>2001</v>
      </c>
      <c r="C2" s="16">
        <v>36892</v>
      </c>
      <c r="D2" s="1">
        <v>66929</v>
      </c>
      <c r="E2" s="1">
        <v>21562</v>
      </c>
      <c r="F2" s="1">
        <v>88491</v>
      </c>
      <c r="G2" s="1">
        <v>1606</v>
      </c>
      <c r="H2" s="1">
        <v>417</v>
      </c>
      <c r="I2" s="1">
        <v>2023</v>
      </c>
      <c r="J2" s="1">
        <v>56224</v>
      </c>
      <c r="K2" s="1">
        <v>107446</v>
      </c>
      <c r="L2" s="1">
        <v>163670</v>
      </c>
    </row>
    <row r="3" spans="1:12" x14ac:dyDescent="0.25">
      <c r="A3" t="s">
        <v>14</v>
      </c>
      <c r="B3">
        <v>2001</v>
      </c>
      <c r="C3" s="16">
        <v>36893</v>
      </c>
      <c r="D3" s="1">
        <v>47890</v>
      </c>
      <c r="E3" s="1">
        <v>11327</v>
      </c>
      <c r="F3" s="1">
        <v>59217</v>
      </c>
      <c r="G3" s="1">
        <v>1008</v>
      </c>
      <c r="H3" s="1">
        <v>385</v>
      </c>
      <c r="I3" s="1">
        <v>1393</v>
      </c>
      <c r="J3" s="1">
        <v>36644</v>
      </c>
      <c r="K3" s="1">
        <v>73884</v>
      </c>
      <c r="L3" s="1">
        <v>110528</v>
      </c>
    </row>
    <row r="4" spans="1:12" x14ac:dyDescent="0.25">
      <c r="A4" t="s">
        <v>15</v>
      </c>
      <c r="B4">
        <v>2001</v>
      </c>
      <c r="C4" s="16">
        <v>36894</v>
      </c>
      <c r="D4" s="1">
        <v>77800</v>
      </c>
      <c r="E4" s="1">
        <v>18450</v>
      </c>
      <c r="F4" s="1">
        <v>96250</v>
      </c>
      <c r="G4" s="1">
        <v>1714</v>
      </c>
      <c r="H4" s="1">
        <v>306</v>
      </c>
      <c r="I4" s="1">
        <v>2020</v>
      </c>
      <c r="J4" s="1">
        <v>50272</v>
      </c>
      <c r="K4" s="1">
        <v>112428</v>
      </c>
      <c r="L4" s="1">
        <v>162700</v>
      </c>
    </row>
    <row r="5" spans="1:12" x14ac:dyDescent="0.25">
      <c r="A5" t="s">
        <v>16</v>
      </c>
      <c r="B5">
        <v>2001</v>
      </c>
      <c r="C5" s="16">
        <v>36895</v>
      </c>
      <c r="D5" s="1">
        <v>64206.333333333336</v>
      </c>
      <c r="E5" s="1">
        <v>17113</v>
      </c>
      <c r="F5" s="1">
        <v>81319.333333333328</v>
      </c>
      <c r="G5" s="1">
        <v>1442.6666666666667</v>
      </c>
      <c r="H5" s="1">
        <v>369.33333333333331</v>
      </c>
      <c r="I5" s="1">
        <v>1812</v>
      </c>
      <c r="J5" s="1">
        <v>47713.333333333336</v>
      </c>
      <c r="K5" s="1">
        <v>97919.333333333328</v>
      </c>
      <c r="L5" s="1">
        <v>145632.66666666666</v>
      </c>
    </row>
    <row r="6" spans="1:12" x14ac:dyDescent="0.25">
      <c r="A6" t="s">
        <v>17</v>
      </c>
      <c r="B6">
        <v>2001</v>
      </c>
      <c r="C6" s="16">
        <v>36896</v>
      </c>
      <c r="D6" s="1">
        <v>63298.777777777781</v>
      </c>
      <c r="E6" s="1">
        <v>15630</v>
      </c>
      <c r="F6" s="1">
        <v>78928.777777777766</v>
      </c>
      <c r="G6" s="1">
        <v>1388.2222222222224</v>
      </c>
      <c r="H6" s="1">
        <v>353.4444444444444</v>
      </c>
      <c r="I6" s="1">
        <v>1741.6666666666667</v>
      </c>
      <c r="J6" s="1">
        <v>44876.444444444445</v>
      </c>
      <c r="K6" s="1">
        <v>94743.777777777766</v>
      </c>
      <c r="L6" s="1">
        <v>139620.22222222222</v>
      </c>
    </row>
    <row r="7" spans="1:12" x14ac:dyDescent="0.25">
      <c r="A7" t="s">
        <v>18</v>
      </c>
      <c r="B7">
        <v>2001</v>
      </c>
      <c r="C7" s="16">
        <v>36897</v>
      </c>
      <c r="D7" s="1">
        <v>68435.037037037036</v>
      </c>
      <c r="E7" s="1">
        <v>17064.333333333332</v>
      </c>
      <c r="F7" s="1">
        <v>85499.37037037035</v>
      </c>
      <c r="G7" s="1">
        <v>1514.9629629629633</v>
      </c>
      <c r="H7" s="1">
        <v>342.92592592592587</v>
      </c>
      <c r="I7" s="1">
        <v>1857.8888888888889</v>
      </c>
      <c r="J7" s="1">
        <v>47620.592592592591</v>
      </c>
      <c r="K7" s="1">
        <v>101697.03703703702</v>
      </c>
      <c r="L7" s="1">
        <v>149317.62962962964</v>
      </c>
    </row>
    <row r="8" spans="1:12" x14ac:dyDescent="0.25">
      <c r="A8" t="s">
        <v>19</v>
      </c>
      <c r="B8">
        <v>2001</v>
      </c>
      <c r="C8" s="16">
        <v>36898</v>
      </c>
      <c r="D8" s="1">
        <v>65313.382716049382</v>
      </c>
      <c r="E8" s="1">
        <v>16602.444444444442</v>
      </c>
      <c r="F8" s="1">
        <v>81915.82716049382</v>
      </c>
      <c r="G8" s="1">
        <v>1448.6172839506173</v>
      </c>
      <c r="H8" s="1">
        <v>355.23456790123447</v>
      </c>
      <c r="I8" s="1">
        <v>1803.851851851852</v>
      </c>
      <c r="J8" s="1">
        <v>46736.790123456791</v>
      </c>
      <c r="K8" s="1">
        <v>98120.049382716024</v>
      </c>
      <c r="L8" s="1">
        <v>144856.83950617284</v>
      </c>
    </row>
    <row r="9" spans="1:12" x14ac:dyDescent="0.25">
      <c r="A9" t="s">
        <v>20</v>
      </c>
      <c r="B9">
        <v>2001</v>
      </c>
      <c r="C9" s="16">
        <v>36899</v>
      </c>
      <c r="D9" s="1">
        <v>65682.399176954743</v>
      </c>
      <c r="E9" s="1">
        <v>16432.259259259259</v>
      </c>
      <c r="F9" s="1">
        <v>82114.658436213984</v>
      </c>
      <c r="G9" s="1">
        <v>1450.6008230452678</v>
      </c>
      <c r="H9" s="1">
        <v>350.53497942386821</v>
      </c>
      <c r="I9" s="1">
        <v>1801.135802469136</v>
      </c>
      <c r="J9" s="1">
        <v>46411.275720164609</v>
      </c>
      <c r="K9" s="1">
        <v>98186.954732510261</v>
      </c>
      <c r="L9" s="1">
        <v>144598.23045267491</v>
      </c>
    </row>
    <row r="10" spans="1:12" x14ac:dyDescent="0.25">
      <c r="A10" t="s">
        <v>21</v>
      </c>
      <c r="B10">
        <v>2001</v>
      </c>
      <c r="C10" s="16">
        <v>36900</v>
      </c>
      <c r="D10" s="1">
        <v>66476.939643347054</v>
      </c>
      <c r="E10" s="1">
        <v>16699.679012345678</v>
      </c>
      <c r="F10" s="1">
        <v>83176.618655692713</v>
      </c>
      <c r="G10" s="1">
        <v>1471.3936899862829</v>
      </c>
      <c r="H10" s="1">
        <v>349.56515775034285</v>
      </c>
      <c r="I10" s="1">
        <v>1820.9588477366258</v>
      </c>
      <c r="J10" s="1">
        <v>46922.886145404664</v>
      </c>
      <c r="K10" s="1">
        <v>99334.680384087769</v>
      </c>
      <c r="L10" s="1">
        <v>146257.56652949247</v>
      </c>
    </row>
    <row r="11" spans="1:12" x14ac:dyDescent="0.25">
      <c r="A11" t="s">
        <v>22</v>
      </c>
      <c r="B11">
        <v>2001</v>
      </c>
      <c r="C11" s="16">
        <v>36901</v>
      </c>
      <c r="D11" s="1">
        <v>65824.24051211706</v>
      </c>
      <c r="E11" s="1">
        <v>16578.127572016459</v>
      </c>
      <c r="F11" s="1">
        <v>82402.368084133501</v>
      </c>
      <c r="G11" s="1">
        <v>1456.8705989940561</v>
      </c>
      <c r="H11" s="1">
        <v>351.77823502514849</v>
      </c>
      <c r="I11" s="1">
        <v>1808.6488340192045</v>
      </c>
      <c r="J11" s="1">
        <v>46690.317329675359</v>
      </c>
      <c r="K11" s="1">
        <v>98547.228166438013</v>
      </c>
      <c r="L11" s="1">
        <v>145237.54549611339</v>
      </c>
    </row>
    <row r="12" spans="1:12" x14ac:dyDescent="0.25">
      <c r="A12" t="s">
        <v>23</v>
      </c>
      <c r="B12">
        <v>2001</v>
      </c>
      <c r="C12" s="16">
        <v>36902</v>
      </c>
      <c r="D12" s="1">
        <v>65994.526444139614</v>
      </c>
      <c r="E12" s="1">
        <v>16570.0219478738</v>
      </c>
      <c r="F12" s="1">
        <v>82564.548392013399</v>
      </c>
      <c r="G12" s="1">
        <v>1459.6217040085357</v>
      </c>
      <c r="H12" s="1">
        <v>350.6261240664532</v>
      </c>
      <c r="I12" s="1">
        <v>1810.2478280749885</v>
      </c>
      <c r="J12" s="1">
        <v>46674.82639841488</v>
      </c>
      <c r="K12" s="1">
        <v>98689.621094345348</v>
      </c>
      <c r="L12" s="1">
        <v>145364.44749276026</v>
      </c>
    </row>
    <row r="13" spans="1:12" x14ac:dyDescent="0.25">
      <c r="A13" t="s">
        <v>24</v>
      </c>
      <c r="B13">
        <v>2001</v>
      </c>
      <c r="C13" s="16">
        <v>36903</v>
      </c>
      <c r="D13" s="1">
        <v>66098.568866534566</v>
      </c>
      <c r="E13" s="1">
        <v>16615.942844078647</v>
      </c>
      <c r="F13" s="1">
        <v>82714.511710613209</v>
      </c>
      <c r="G13" s="1">
        <v>1462.6286643296251</v>
      </c>
      <c r="H13" s="1">
        <v>350.65650561398155</v>
      </c>
      <c r="I13" s="1">
        <v>1813.2851699436062</v>
      </c>
      <c r="J13" s="1">
        <v>46762.676624498301</v>
      </c>
      <c r="K13" s="1">
        <v>98857.176548290372</v>
      </c>
      <c r="L13" s="1">
        <v>145619.85317278872</v>
      </c>
    </row>
    <row r="14" spans="1:12" x14ac:dyDescent="0.25">
      <c r="A14" t="s">
        <v>25</v>
      </c>
      <c r="B14">
        <v>2001</v>
      </c>
      <c r="C14" s="16">
        <v>36892</v>
      </c>
      <c r="D14" s="1">
        <v>65972.445274263751</v>
      </c>
      <c r="E14" s="1">
        <v>16588.030787989632</v>
      </c>
      <c r="F14" s="1">
        <v>82560.476062253365</v>
      </c>
      <c r="G14" s="1">
        <v>1459.7069891107392</v>
      </c>
      <c r="H14" s="1">
        <v>351.02028823519441</v>
      </c>
      <c r="I14" s="1">
        <v>1810.7272773459329</v>
      </c>
      <c r="J14" s="1">
        <v>46709.273450862849</v>
      </c>
      <c r="K14" s="1">
        <v>98698.008603024573</v>
      </c>
      <c r="L14" s="1">
        <v>145407.28205388747</v>
      </c>
    </row>
    <row r="15" spans="1:12" x14ac:dyDescent="0.25">
      <c r="A15" t="s">
        <v>26</v>
      </c>
      <c r="B15">
        <v>2001</v>
      </c>
      <c r="C15" s="16">
        <v>36893</v>
      </c>
      <c r="D15" s="1">
        <v>66021.846861645972</v>
      </c>
      <c r="E15" s="1">
        <v>16591.331859980692</v>
      </c>
      <c r="F15" s="1">
        <v>82613.178721626653</v>
      </c>
      <c r="G15" s="1">
        <v>1460.6524524829667</v>
      </c>
      <c r="H15" s="1">
        <v>350.76763930520974</v>
      </c>
      <c r="I15" s="1">
        <v>1811.420091788176</v>
      </c>
      <c r="J15" s="1">
        <v>46715.592157925341</v>
      </c>
      <c r="K15" s="1">
        <v>98748.268748553426</v>
      </c>
      <c r="L15" s="1">
        <v>145463.86090647883</v>
      </c>
    </row>
    <row r="16" spans="1:12" x14ac:dyDescent="0.25">
      <c r="A16" t="s">
        <v>27</v>
      </c>
      <c r="B16">
        <v>2001</v>
      </c>
      <c r="C16" s="16">
        <v>36894</v>
      </c>
      <c r="D16" s="1">
        <v>66030.95366748143</v>
      </c>
      <c r="E16" s="1">
        <v>16598.435164016322</v>
      </c>
      <c r="F16" s="1">
        <v>82629.388831497738</v>
      </c>
      <c r="G16" s="1">
        <v>1460.996035307777</v>
      </c>
      <c r="H16" s="1">
        <v>350.8148110514619</v>
      </c>
      <c r="I16" s="1">
        <v>1811.8108463592382</v>
      </c>
      <c r="J16" s="1">
        <v>46729.180744428828</v>
      </c>
      <c r="K16" s="1">
        <v>98767.817966622781</v>
      </c>
      <c r="L16" s="1">
        <v>145496.99871105168</v>
      </c>
    </row>
    <row r="17" spans="1:12" x14ac:dyDescent="0.25">
      <c r="A17" t="s">
        <v>28</v>
      </c>
      <c r="B17">
        <v>2001</v>
      </c>
      <c r="C17" s="16">
        <v>36895</v>
      </c>
      <c r="D17" s="1">
        <v>66008.415267797056</v>
      </c>
      <c r="E17" s="1">
        <v>16592.599270662216</v>
      </c>
      <c r="F17" s="1">
        <v>82601.014538459247</v>
      </c>
      <c r="G17" s="1">
        <v>1460.4518256338276</v>
      </c>
      <c r="H17" s="1">
        <v>350.86757953062198</v>
      </c>
      <c r="I17" s="1">
        <v>1811.3194051644489</v>
      </c>
      <c r="J17" s="1">
        <v>46718.015451072337</v>
      </c>
      <c r="K17" s="1">
        <v>98738.031772733593</v>
      </c>
      <c r="L17" s="1">
        <v>145456.047223806</v>
      </c>
    </row>
    <row r="18" spans="1:12" x14ac:dyDescent="0.25">
      <c r="A18" t="s">
        <v>29</v>
      </c>
      <c r="B18">
        <v>2001</v>
      </c>
      <c r="C18" s="16">
        <v>36896</v>
      </c>
      <c r="D18" s="1">
        <v>66020.405265641501</v>
      </c>
      <c r="E18" s="1">
        <v>16594.122098219745</v>
      </c>
      <c r="F18" s="1">
        <v>82614.527363861213</v>
      </c>
      <c r="G18" s="1">
        <v>1460.700104474857</v>
      </c>
      <c r="H18" s="1">
        <v>350.81667662909786</v>
      </c>
      <c r="I18" s="1">
        <v>1811.5167811039544</v>
      </c>
      <c r="J18" s="1">
        <v>46720.929451142169</v>
      </c>
      <c r="K18" s="1">
        <v>98751.372829303262</v>
      </c>
      <c r="L18" s="1">
        <v>145472.3022804455</v>
      </c>
    </row>
    <row r="19" spans="1:12" x14ac:dyDescent="0.25">
      <c r="A19" t="s">
        <v>30</v>
      </c>
      <c r="B19">
        <v>2001</v>
      </c>
      <c r="C19" s="16">
        <v>36897</v>
      </c>
      <c r="D19" s="1">
        <v>66019.92473364</v>
      </c>
      <c r="E19" s="1">
        <v>16595.052177632762</v>
      </c>
      <c r="F19" s="1">
        <v>82614.976911272737</v>
      </c>
      <c r="G19" s="1">
        <v>1460.7159884721539</v>
      </c>
      <c r="H19" s="1">
        <v>350.83302240372723</v>
      </c>
      <c r="I19" s="1">
        <v>1811.5490108758804</v>
      </c>
      <c r="J19" s="1">
        <v>46722.708548881114</v>
      </c>
      <c r="K19" s="1">
        <v>98752.40752288654</v>
      </c>
      <c r="L19" s="1">
        <v>145475.11607176773</v>
      </c>
    </row>
    <row r="20" spans="1:12" x14ac:dyDescent="0.25">
      <c r="A20" t="s">
        <v>13</v>
      </c>
      <c r="B20">
        <v>2013</v>
      </c>
      <c r="C20" s="16">
        <v>41275</v>
      </c>
      <c r="D20" s="1">
        <v>66016.248422359524</v>
      </c>
      <c r="E20" s="1">
        <v>16593.92451550491</v>
      </c>
      <c r="F20" s="1">
        <v>82610.172937864394</v>
      </c>
      <c r="G20" s="1">
        <v>1460.6226395269462</v>
      </c>
      <c r="H20" s="1">
        <v>350.83909285448232</v>
      </c>
      <c r="I20" s="1">
        <v>1811.461732381428</v>
      </c>
      <c r="J20" s="1">
        <v>46720.551150365209</v>
      </c>
      <c r="K20" s="1">
        <v>98747.270708307798</v>
      </c>
      <c r="L20" s="1">
        <v>145467.82185867309</v>
      </c>
    </row>
    <row r="21" spans="1:12" x14ac:dyDescent="0.25">
      <c r="A21" t="s">
        <v>14</v>
      </c>
      <c r="B21">
        <v>2013</v>
      </c>
      <c r="C21" s="16">
        <v>41276</v>
      </c>
      <c r="D21" s="1">
        <v>66018.859473880337</v>
      </c>
      <c r="E21" s="1">
        <v>16594.366263785807</v>
      </c>
      <c r="F21" s="1">
        <v>82613.225737666115</v>
      </c>
      <c r="G21" s="1">
        <v>1460.6795774913189</v>
      </c>
      <c r="H21" s="1">
        <v>350.82959729576913</v>
      </c>
      <c r="I21" s="1">
        <v>1811.5091747870877</v>
      </c>
      <c r="J21" s="1">
        <v>46721.39638346283</v>
      </c>
      <c r="K21" s="1">
        <v>98750.350353499191</v>
      </c>
      <c r="L21" s="1">
        <v>145471.74673696212</v>
      </c>
    </row>
    <row r="22" spans="1:12" x14ac:dyDescent="0.25">
      <c r="A22" t="s">
        <v>15</v>
      </c>
      <c r="B22">
        <v>2013</v>
      </c>
      <c r="C22" s="16">
        <v>41277</v>
      </c>
      <c r="D22" s="1">
        <v>66018.344209959949</v>
      </c>
      <c r="E22" s="1">
        <v>16594.447652307827</v>
      </c>
      <c r="F22" s="1">
        <v>82612.791862267753</v>
      </c>
      <c r="G22" s="1">
        <v>1460.6727351634729</v>
      </c>
      <c r="H22" s="1">
        <v>350.83390418465956</v>
      </c>
      <c r="I22" s="1">
        <v>1811.506639348132</v>
      </c>
      <c r="J22" s="1">
        <v>46721.552027569713</v>
      </c>
      <c r="K22" s="1">
        <v>98750.009528231167</v>
      </c>
      <c r="L22" s="1">
        <v>145471.56155580099</v>
      </c>
    </row>
    <row r="23" spans="1:12" x14ac:dyDescent="0.25">
      <c r="A23" t="s">
        <v>16</v>
      </c>
      <c r="B23">
        <v>2013</v>
      </c>
      <c r="C23" s="16">
        <v>41278</v>
      </c>
      <c r="D23" s="1">
        <v>66017.817368733275</v>
      </c>
      <c r="E23" s="1">
        <v>16594.246143866181</v>
      </c>
      <c r="F23" s="1">
        <v>82612.06351259943</v>
      </c>
      <c r="G23" s="1">
        <v>1460.6583173939125</v>
      </c>
      <c r="H23" s="1">
        <v>350.83419811163702</v>
      </c>
      <c r="I23" s="1">
        <v>1811.4925155055491</v>
      </c>
      <c r="J23" s="1">
        <v>46721.166520465915</v>
      </c>
      <c r="K23" s="1">
        <v>98749.210196679385</v>
      </c>
      <c r="L23" s="1">
        <v>145470.37671714541</v>
      </c>
    </row>
    <row r="24" spans="1:12" x14ac:dyDescent="0.25">
      <c r="A24" t="s">
        <v>17</v>
      </c>
      <c r="B24">
        <v>2013</v>
      </c>
      <c r="C24" s="16">
        <v>41279</v>
      </c>
      <c r="D24" s="1">
        <v>66018.340350857863</v>
      </c>
      <c r="E24" s="1">
        <v>16594.353353319937</v>
      </c>
      <c r="F24" s="1">
        <v>82612.693704177756</v>
      </c>
      <c r="G24" s="1">
        <v>1460.6702100162347</v>
      </c>
      <c r="H24" s="1">
        <v>350.83256653068861</v>
      </c>
      <c r="I24" s="1">
        <v>1811.5027765469229</v>
      </c>
      <c r="J24" s="1">
        <v>46721.371643832819</v>
      </c>
      <c r="K24" s="1">
        <v>98749.856692803252</v>
      </c>
      <c r="L24" s="1">
        <v>145471.22833663618</v>
      </c>
    </row>
    <row r="25" spans="1:12" x14ac:dyDescent="0.25">
      <c r="A25" t="s">
        <v>18</v>
      </c>
      <c r="B25">
        <v>2013</v>
      </c>
      <c r="C25" s="16">
        <v>41280</v>
      </c>
      <c r="D25" s="1">
        <v>66018.167309850352</v>
      </c>
      <c r="E25" s="1">
        <v>16594.349049831315</v>
      </c>
      <c r="F25" s="1">
        <v>82612.516359681656</v>
      </c>
      <c r="G25" s="1">
        <v>1460.66708752454</v>
      </c>
      <c r="H25" s="1">
        <v>350.83355627566175</v>
      </c>
      <c r="I25" s="1">
        <v>1811.5006438002013</v>
      </c>
      <c r="J25" s="1">
        <v>46721.363397289482</v>
      </c>
      <c r="K25" s="1">
        <v>98749.692139237945</v>
      </c>
      <c r="L25" s="1">
        <v>145471.05553652754</v>
      </c>
    </row>
    <row r="26" spans="1:12" x14ac:dyDescent="0.25">
      <c r="A26" t="s">
        <v>19</v>
      </c>
      <c r="B26">
        <v>2013</v>
      </c>
      <c r="C26" s="16">
        <v>41281</v>
      </c>
      <c r="D26" s="1">
        <v>66018.108343147163</v>
      </c>
      <c r="E26" s="1">
        <v>16594.316182339146</v>
      </c>
      <c r="F26" s="1">
        <v>82612.424525486291</v>
      </c>
      <c r="G26" s="1">
        <v>1460.665204978229</v>
      </c>
      <c r="H26" s="1">
        <v>350.83344030599579</v>
      </c>
      <c r="I26" s="1">
        <v>1811.4986452842243</v>
      </c>
      <c r="J26" s="1">
        <v>46721.30052052941</v>
      </c>
      <c r="K26" s="1">
        <v>98749.586342906856</v>
      </c>
      <c r="L26" s="1">
        <v>145470.88686343638</v>
      </c>
    </row>
    <row r="27" spans="1:12" x14ac:dyDescent="0.25">
      <c r="A27" t="s">
        <v>20</v>
      </c>
      <c r="B27">
        <v>2013</v>
      </c>
      <c r="C27" s="16">
        <v>41282</v>
      </c>
      <c r="D27" s="1">
        <v>66018.205334618455</v>
      </c>
      <c r="E27" s="1">
        <v>16594.339528496799</v>
      </c>
      <c r="F27" s="1">
        <v>82612.544863115239</v>
      </c>
      <c r="G27" s="1">
        <v>1460.6675008396678</v>
      </c>
      <c r="H27" s="1">
        <v>350.83318770411535</v>
      </c>
      <c r="I27" s="1">
        <v>1811.5006885437826</v>
      </c>
      <c r="J27" s="1">
        <v>46721.345187217237</v>
      </c>
      <c r="K27" s="1">
        <v>98749.711724982699</v>
      </c>
      <c r="L27" s="1">
        <v>145471.05691220003</v>
      </c>
    </row>
    <row r="28" spans="1:12" x14ac:dyDescent="0.25">
      <c r="A28" t="s">
        <v>21</v>
      </c>
      <c r="B28">
        <v>2013</v>
      </c>
      <c r="C28" s="16">
        <v>41283</v>
      </c>
      <c r="D28" s="1">
        <v>66018.160329205319</v>
      </c>
      <c r="E28" s="1">
        <v>16594.33492022242</v>
      </c>
      <c r="F28" s="1">
        <v>82612.495249427724</v>
      </c>
      <c r="G28" s="1">
        <v>1460.6665977808123</v>
      </c>
      <c r="H28" s="1">
        <v>350.83339476192424</v>
      </c>
      <c r="I28" s="1">
        <v>1811.4999925427362</v>
      </c>
      <c r="J28" s="1">
        <v>46721.336368345372</v>
      </c>
      <c r="K28" s="1">
        <v>98749.663402375838</v>
      </c>
      <c r="L28" s="1">
        <v>145470.9997707213</v>
      </c>
    </row>
    <row r="29" spans="1:12" x14ac:dyDescent="0.25">
      <c r="A29" t="s">
        <v>22</v>
      </c>
      <c r="B29">
        <v>2013</v>
      </c>
      <c r="C29" s="16">
        <v>41284</v>
      </c>
      <c r="D29" s="1">
        <v>66018.158002323646</v>
      </c>
      <c r="E29" s="1">
        <v>16594.330210352786</v>
      </c>
      <c r="F29" s="1">
        <v>82612.488212676428</v>
      </c>
      <c r="G29" s="1">
        <v>1460.6664345329029</v>
      </c>
      <c r="H29" s="1">
        <v>350.83334092401179</v>
      </c>
      <c r="I29" s="1">
        <v>1811.4997754569142</v>
      </c>
      <c r="J29" s="1">
        <v>46721.327358697337</v>
      </c>
      <c r="K29" s="1">
        <v>98749.653823421802</v>
      </c>
      <c r="L29" s="1">
        <v>145470.98118211923</v>
      </c>
    </row>
    <row r="30" spans="1:12" x14ac:dyDescent="0.25">
      <c r="A30" t="s">
        <v>23</v>
      </c>
      <c r="B30">
        <v>2013</v>
      </c>
      <c r="C30" s="16">
        <v>41285</v>
      </c>
      <c r="D30" s="1">
        <v>66018.174555382473</v>
      </c>
      <c r="E30" s="1">
        <v>16594.334886357334</v>
      </c>
      <c r="F30" s="1">
        <v>82612.509441739807</v>
      </c>
      <c r="G30" s="1">
        <v>1460.666844384461</v>
      </c>
      <c r="H30" s="1">
        <v>350.83330779668381</v>
      </c>
      <c r="I30" s="1">
        <v>1811.5001521811444</v>
      </c>
      <c r="J30" s="1">
        <v>46721.33630475332</v>
      </c>
      <c r="K30" s="1">
        <v>98749.67631692678</v>
      </c>
      <c r="L30" s="1">
        <v>145471.01262168019</v>
      </c>
    </row>
    <row r="31" spans="1:12" x14ac:dyDescent="0.25">
      <c r="A31" t="s">
        <v>24</v>
      </c>
      <c r="B31">
        <v>2013</v>
      </c>
      <c r="C31" s="16">
        <v>41286</v>
      </c>
      <c r="D31" s="1">
        <v>66018.164295637151</v>
      </c>
      <c r="E31" s="1">
        <v>16594.333338977511</v>
      </c>
      <c r="F31" s="1">
        <v>82612.497634614658</v>
      </c>
      <c r="G31" s="1">
        <v>1460.6666255660587</v>
      </c>
      <c r="H31" s="1">
        <v>350.83334782753991</v>
      </c>
      <c r="I31" s="1">
        <v>1811.4999733935983</v>
      </c>
      <c r="J31" s="1">
        <v>46721.333343932005</v>
      </c>
      <c r="K31" s="1">
        <v>98749.664514241464</v>
      </c>
      <c r="L31" s="1">
        <v>145470.99785817356</v>
      </c>
    </row>
    <row r="32" spans="1:12" x14ac:dyDescent="0.25">
      <c r="A32" t="s">
        <v>25</v>
      </c>
      <c r="B32">
        <v>2013</v>
      </c>
      <c r="C32" s="16">
        <v>41275</v>
      </c>
      <c r="D32" s="1">
        <v>66018.165617781095</v>
      </c>
      <c r="E32" s="1">
        <v>16594.332811895874</v>
      </c>
      <c r="F32" s="1">
        <v>82612.498429676969</v>
      </c>
      <c r="G32" s="1">
        <v>1460.6666348278075</v>
      </c>
      <c r="H32" s="1">
        <v>350.83333218274515</v>
      </c>
      <c r="I32" s="1">
        <v>1811.4999670105524</v>
      </c>
      <c r="J32" s="1">
        <v>46721.332335794221</v>
      </c>
      <c r="K32" s="1">
        <v>98749.664884863349</v>
      </c>
      <c r="L32" s="1">
        <v>145470.99722065765</v>
      </c>
    </row>
    <row r="33" spans="1:12" x14ac:dyDescent="0.25">
      <c r="A33" t="s">
        <v>26</v>
      </c>
      <c r="B33">
        <v>2013</v>
      </c>
      <c r="C33" s="16">
        <v>41276</v>
      </c>
      <c r="D33" s="1">
        <v>66018.168156266911</v>
      </c>
      <c r="E33" s="1">
        <v>16594.333679076906</v>
      </c>
      <c r="F33" s="1">
        <v>82612.501835343821</v>
      </c>
      <c r="G33" s="1">
        <v>1460.6667015927758</v>
      </c>
      <c r="H33" s="1">
        <v>350.83332926898964</v>
      </c>
      <c r="I33" s="1">
        <v>1811.5000308617653</v>
      </c>
      <c r="J33" s="1">
        <v>46721.333994826513</v>
      </c>
      <c r="K33" s="1">
        <v>98749.668572010531</v>
      </c>
      <c r="L33" s="1">
        <v>145471.00256683712</v>
      </c>
    </row>
    <row r="34" spans="1:12" x14ac:dyDescent="0.25">
      <c r="A34" t="s">
        <v>27</v>
      </c>
      <c r="B34">
        <v>2013</v>
      </c>
      <c r="C34" s="16">
        <v>41277</v>
      </c>
      <c r="D34" s="1">
        <v>66018.16602322839</v>
      </c>
      <c r="E34" s="1">
        <v>16594.333276650097</v>
      </c>
      <c r="F34" s="1">
        <v>82612.499299878487</v>
      </c>
      <c r="G34" s="1">
        <v>1460.6666539955474</v>
      </c>
      <c r="H34" s="1">
        <v>350.83333642642492</v>
      </c>
      <c r="I34" s="1">
        <v>1811.4999904219721</v>
      </c>
      <c r="J34" s="1">
        <v>46721.33322485091</v>
      </c>
      <c r="K34" s="1">
        <v>98749.665990371781</v>
      </c>
      <c r="L34" s="1">
        <v>145470.99921522278</v>
      </c>
    </row>
    <row r="35" spans="1:12" x14ac:dyDescent="0.25">
      <c r="A35" t="s">
        <v>28</v>
      </c>
      <c r="B35">
        <v>2013</v>
      </c>
      <c r="C35" s="16">
        <v>41278</v>
      </c>
      <c r="D35" s="1">
        <v>66018.166599092132</v>
      </c>
      <c r="E35" s="1">
        <v>16594.333255874295</v>
      </c>
      <c r="F35" s="1">
        <v>82612.499854966431</v>
      </c>
      <c r="G35" s="1">
        <v>1460.6666634720434</v>
      </c>
      <c r="H35" s="1">
        <v>350.83333262605328</v>
      </c>
      <c r="I35" s="1">
        <v>1811.4999960980967</v>
      </c>
      <c r="J35" s="1">
        <v>46721.333185157215</v>
      </c>
      <c r="K35" s="1">
        <v>98749.666482415225</v>
      </c>
      <c r="L35" s="1">
        <v>145470.99966757253</v>
      </c>
    </row>
    <row r="36" spans="1:12" x14ac:dyDescent="0.25">
      <c r="A36" t="s">
        <v>29</v>
      </c>
      <c r="B36">
        <v>2013</v>
      </c>
      <c r="C36" s="16">
        <v>41279</v>
      </c>
      <c r="D36" s="1">
        <v>66018.166926195801</v>
      </c>
      <c r="E36" s="1">
        <v>16594.333403867102</v>
      </c>
      <c r="F36" s="1">
        <v>82612.500330062918</v>
      </c>
      <c r="G36" s="1">
        <v>1460.6666730201223</v>
      </c>
      <c r="H36" s="1">
        <v>350.83333277382263</v>
      </c>
      <c r="I36" s="1">
        <v>1811.5000057939449</v>
      </c>
      <c r="J36" s="1">
        <v>46721.333468278208</v>
      </c>
      <c r="K36" s="1">
        <v>98749.667014932507</v>
      </c>
      <c r="L36" s="1">
        <v>145471.00048321081</v>
      </c>
    </row>
    <row r="37" spans="1:12" x14ac:dyDescent="0.25">
      <c r="A37" t="s">
        <v>30</v>
      </c>
      <c r="B37">
        <v>2013</v>
      </c>
      <c r="C37" s="16">
        <v>41280</v>
      </c>
      <c r="D37" s="1">
        <v>66018.166516172103</v>
      </c>
      <c r="E37" s="1">
        <v>16594.3333121305</v>
      </c>
      <c r="F37" s="1">
        <v>82612.499828302607</v>
      </c>
      <c r="G37" s="1">
        <v>1460.6666634959045</v>
      </c>
      <c r="H37" s="1">
        <v>350.8333339421003</v>
      </c>
      <c r="I37" s="1">
        <v>1811.4999974380046</v>
      </c>
      <c r="J37" s="1">
        <v>46721.333292762109</v>
      </c>
      <c r="K37" s="1">
        <v>98749.666495906495</v>
      </c>
      <c r="L37" s="1">
        <v>145470.99978866871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9B83-ED03-47FE-B992-551FFAF657C6}">
  <dimension ref="B1:AC38"/>
  <sheetViews>
    <sheetView workbookViewId="0">
      <selection activeCell="J19" sqref="J19"/>
    </sheetView>
  </sheetViews>
  <sheetFormatPr baseColWidth="10" defaultRowHeight="15" x14ac:dyDescent="0.25"/>
  <cols>
    <col min="3" max="3" width="23.7109375" customWidth="1"/>
    <col min="11" max="11" width="19.7109375" bestFit="1" customWidth="1"/>
  </cols>
  <sheetData>
    <row r="1" spans="2:17" x14ac:dyDescent="0.25">
      <c r="B1" t="s">
        <v>31</v>
      </c>
      <c r="C1" t="s">
        <v>32</v>
      </c>
      <c r="D1" t="s">
        <v>33</v>
      </c>
      <c r="E1" t="s">
        <v>61</v>
      </c>
      <c r="F1" t="s">
        <v>62</v>
      </c>
      <c r="L1" s="3" t="s">
        <v>51</v>
      </c>
      <c r="M1" s="4"/>
      <c r="N1" s="4"/>
      <c r="O1" s="4"/>
      <c r="P1" s="4"/>
      <c r="Q1" s="5"/>
    </row>
    <row r="2" spans="2:17" x14ac:dyDescent="0.25">
      <c r="B2">
        <v>2001</v>
      </c>
      <c r="C2">
        <v>21562</v>
      </c>
      <c r="L2" s="6" t="s">
        <v>52</v>
      </c>
      <c r="M2" s="2"/>
      <c r="N2" s="2"/>
      <c r="O2" s="2"/>
      <c r="P2" s="2"/>
      <c r="Q2" s="7"/>
    </row>
    <row r="3" spans="2:17" x14ac:dyDescent="0.25">
      <c r="B3">
        <v>2001</v>
      </c>
      <c r="C3">
        <v>11327</v>
      </c>
      <c r="D3">
        <f>$K$7+($K$8*C2)+($K$8*E2)</f>
        <v>30972.199999999997</v>
      </c>
      <c r="E3">
        <f>C3-D3</f>
        <v>-19645.199999999997</v>
      </c>
      <c r="F3">
        <f>E3*E3</f>
        <v>385933883.0399999</v>
      </c>
      <c r="J3" t="s">
        <v>66</v>
      </c>
      <c r="K3">
        <v>30710.799999999999</v>
      </c>
      <c r="L3" s="6"/>
      <c r="M3" s="2"/>
      <c r="N3" s="2"/>
      <c r="O3" s="2"/>
      <c r="P3" s="2"/>
      <c r="Q3" s="7"/>
    </row>
    <row r="4" spans="2:17" x14ac:dyDescent="0.25">
      <c r="B4">
        <v>2001</v>
      </c>
      <c r="C4">
        <v>18450</v>
      </c>
      <c r="D4">
        <f t="shared" ref="D4:D37" si="0">$K$7+($K$8*C3)+($K$8*E3)</f>
        <v>30972.199999999997</v>
      </c>
      <c r="E4">
        <f t="shared" ref="E4:E37" si="1">C4-D4</f>
        <v>-12522.199999999997</v>
      </c>
      <c r="F4">
        <f t="shared" ref="F4:F37" si="2">E4*E4</f>
        <v>156805492.83999991</v>
      </c>
      <c r="J4" t="s">
        <v>67</v>
      </c>
      <c r="K4">
        <v>44925.51</v>
      </c>
      <c r="L4" s="6" t="s">
        <v>53</v>
      </c>
      <c r="M4" s="2"/>
      <c r="N4" s="2"/>
      <c r="O4" s="2"/>
      <c r="P4" s="2"/>
      <c r="Q4" s="7"/>
    </row>
    <row r="5" spans="2:17" x14ac:dyDescent="0.25">
      <c r="B5">
        <v>2001</v>
      </c>
      <c r="C5">
        <v>13920</v>
      </c>
      <c r="D5">
        <f t="shared" si="0"/>
        <v>30972.199999999997</v>
      </c>
      <c r="E5">
        <f t="shared" si="1"/>
        <v>-17052.199999999997</v>
      </c>
      <c r="F5">
        <f t="shared" si="2"/>
        <v>290777524.83999991</v>
      </c>
      <c r="J5" t="s">
        <v>68</v>
      </c>
      <c r="K5">
        <v>36</v>
      </c>
      <c r="L5" s="6" t="s">
        <v>54</v>
      </c>
      <c r="M5" s="2"/>
      <c r="N5" s="2"/>
      <c r="O5" s="2"/>
      <c r="P5" s="2"/>
      <c r="Q5" s="7"/>
    </row>
    <row r="6" spans="2:17" x14ac:dyDescent="0.25">
      <c r="B6">
        <v>2001</v>
      </c>
      <c r="C6">
        <v>120118</v>
      </c>
      <c r="D6">
        <f t="shared" si="0"/>
        <v>30972.199999999997</v>
      </c>
      <c r="E6">
        <f t="shared" si="1"/>
        <v>89145.8</v>
      </c>
      <c r="F6">
        <f t="shared" si="2"/>
        <v>7946973657.6400003</v>
      </c>
      <c r="L6" s="6" t="s">
        <v>55</v>
      </c>
      <c r="M6" s="2"/>
      <c r="N6" s="2"/>
      <c r="O6" s="2"/>
      <c r="P6" s="2"/>
      <c r="Q6" s="7"/>
    </row>
    <row r="7" spans="2:17" x14ac:dyDescent="0.25">
      <c r="B7">
        <v>2001</v>
      </c>
      <c r="C7">
        <v>19912</v>
      </c>
      <c r="D7">
        <f t="shared" si="0"/>
        <v>30972.199999999997</v>
      </c>
      <c r="E7">
        <f t="shared" si="1"/>
        <v>-11060.199999999997</v>
      </c>
      <c r="F7">
        <f t="shared" si="2"/>
        <v>122328024.03999993</v>
      </c>
      <c r="J7" t="s">
        <v>63</v>
      </c>
      <c r="K7">
        <v>30972.199999999997</v>
      </c>
      <c r="L7" s="6" t="s">
        <v>56</v>
      </c>
      <c r="M7" s="2"/>
      <c r="N7" s="2"/>
      <c r="O7" s="2"/>
      <c r="P7" s="2"/>
      <c r="Q7" s="7"/>
    </row>
    <row r="8" spans="2:17" x14ac:dyDescent="0.25">
      <c r="B8">
        <v>2001</v>
      </c>
      <c r="C8">
        <v>16329</v>
      </c>
      <c r="D8">
        <f t="shared" si="0"/>
        <v>30972.199999999997</v>
      </c>
      <c r="E8">
        <f t="shared" si="1"/>
        <v>-14643.199999999997</v>
      </c>
      <c r="F8">
        <f t="shared" si="2"/>
        <v>214423306.23999992</v>
      </c>
      <c r="J8" t="s">
        <v>64</v>
      </c>
      <c r="K8">
        <v>0</v>
      </c>
      <c r="L8" s="6" t="s">
        <v>57</v>
      </c>
      <c r="M8" s="2"/>
      <c r="N8" s="2"/>
      <c r="O8" s="2"/>
      <c r="P8" s="2"/>
      <c r="Q8" s="7"/>
    </row>
    <row r="9" spans="2:17" x14ac:dyDescent="0.25">
      <c r="B9">
        <v>2001</v>
      </c>
      <c r="C9">
        <v>133254</v>
      </c>
      <c r="D9">
        <f t="shared" si="0"/>
        <v>30972.199999999997</v>
      </c>
      <c r="E9">
        <f t="shared" si="1"/>
        <v>102281.8</v>
      </c>
      <c r="F9">
        <f t="shared" si="2"/>
        <v>10461566611.24</v>
      </c>
      <c r="J9" t="s">
        <v>65</v>
      </c>
      <c r="K9">
        <v>0.89983779510775685</v>
      </c>
      <c r="L9" s="6" t="s">
        <v>58</v>
      </c>
      <c r="M9" s="2"/>
      <c r="N9" s="2"/>
      <c r="O9" s="2"/>
      <c r="P9" s="2"/>
      <c r="Q9" s="7"/>
    </row>
    <row r="10" spans="2:17" x14ac:dyDescent="0.25">
      <c r="B10">
        <v>2001</v>
      </c>
      <c r="C10">
        <v>4467</v>
      </c>
      <c r="D10">
        <f t="shared" si="0"/>
        <v>30972.199999999997</v>
      </c>
      <c r="E10">
        <f t="shared" si="1"/>
        <v>-26505.199999999997</v>
      </c>
      <c r="F10">
        <f t="shared" si="2"/>
        <v>702525627.03999984</v>
      </c>
      <c r="L10" s="6" t="s">
        <v>59</v>
      </c>
      <c r="M10" s="2"/>
      <c r="N10" s="2"/>
      <c r="O10" s="2"/>
      <c r="P10" s="2"/>
      <c r="Q10" s="7"/>
    </row>
    <row r="11" spans="2:17" x14ac:dyDescent="0.25">
      <c r="B11">
        <v>2001</v>
      </c>
      <c r="C11">
        <v>8135</v>
      </c>
      <c r="D11">
        <f t="shared" si="0"/>
        <v>30972.199999999997</v>
      </c>
      <c r="E11">
        <f t="shared" si="1"/>
        <v>-22837.199999999997</v>
      </c>
      <c r="F11">
        <f t="shared" si="2"/>
        <v>521537703.83999985</v>
      </c>
      <c r="J11" t="s">
        <v>70</v>
      </c>
      <c r="K11" s="15">
        <f>SUM(F3:F37)</f>
        <v>70554486749.599991</v>
      </c>
      <c r="L11" s="8" t="s">
        <v>60</v>
      </c>
      <c r="M11" s="9"/>
      <c r="N11" s="9"/>
      <c r="O11" s="9"/>
      <c r="P11" s="9"/>
      <c r="Q11" s="10"/>
    </row>
    <row r="12" spans="2:17" x14ac:dyDescent="0.25">
      <c r="B12">
        <v>2001</v>
      </c>
      <c r="C12">
        <v>2809</v>
      </c>
      <c r="D12">
        <f t="shared" si="0"/>
        <v>30972.199999999997</v>
      </c>
      <c r="E12">
        <f t="shared" si="1"/>
        <v>-28163.199999999997</v>
      </c>
      <c r="F12">
        <f t="shared" si="2"/>
        <v>793165834.23999989</v>
      </c>
    </row>
    <row r="13" spans="2:17" x14ac:dyDescent="0.25">
      <c r="B13">
        <v>2001</v>
      </c>
      <c r="C13">
        <v>7573</v>
      </c>
      <c r="D13">
        <f t="shared" si="0"/>
        <v>30972.199999999997</v>
      </c>
      <c r="E13">
        <f t="shared" si="1"/>
        <v>-23399.199999999997</v>
      </c>
      <c r="F13">
        <f t="shared" si="2"/>
        <v>547522560.63999987</v>
      </c>
    </row>
    <row r="14" spans="2:17" x14ac:dyDescent="0.25">
      <c r="B14">
        <v>2001</v>
      </c>
      <c r="C14">
        <v>7671</v>
      </c>
      <c r="D14">
        <f t="shared" si="0"/>
        <v>30972.199999999997</v>
      </c>
      <c r="E14">
        <f t="shared" si="1"/>
        <v>-23301.199999999997</v>
      </c>
      <c r="F14">
        <f t="shared" si="2"/>
        <v>542945921.43999982</v>
      </c>
      <c r="J14" t="s">
        <v>75</v>
      </c>
      <c r="L14">
        <f>_xlfn.STDEV.S(C2:C37)</f>
        <v>44925.518945929951</v>
      </c>
      <c r="M14" t="s">
        <v>69</v>
      </c>
    </row>
    <row r="15" spans="2:17" x14ac:dyDescent="0.25">
      <c r="B15">
        <v>2001</v>
      </c>
      <c r="C15">
        <v>4606</v>
      </c>
      <c r="D15">
        <f t="shared" si="0"/>
        <v>30972.199999999997</v>
      </c>
      <c r="E15">
        <f t="shared" si="1"/>
        <v>-26366.199999999997</v>
      </c>
      <c r="F15">
        <f t="shared" si="2"/>
        <v>695176502.43999982</v>
      </c>
      <c r="J15" t="s">
        <v>63</v>
      </c>
      <c r="K15">
        <v>990</v>
      </c>
      <c r="L15">
        <f>AVERAGE(C2:C37)</f>
        <v>30710.805555555555</v>
      </c>
      <c r="M15" t="s">
        <v>66</v>
      </c>
    </row>
    <row r="16" spans="2:17" x14ac:dyDescent="0.25">
      <c r="B16">
        <v>2001</v>
      </c>
      <c r="C16">
        <v>15311</v>
      </c>
      <c r="D16">
        <f t="shared" si="0"/>
        <v>30972.199999999997</v>
      </c>
      <c r="E16">
        <f t="shared" si="1"/>
        <v>-15661.199999999997</v>
      </c>
      <c r="F16">
        <f t="shared" si="2"/>
        <v>245273185.43999991</v>
      </c>
      <c r="J16" t="s">
        <v>64</v>
      </c>
      <c r="K16">
        <v>0.3</v>
      </c>
    </row>
    <row r="17" spans="2:29" x14ac:dyDescent="0.25">
      <c r="B17">
        <v>2001</v>
      </c>
      <c r="C17">
        <v>13827</v>
      </c>
      <c r="D17">
        <f t="shared" si="0"/>
        <v>30972.199999999997</v>
      </c>
      <c r="E17">
        <f t="shared" si="1"/>
        <v>-17145.199999999997</v>
      </c>
      <c r="F17">
        <f t="shared" si="2"/>
        <v>293957883.0399999</v>
      </c>
      <c r="J17" t="s">
        <v>65</v>
      </c>
      <c r="K17">
        <v>0.4</v>
      </c>
      <c r="L17" s="3" t="s">
        <v>71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</row>
    <row r="18" spans="2:29" x14ac:dyDescent="0.25">
      <c r="B18">
        <v>2001</v>
      </c>
      <c r="C18">
        <v>6647</v>
      </c>
      <c r="D18">
        <f t="shared" si="0"/>
        <v>30972.199999999997</v>
      </c>
      <c r="E18">
        <f t="shared" si="1"/>
        <v>-24325.199999999997</v>
      </c>
      <c r="F18">
        <f t="shared" si="2"/>
        <v>591715355.03999984</v>
      </c>
      <c r="L18" s="6" t="s">
        <v>72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7"/>
    </row>
    <row r="19" spans="2:29" x14ac:dyDescent="0.25">
      <c r="B19">
        <v>2001</v>
      </c>
      <c r="C19">
        <v>24116</v>
      </c>
      <c r="D19">
        <f t="shared" si="0"/>
        <v>30972.199999999997</v>
      </c>
      <c r="E19">
        <f t="shared" si="1"/>
        <v>-6856.1999999999971</v>
      </c>
      <c r="F19">
        <f t="shared" si="2"/>
        <v>47007478.43999996</v>
      </c>
      <c r="L19" s="8" t="s">
        <v>73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</row>
    <row r="20" spans="2:29" x14ac:dyDescent="0.25">
      <c r="B20">
        <v>2013</v>
      </c>
      <c r="C20">
        <v>32543</v>
      </c>
      <c r="D20">
        <f t="shared" si="0"/>
        <v>30972.199999999997</v>
      </c>
      <c r="E20">
        <f t="shared" si="1"/>
        <v>1570.8000000000029</v>
      </c>
      <c r="F20">
        <f t="shared" si="2"/>
        <v>2467412.640000009</v>
      </c>
    </row>
    <row r="21" spans="2:29" x14ac:dyDescent="0.25">
      <c r="B21">
        <v>2013</v>
      </c>
      <c r="C21">
        <v>18401</v>
      </c>
      <c r="D21">
        <f t="shared" si="0"/>
        <v>30972.199999999997</v>
      </c>
      <c r="E21">
        <f t="shared" si="1"/>
        <v>-12571.199999999997</v>
      </c>
      <c r="F21">
        <f t="shared" si="2"/>
        <v>158035069.43999994</v>
      </c>
    </row>
    <row r="22" spans="2:29" x14ac:dyDescent="0.25">
      <c r="B22">
        <v>2013</v>
      </c>
      <c r="C22">
        <v>32245</v>
      </c>
      <c r="D22">
        <f t="shared" si="0"/>
        <v>30972.199999999997</v>
      </c>
      <c r="E22">
        <f t="shared" si="1"/>
        <v>1272.8000000000029</v>
      </c>
      <c r="F22">
        <f t="shared" si="2"/>
        <v>1620019.8400000073</v>
      </c>
    </row>
    <row r="23" spans="2:29" x14ac:dyDescent="0.25">
      <c r="B23">
        <v>2013</v>
      </c>
      <c r="C23">
        <v>23423</v>
      </c>
      <c r="D23">
        <f t="shared" si="0"/>
        <v>30972.199999999997</v>
      </c>
      <c r="E23">
        <f t="shared" si="1"/>
        <v>-7549.1999999999971</v>
      </c>
      <c r="F23">
        <f t="shared" si="2"/>
        <v>56990420.639999956</v>
      </c>
    </row>
    <row r="24" spans="2:29" x14ac:dyDescent="0.25">
      <c r="B24">
        <v>2013</v>
      </c>
      <c r="C24">
        <v>168442</v>
      </c>
      <c r="D24">
        <f t="shared" si="0"/>
        <v>30972.199999999997</v>
      </c>
      <c r="E24">
        <f t="shared" si="1"/>
        <v>137469.79999999999</v>
      </c>
      <c r="F24">
        <f t="shared" si="2"/>
        <v>18897945912.039997</v>
      </c>
    </row>
    <row r="25" spans="2:29" x14ac:dyDescent="0.25">
      <c r="B25">
        <v>2013</v>
      </c>
      <c r="C25">
        <v>24192</v>
      </c>
      <c r="D25">
        <f t="shared" si="0"/>
        <v>30972.199999999997</v>
      </c>
      <c r="E25">
        <f t="shared" si="1"/>
        <v>-6780.1999999999971</v>
      </c>
      <c r="F25">
        <f t="shared" si="2"/>
        <v>45971112.039999962</v>
      </c>
    </row>
    <row r="26" spans="2:29" x14ac:dyDescent="0.25">
      <c r="B26">
        <v>2013</v>
      </c>
      <c r="C26">
        <v>23670</v>
      </c>
      <c r="D26">
        <f t="shared" si="0"/>
        <v>30972.199999999997</v>
      </c>
      <c r="E26">
        <f t="shared" si="1"/>
        <v>-7302.1999999999971</v>
      </c>
      <c r="F26">
        <f t="shared" si="2"/>
        <v>53322124.839999959</v>
      </c>
    </row>
    <row r="27" spans="2:29" x14ac:dyDescent="0.25">
      <c r="B27">
        <v>2013</v>
      </c>
      <c r="C27">
        <v>184065</v>
      </c>
      <c r="D27">
        <f t="shared" si="0"/>
        <v>30972.199999999997</v>
      </c>
      <c r="E27">
        <f t="shared" si="1"/>
        <v>153092.79999999999</v>
      </c>
      <c r="F27">
        <f t="shared" si="2"/>
        <v>23437405411.839996</v>
      </c>
    </row>
    <row r="28" spans="2:29" x14ac:dyDescent="0.25">
      <c r="B28">
        <v>2013</v>
      </c>
      <c r="C28">
        <v>7894</v>
      </c>
      <c r="D28">
        <f t="shared" si="0"/>
        <v>30972.199999999997</v>
      </c>
      <c r="E28">
        <f t="shared" si="1"/>
        <v>-23078.199999999997</v>
      </c>
      <c r="F28">
        <f t="shared" si="2"/>
        <v>532603315.23999989</v>
      </c>
    </row>
    <row r="29" spans="2:29" x14ac:dyDescent="0.25">
      <c r="B29">
        <v>2013</v>
      </c>
      <c r="C29">
        <v>13802</v>
      </c>
      <c r="D29">
        <f t="shared" si="0"/>
        <v>30972.199999999997</v>
      </c>
      <c r="E29">
        <f t="shared" si="1"/>
        <v>-17170.199999999997</v>
      </c>
      <c r="F29">
        <f t="shared" si="2"/>
        <v>294815768.0399999</v>
      </c>
    </row>
    <row r="30" spans="2:29" x14ac:dyDescent="0.25">
      <c r="B30">
        <v>2013</v>
      </c>
      <c r="C30">
        <v>6941</v>
      </c>
      <c r="D30">
        <f t="shared" si="0"/>
        <v>30972.199999999997</v>
      </c>
      <c r="E30">
        <f t="shared" si="1"/>
        <v>-24031.199999999997</v>
      </c>
      <c r="F30">
        <f t="shared" si="2"/>
        <v>577498573.43999982</v>
      </c>
    </row>
    <row r="31" spans="2:29" x14ac:dyDescent="0.25">
      <c r="B31">
        <v>2013</v>
      </c>
      <c r="C31">
        <v>11848</v>
      </c>
      <c r="D31">
        <f t="shared" si="0"/>
        <v>30972.199999999997</v>
      </c>
      <c r="E31">
        <f t="shared" si="1"/>
        <v>-19124.199999999997</v>
      </c>
      <c r="F31">
        <f t="shared" si="2"/>
        <v>365735025.63999987</v>
      </c>
    </row>
    <row r="32" spans="2:29" x14ac:dyDescent="0.25">
      <c r="B32">
        <v>2013</v>
      </c>
      <c r="C32">
        <v>9842</v>
      </c>
      <c r="D32">
        <f t="shared" si="0"/>
        <v>30972.199999999997</v>
      </c>
      <c r="E32">
        <f t="shared" si="1"/>
        <v>-21130.199999999997</v>
      </c>
      <c r="F32">
        <f t="shared" si="2"/>
        <v>446485352.0399999</v>
      </c>
    </row>
    <row r="33" spans="2:6" x14ac:dyDescent="0.25">
      <c r="B33">
        <v>2013</v>
      </c>
      <c r="C33">
        <v>8277</v>
      </c>
      <c r="D33">
        <f t="shared" si="0"/>
        <v>30972.199999999997</v>
      </c>
      <c r="E33">
        <f t="shared" si="1"/>
        <v>-22695.199999999997</v>
      </c>
      <c r="F33">
        <f t="shared" si="2"/>
        <v>515072103.03999984</v>
      </c>
    </row>
    <row r="34" spans="2:6" x14ac:dyDescent="0.25">
      <c r="B34">
        <v>2013</v>
      </c>
      <c r="C34">
        <v>25939</v>
      </c>
      <c r="D34">
        <f t="shared" si="0"/>
        <v>30972.199999999997</v>
      </c>
      <c r="E34">
        <f t="shared" si="1"/>
        <v>-5033.1999999999971</v>
      </c>
      <c r="F34">
        <f t="shared" si="2"/>
        <v>25333102.239999972</v>
      </c>
    </row>
    <row r="35" spans="2:6" x14ac:dyDescent="0.25">
      <c r="B35">
        <v>2013</v>
      </c>
      <c r="C35">
        <v>19326</v>
      </c>
      <c r="D35">
        <f t="shared" si="0"/>
        <v>30972.199999999997</v>
      </c>
      <c r="E35">
        <f t="shared" si="1"/>
        <v>-11646.199999999997</v>
      </c>
      <c r="F35">
        <f t="shared" si="2"/>
        <v>135633974.43999994</v>
      </c>
    </row>
    <row r="36" spans="2:6" x14ac:dyDescent="0.25">
      <c r="B36">
        <v>2013</v>
      </c>
      <c r="C36">
        <v>10119</v>
      </c>
      <c r="D36">
        <f t="shared" si="0"/>
        <v>30972.199999999997</v>
      </c>
      <c r="E36">
        <f t="shared" si="1"/>
        <v>-20853.199999999997</v>
      </c>
      <c r="F36">
        <f t="shared" si="2"/>
        <v>434855950.23999989</v>
      </c>
    </row>
    <row r="37" spans="2:6" x14ac:dyDescent="0.25">
      <c r="B37">
        <v>2013</v>
      </c>
      <c r="C37">
        <v>34586</v>
      </c>
      <c r="D37">
        <f t="shared" si="0"/>
        <v>30972.199999999997</v>
      </c>
      <c r="E37">
        <f t="shared" si="1"/>
        <v>3613.8000000000029</v>
      </c>
      <c r="F37">
        <f t="shared" si="2"/>
        <v>13059550.440000022</v>
      </c>
    </row>
    <row r="38" spans="2:6" x14ac:dyDescent="0.25">
      <c r="B38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DATOS 2001 Y 2013 </vt:lpstr>
      <vt:lpstr>Modelo AR</vt:lpstr>
      <vt:lpstr>Suavisacion de los datos </vt:lpstr>
      <vt:lpstr>Base_Datos_Suavisada_2001_2013</vt:lpstr>
      <vt:lpstr>Modelo ARMA(1,1)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Inestroza</dc:creator>
  <cp:lastModifiedBy>Jose Inestroza</cp:lastModifiedBy>
  <dcterms:created xsi:type="dcterms:W3CDTF">2021-07-06T15:16:23Z</dcterms:created>
  <dcterms:modified xsi:type="dcterms:W3CDTF">2021-07-25T22:54:12Z</dcterms:modified>
</cp:coreProperties>
</file>