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99 履歷\web\作品集\"/>
    </mc:Choice>
  </mc:AlternateContent>
  <xr:revisionPtr revIDLastSave="0" documentId="8_{300E97CB-E1AA-4B6D-B560-72B5302F5D29}" xr6:coauthVersionLast="47" xr6:coauthVersionMax="47" xr10:uidLastSave="{00000000-0000-0000-0000-000000000000}"/>
  <bookViews>
    <workbookView xWindow="-98" yWindow="-98" windowWidth="19396" windowHeight="11475" activeTab="1" xr2:uid="{DCA94775-7778-4C14-A3A6-2CB72A63680F}"/>
  </bookViews>
  <sheets>
    <sheet name="庫存記錄" sheetId="2" r:id="rId1"/>
    <sheet name="銷售記錄" sheetId="1" r:id="rId2"/>
  </sheets>
  <definedNames>
    <definedName name="庫存狀態">表格1[庫存狀態]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5" i="1"/>
  <c r="A7" i="2"/>
  <c r="F7" i="2"/>
  <c r="H7" i="2"/>
  <c r="I7" i="2"/>
  <c r="D4" i="1"/>
  <c r="D3" i="1"/>
  <c r="D2" i="1"/>
  <c r="A3" i="2"/>
  <c r="B2" i="1" s="1"/>
  <c r="A4" i="2"/>
  <c r="B3" i="1" s="1"/>
  <c r="A5" i="2"/>
  <c r="A6" i="2"/>
  <c r="B4" i="1" s="1"/>
  <c r="F2" i="2"/>
  <c r="I2" i="2" s="1"/>
  <c r="F3" i="2"/>
  <c r="H3" i="2" s="1"/>
  <c r="F4" i="2"/>
  <c r="I4" i="2" s="1"/>
  <c r="F5" i="2"/>
  <c r="H5" i="2" s="1"/>
  <c r="F6" i="2"/>
  <c r="I6" i="2" s="1"/>
  <c r="H2" i="2"/>
  <c r="H4" i="2"/>
  <c r="H6" i="2"/>
  <c r="A2" i="2"/>
  <c r="I5" i="2" l="1"/>
  <c r="I3" i="2"/>
</calcChain>
</file>

<file path=xl/sharedStrings.xml><?xml version="1.0" encoding="utf-8"?>
<sst xmlns="http://schemas.openxmlformats.org/spreadsheetml/2006/main" count="30" uniqueCount="24">
  <si>
    <t>供應商</t>
    <phoneticPr fontId="2" type="noConversion"/>
  </si>
  <si>
    <t>進貨數量</t>
    <phoneticPr fontId="2" type="noConversion"/>
  </si>
  <si>
    <t>銷售數量</t>
    <phoneticPr fontId="2" type="noConversion"/>
  </si>
  <si>
    <t>剩餘庫存</t>
    <phoneticPr fontId="2" type="noConversion"/>
  </si>
  <si>
    <t>單價</t>
    <phoneticPr fontId="2" type="noConversion"/>
  </si>
  <si>
    <t>總銷售額</t>
    <phoneticPr fontId="2" type="noConversion"/>
  </si>
  <si>
    <t>庫存狀態</t>
    <phoneticPr fontId="2" type="noConversion"/>
  </si>
  <si>
    <t>產品名稱</t>
    <phoneticPr fontId="2" type="noConversion"/>
  </si>
  <si>
    <t>產品編號</t>
    <phoneticPr fontId="2" type="noConversion"/>
  </si>
  <si>
    <t>電腦</t>
    <phoneticPr fontId="2" type="noConversion"/>
  </si>
  <si>
    <t>顯示器</t>
  </si>
  <si>
    <t>顯示器</t>
    <phoneticPr fontId="2" type="noConversion"/>
  </si>
  <si>
    <t>鍵盤</t>
  </si>
  <si>
    <t>鍵盤</t>
    <phoneticPr fontId="2" type="noConversion"/>
  </si>
  <si>
    <t>滑鼠</t>
    <phoneticPr fontId="2" type="noConversion"/>
  </si>
  <si>
    <t>華碩</t>
    <phoneticPr fontId="2" type="noConversion"/>
  </si>
  <si>
    <t>DELL</t>
    <phoneticPr fontId="2" type="noConversion"/>
  </si>
  <si>
    <t>羅技</t>
    <phoneticPr fontId="2" type="noConversion"/>
  </si>
  <si>
    <t>金士頓</t>
    <phoneticPr fontId="2" type="noConversion"/>
  </si>
  <si>
    <t>USB隨身碟64G</t>
  </si>
  <si>
    <t>USB隨身碟64G</t>
    <phoneticPr fontId="2" type="noConversion"/>
  </si>
  <si>
    <t>銷售日期</t>
    <phoneticPr fontId="2" type="noConversion"/>
  </si>
  <si>
    <t>滑鼠墊</t>
  </si>
  <si>
    <t>滑鼠墊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</si>
</sst>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77" formatCode="_-&quot;$&quot;* #,##0_-;\-&quot;$&quot;* #,##0_-;_-&quot;$&quot;* &quot;-&quot;??_-;_-@_-"/>
    <numFmt numFmtId="181" formatCode="yyyy/mm/dd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Arial Unicode MS"/>
      <family val="2"/>
      <charset val="136"/>
    </font>
    <font>
      <b/>
      <sz val="10"/>
      <color theme="1"/>
      <name val="Arial Unicode MS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7" fontId="3" fillId="0" borderId="0" xfId="1" applyNumberFormat="1" applyFont="1" applyAlignment="1">
      <alignment horizontal="right" vertical="center"/>
    </xf>
    <xf numFmtId="181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</cellXfs>
  <cellStyles count="2">
    <cellStyle name="一般" xfId="0" builtinId="0"/>
    <cellStyle name="貨幣" xfId="1" builtinId="4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6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6"/>
        <scheme val="none"/>
      </font>
      <numFmt numFmtId="177" formatCode="_-&quot;$&quot;* #,##0_-;\-&quot;$&quot;* #,##0_-;_-&quot;$&quot;* &quot;-&quot;??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6"/>
        <scheme val="none"/>
      </font>
      <numFmt numFmtId="177" formatCode="_-&quot;$&quot;* #,##0_-;\-&quot;$&quot;* #,##0_-;_-&quot;$&quot;* &quot;-&quot;??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6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6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6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6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6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6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6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6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6"/>
        <scheme val="none"/>
      </font>
      <numFmt numFmtId="181" formatCode="yy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6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6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F19634-8D86-445E-B619-EAC11D44CB12}" name="表格1" displayName="表格1" ref="A1:I7" totalsRowShown="0" headerRowDxfId="10" dataDxfId="9">
  <autoFilter ref="A1:I7" xr:uid="{4EF19634-8D86-445E-B619-EAC11D44CB12}"/>
  <tableColumns count="9">
    <tableColumn id="1" xr3:uid="{FFFD95CC-8064-451F-ABF0-C360B7F668A6}" name="產品編號" dataDxfId="8">
      <calculatedColumnFormula>TEXT(ROW(A1),"A000")</calculatedColumnFormula>
    </tableColumn>
    <tableColumn id="2" xr3:uid="{591BD91E-A342-4084-86ED-99A94F041D91}" name="產品名稱" dataDxfId="7"/>
    <tableColumn id="3" xr3:uid="{CF6C414B-B89A-4B05-BA49-AB67745D2A94}" name="供應商" dataDxfId="6"/>
    <tableColumn id="4" xr3:uid="{80E7037B-B18D-483C-AB97-D49A3379E7A7}" name="進貨數量" dataDxfId="5"/>
    <tableColumn id="5" xr3:uid="{A9985B07-1E9C-4A4F-81AA-8E388ADA1117}" name="銷售數量" dataDxfId="4"/>
    <tableColumn id="6" xr3:uid="{C82BE8BC-586C-4214-8B00-862129FA473E}" name="剩餘庫存" dataDxfId="3">
      <calculatedColumnFormula>$D2-$E2</calculatedColumnFormula>
    </tableColumn>
    <tableColumn id="7" xr3:uid="{A3914D7F-7C84-4985-8DC9-F60F0F43564E}" name="單價" dataDxfId="2" dataCellStyle="貨幣"/>
    <tableColumn id="8" xr3:uid="{13BC1623-D309-4163-8BBD-747CD379791F}" name="總銷售額" dataDxfId="1" dataCellStyle="貨幣">
      <calculatedColumnFormula>$F2*$G2</calculatedColumnFormula>
    </tableColumn>
    <tableColumn id="9" xr3:uid="{F583B0E5-A11C-4B79-9209-053B2B7FF4E6}" name="庫存狀態" dataDxfId="0">
      <calculatedColumnFormula>IF(表格1[剩餘庫存]&lt;=5,"庫存低","正常")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4128B9-718A-4A9B-9E75-68A575AE21CE}" name="表格2" displayName="表格2" ref="A1:E5" totalsRowShown="0" headerRowDxfId="17" dataDxfId="16">
  <autoFilter ref="A1:E5" xr:uid="{7E4128B9-718A-4A9B-9E75-68A575AE21CE}"/>
  <tableColumns count="5">
    <tableColumn id="1" xr3:uid="{B5517E1F-22A4-42C2-AB86-14AAEFCC7032}" name="銷售日期" dataDxfId="15"/>
    <tableColumn id="2" xr3:uid="{7C791599-5D21-4BA1-9F50-786D29148324}" name="產品編號" dataDxfId="14">
      <calculatedColumnFormula>IF(表格2[[#This Row],[產品名稱]]="","",INDEX(表格1[],MATCH($C2,庫存記錄!B:B,0)-1,MATCH($B$1,表格1[#Headers],0)))</calculatedColumnFormula>
    </tableColumn>
    <tableColumn id="3" xr3:uid="{F12457B1-7E5E-4EF8-AC5D-EC1B606F9A72}" name="產品名稱" dataDxfId="13"/>
    <tableColumn id="4" xr3:uid="{143B7EFB-1D73-48F4-9BAC-E41353A38AB1}" name="單價" dataDxfId="12">
      <calculatedColumnFormula>IF($C1="","",INDEX(表格1[#All],MATCH($C2,庫存記錄!B:B,0)-1,MATCH($D$1,庫存記錄!$1:$1,0)))</calculatedColumnFormula>
    </tableColumn>
    <tableColumn id="5" xr3:uid="{32B31597-C337-4A0D-8A01-9388E071A088}" name="銷售數量" dataDxfId="1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16B41-8EFE-4763-83D7-4E2B6EEA6914}">
  <dimension ref="A1:I7"/>
  <sheetViews>
    <sheetView workbookViewId="0">
      <selection activeCell="G8" sqref="G8"/>
    </sheetView>
  </sheetViews>
  <sheetFormatPr defaultRowHeight="14.65" x14ac:dyDescent="0.45"/>
  <cols>
    <col min="1" max="1" width="13.06640625" style="5" customWidth="1"/>
    <col min="2" max="3" width="13.06640625" style="4" customWidth="1"/>
    <col min="4" max="9" width="13.06640625" style="5" customWidth="1"/>
    <col min="10" max="16384" width="9.06640625" style="2"/>
  </cols>
  <sheetData>
    <row r="1" spans="1:9" x14ac:dyDescent="0.45">
      <c r="A1" s="3" t="s">
        <v>8</v>
      </c>
      <c r="B1" s="3" t="s">
        <v>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</row>
    <row r="2" spans="1:9" x14ac:dyDescent="0.45">
      <c r="A2" s="5" t="str">
        <f>TEXT(ROW(A1),"A000")</f>
        <v>A001</v>
      </c>
      <c r="B2" s="4" t="s">
        <v>9</v>
      </c>
      <c r="C2" s="4" t="s">
        <v>15</v>
      </c>
      <c r="D2" s="5">
        <v>50</v>
      </c>
      <c r="E2" s="5">
        <v>30</v>
      </c>
      <c r="F2" s="5">
        <f t="shared" ref="F2:F6" si="0">$D2-$E2</f>
        <v>20</v>
      </c>
      <c r="G2" s="6">
        <v>32800</v>
      </c>
      <c r="H2" s="6">
        <f t="shared" ref="H2:H6" si="1">$F2*$G2</f>
        <v>656000</v>
      </c>
      <c r="I2" s="5" t="str">
        <f>IF(表格1[剩餘庫存]&lt;=5,"庫存低","正常")</f>
        <v>正常</v>
      </c>
    </row>
    <row r="3" spans="1:9" x14ac:dyDescent="0.45">
      <c r="A3" s="5" t="str">
        <f t="shared" ref="A3:A6" si="2">TEXT(ROW(A2),"A000")</f>
        <v>A002</v>
      </c>
      <c r="B3" s="4" t="s">
        <v>11</v>
      </c>
      <c r="C3" s="4" t="s">
        <v>16</v>
      </c>
      <c r="D3" s="5">
        <v>100</v>
      </c>
      <c r="E3" s="5">
        <v>95</v>
      </c>
      <c r="F3" s="5">
        <f t="shared" si="0"/>
        <v>5</v>
      </c>
      <c r="G3" s="6">
        <v>8988</v>
      </c>
      <c r="H3" s="6">
        <f t="shared" si="1"/>
        <v>44940</v>
      </c>
      <c r="I3" s="5" t="str">
        <f>IF(表格1[剩餘庫存]&lt;=5,"庫存低","正常")</f>
        <v>庫存低</v>
      </c>
    </row>
    <row r="4" spans="1:9" x14ac:dyDescent="0.45">
      <c r="A4" s="5" t="str">
        <f t="shared" si="2"/>
        <v>A003</v>
      </c>
      <c r="B4" s="4" t="s">
        <v>13</v>
      </c>
      <c r="C4" s="4" t="s">
        <v>17</v>
      </c>
      <c r="D4" s="5">
        <v>200</v>
      </c>
      <c r="E4" s="5">
        <v>198</v>
      </c>
      <c r="F4" s="5">
        <f t="shared" si="0"/>
        <v>2</v>
      </c>
      <c r="G4" s="6">
        <v>990</v>
      </c>
      <c r="H4" s="6">
        <f t="shared" si="1"/>
        <v>1980</v>
      </c>
      <c r="I4" s="5" t="str">
        <f>IF(表格1[剩餘庫存]&lt;=5,"庫存低","正常")</f>
        <v>庫存低</v>
      </c>
    </row>
    <row r="5" spans="1:9" x14ac:dyDescent="0.45">
      <c r="A5" s="5" t="str">
        <f t="shared" si="2"/>
        <v>A004</v>
      </c>
      <c r="B5" s="4" t="s">
        <v>14</v>
      </c>
      <c r="C5" s="4" t="s">
        <v>17</v>
      </c>
      <c r="D5" s="5">
        <v>130</v>
      </c>
      <c r="E5" s="5">
        <v>103</v>
      </c>
      <c r="F5" s="5">
        <f t="shared" si="0"/>
        <v>27</v>
      </c>
      <c r="G5" s="6">
        <v>699</v>
      </c>
      <c r="H5" s="6">
        <f t="shared" si="1"/>
        <v>18873</v>
      </c>
      <c r="I5" s="5" t="str">
        <f>IF(表格1[剩餘庫存]&lt;=5,"庫存低","正常")</f>
        <v>正常</v>
      </c>
    </row>
    <row r="6" spans="1:9" x14ac:dyDescent="0.45">
      <c r="A6" s="5" t="str">
        <f t="shared" si="2"/>
        <v>A005</v>
      </c>
      <c r="B6" s="4" t="s">
        <v>20</v>
      </c>
      <c r="C6" s="4" t="s">
        <v>18</v>
      </c>
      <c r="D6" s="5">
        <v>250</v>
      </c>
      <c r="E6" s="5">
        <v>172</v>
      </c>
      <c r="F6" s="5">
        <f t="shared" si="0"/>
        <v>78</v>
      </c>
      <c r="G6" s="6">
        <v>3980</v>
      </c>
      <c r="H6" s="6">
        <f t="shared" si="1"/>
        <v>310440</v>
      </c>
      <c r="I6" s="5" t="str">
        <f>IF(表格1[剩餘庫存]&lt;=5,"庫存低","正常")</f>
        <v>正常</v>
      </c>
    </row>
    <row r="7" spans="1:9" x14ac:dyDescent="0.45">
      <c r="A7" s="5" t="str">
        <f>TEXT(ROW(A6),"A000")</f>
        <v>A006</v>
      </c>
      <c r="B7" s="4" t="s">
        <v>23</v>
      </c>
      <c r="C7" s="4" t="s">
        <v>17</v>
      </c>
      <c r="D7" s="5">
        <v>80</v>
      </c>
      <c r="E7" s="5">
        <v>15</v>
      </c>
      <c r="F7" s="8">
        <f>$D7-$E7</f>
        <v>65</v>
      </c>
      <c r="G7" s="6">
        <v>75</v>
      </c>
      <c r="H7" s="6">
        <f>$F7*$G7</f>
        <v>4875</v>
      </c>
      <c r="I7" s="8" t="str">
        <f>IF(表格1[剩餘庫存]&lt;=5,"庫存低","正常")</f>
        <v>正常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9C46AE4-31E9-4CB6-98F0-ECF755A7A3E5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1"/>
              <x14:cfIcon iconSet="3Symbols" iconId="1"/>
              <x14:cfIcon iconSet="NoIcons" iconId="0"/>
            </x14:iconSet>
          </x14:cfRule>
          <xm:sqref>I2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E061-A6EB-456C-B7B8-9AC24FF6A094}">
  <dimension ref="A1:G5"/>
  <sheetViews>
    <sheetView tabSelected="1" workbookViewId="0">
      <selection activeCell="J13" sqref="J13"/>
    </sheetView>
  </sheetViews>
  <sheetFormatPr defaultRowHeight="14.65" x14ac:dyDescent="0.45"/>
  <cols>
    <col min="1" max="1" width="14.73046875" style="2" customWidth="1"/>
    <col min="2" max="2" width="14.73046875" style="5" customWidth="1"/>
    <col min="3" max="3" width="14.73046875" style="4" customWidth="1"/>
    <col min="4" max="5" width="14.73046875" style="5" customWidth="1"/>
    <col min="6" max="16384" width="9.06640625" style="1"/>
  </cols>
  <sheetData>
    <row r="1" spans="1:7" s="2" customFormat="1" x14ac:dyDescent="0.45">
      <c r="A1" s="3" t="s">
        <v>21</v>
      </c>
      <c r="B1" s="3" t="s">
        <v>8</v>
      </c>
      <c r="C1" s="3" t="s">
        <v>7</v>
      </c>
      <c r="D1" s="3" t="s">
        <v>4</v>
      </c>
      <c r="E1" s="3" t="s">
        <v>2</v>
      </c>
    </row>
    <row r="2" spans="1:7" x14ac:dyDescent="0.45">
      <c r="A2" s="7">
        <v>45731</v>
      </c>
      <c r="B2" s="5" t="str">
        <f>IF(表格2[[#This Row],[產品名稱]]="","",INDEX(表格1[],MATCH($C2,庫存記錄!B:B,0)-1,MATCH($B$1,表格1[#Headers],0)))</f>
        <v>A002</v>
      </c>
      <c r="C2" s="4" t="s">
        <v>10</v>
      </c>
      <c r="D2" s="5">
        <f>IF($C1="","",INDEX(表格1[#All],MATCH($C2,庫存記錄!B:B,0)-1,MATCH($D$1,庫存記錄!$1:$1,0)))</f>
        <v>32800</v>
      </c>
      <c r="E2" s="5">
        <v>1</v>
      </c>
      <c r="G2" s="9"/>
    </row>
    <row r="3" spans="1:7" x14ac:dyDescent="0.45">
      <c r="A3" s="7">
        <v>45731</v>
      </c>
      <c r="B3" s="8" t="str">
        <f>IF(表格2[[#This Row],[產品名稱]]="","",INDEX(表格1[],MATCH($C3,庫存記錄!B:B,0)-1,MATCH($B$1,表格1[#Headers],0)))</f>
        <v>A003</v>
      </c>
      <c r="C3" s="4" t="s">
        <v>12</v>
      </c>
      <c r="D3" s="8">
        <f>IF($C2="","",INDEX(表格1[#All],MATCH($C3,庫存記錄!B:B,0)-1,MATCH($D$1,庫存記錄!$1:$1,0)))</f>
        <v>8988</v>
      </c>
      <c r="E3" s="5">
        <v>2</v>
      </c>
    </row>
    <row r="4" spans="1:7" x14ac:dyDescent="0.45">
      <c r="A4" s="7">
        <v>45732</v>
      </c>
      <c r="B4" s="8" t="str">
        <f>IF(表格2[[#This Row],[產品名稱]]="","",INDEX(表格1[],MATCH($C4,庫存記錄!B:B,0)-1,MATCH($B$1,表格1[#Headers],0)))</f>
        <v>A005</v>
      </c>
      <c r="C4" s="4" t="s">
        <v>19</v>
      </c>
      <c r="D4" s="8">
        <f>IF($C3="","",INDEX(表格1[#All],MATCH($C4,庫存記錄!B:B,0)-1,MATCH($D$1,庫存記錄!$1:$1,0)))</f>
        <v>699</v>
      </c>
      <c r="E4" s="5">
        <v>1</v>
      </c>
    </row>
    <row r="5" spans="1:7" x14ac:dyDescent="0.45">
      <c r="A5" s="7">
        <v>45733</v>
      </c>
      <c r="B5" s="8" t="str">
        <f>IF(表格2[[#This Row],[產品名稱]]="","",INDEX(表格1[],MATCH($C5,庫存記錄!B:B,0)-1,MATCH($B$1,表格1[#Headers],0)))</f>
        <v>A006</v>
      </c>
      <c r="C5" s="4" t="s">
        <v>22</v>
      </c>
      <c r="D5" s="8">
        <f>IF($C4="","",INDEX(表格1[#All],MATCH($C5,庫存記錄!B:B,0)-1,MATCH($D$1,庫存記錄!$1:$1,0)))</f>
        <v>3980</v>
      </c>
    </row>
  </sheetData>
  <phoneticPr fontId="2" type="noConversion"/>
  <conditionalFormatting sqref="D2:D5">
    <cfRule type="expression" priority="1">
      <formula>"if($C$2="""","""")"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2B6AAB-ECF2-4D4E-9F93-719763A7C5BD}">
          <x14:formula1>
            <xm:f>庫存記錄!$B:$B</xm:f>
          </x14:formula1>
          <xm:sqref>C2:C5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庫存記錄</vt:lpstr>
      <vt:lpstr>銷售記錄</vt:lpstr>
      <vt:lpstr>庫存狀態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璟媗 林</dc:creator>
  <cp:lastModifiedBy>璟媗 林</cp:lastModifiedBy>
  <dcterms:created xsi:type="dcterms:W3CDTF">2025-03-16T07:55:26Z</dcterms:created>
  <dcterms:modified xsi:type="dcterms:W3CDTF">2025-03-16T15:20:37Z</dcterms:modified>
</cp:coreProperties>
</file>