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witman/Research/AWE_ML_H2_storage/Database/"/>
    </mc:Choice>
  </mc:AlternateContent>
  <xr:revisionPtr revIDLastSave="0" documentId="8_{C11E10D1-F86C-E84D-B7FD-AB81A75DBE07}" xr6:coauthVersionLast="43" xr6:coauthVersionMax="43" xr10:uidLastSave="{00000000-0000-0000-0000-000000000000}"/>
  <bookViews>
    <workbookView xWindow="0" yWindow="460" windowWidth="19200" windowHeight="12960" xr2:uid="{00000000-000D-0000-FFFF-FFFF00000000}"/>
  </bookViews>
  <sheets>
    <sheet name="HydrogenStorageDataBasemagpi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2" i="1"/>
  <c r="K2" i="1" s="1"/>
  <c r="E2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F9" i="1" s="1"/>
  <c r="E10" i="1"/>
  <c r="E11" i="1"/>
  <c r="E12" i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E24" i="1"/>
  <c r="F24" i="1" s="1"/>
  <c r="E25" i="1"/>
  <c r="F25" i="1" s="1"/>
  <c r="E26" i="1"/>
  <c r="E27" i="1"/>
  <c r="F27" i="1" s="1"/>
  <c r="F5" i="1"/>
  <c r="F19" i="1"/>
  <c r="F26" i="1"/>
  <c r="F12" i="1"/>
  <c r="F10" i="1"/>
  <c r="F34" i="1"/>
  <c r="F32" i="1"/>
  <c r="E43" i="1"/>
  <c r="F43" i="1" s="1"/>
  <c r="E28" i="1"/>
  <c r="F28" i="1" s="1"/>
  <c r="F2" i="1"/>
  <c r="E39" i="1"/>
  <c r="F39" i="1" s="1"/>
  <c r="E31" i="1"/>
  <c r="F31" i="1" s="1"/>
  <c r="F15" i="1"/>
  <c r="E45" i="1"/>
  <c r="F45" i="1" s="1"/>
  <c r="E30" i="1"/>
  <c r="F30" i="1" s="1"/>
  <c r="F23" i="1"/>
  <c r="E34" i="1"/>
  <c r="E35" i="1"/>
  <c r="F35" i="1" s="1"/>
  <c r="F11" i="1"/>
  <c r="E33" i="1"/>
  <c r="F33" i="1" s="1"/>
  <c r="E42" i="1"/>
  <c r="F42" i="1" s="1"/>
  <c r="E29" i="1"/>
  <c r="F29" i="1" s="1"/>
  <c r="E38" i="1"/>
  <c r="F38" i="1" s="1"/>
  <c r="E40" i="1"/>
  <c r="F40" i="1" s="1"/>
  <c r="E41" i="1"/>
  <c r="F41" i="1" s="1"/>
  <c r="E44" i="1"/>
  <c r="F44" i="1" s="1"/>
  <c r="E37" i="1"/>
  <c r="F37" i="1" s="1"/>
  <c r="E32" i="1"/>
  <c r="E36" i="1"/>
  <c r="F36" i="1" s="1"/>
  <c r="E46" i="1"/>
  <c r="J2" i="1" l="1"/>
  <c r="K5" i="1" s="1"/>
  <c r="F46" i="1"/>
  <c r="G5" i="1" s="1"/>
</calcChain>
</file>

<file path=xl/sharedStrings.xml><?xml version="1.0" encoding="utf-8"?>
<sst xmlns="http://schemas.openxmlformats.org/spreadsheetml/2006/main" count="161" uniqueCount="67">
  <si>
    <t>comp</t>
  </si>
  <si>
    <t>H2_wtpercent</t>
  </si>
  <si>
    <t>Enthalpy</t>
  </si>
  <si>
    <t>Temp_C</t>
  </si>
  <si>
    <t>P_atm</t>
  </si>
  <si>
    <t>Phase</t>
  </si>
  <si>
    <t>AB</t>
  </si>
  <si>
    <t>TiFe</t>
  </si>
  <si>
    <t>AB2</t>
  </si>
  <si>
    <t>TiCrMn</t>
  </si>
  <si>
    <t>TiMn1.5</t>
  </si>
  <si>
    <t>V0.85Ti0.1Fe0.05</t>
  </si>
  <si>
    <t>Ti0.9Zr0.1Mn1.4Cr0.35V0.2Fe0.05</t>
  </si>
  <si>
    <t>Entropy (J/molK)</t>
  </si>
  <si>
    <t>TiCr1.9</t>
  </si>
  <si>
    <t>(Ti0.97Zr0.03)1.1Cr1.6Mn0.4</t>
  </si>
  <si>
    <t>(Ti0.8Zr0.2)1.1CrMn</t>
  </si>
  <si>
    <t>TiCr1.75Al0.05</t>
  </si>
  <si>
    <t>TiCr1.7Al0.2</t>
  </si>
  <si>
    <t>TiCr1.6Mn0.2</t>
  </si>
  <si>
    <t>TiCr0.95Mn0.95</t>
  </si>
  <si>
    <t>TiCr1.5Mn0.2Fe0.3</t>
  </si>
  <si>
    <t>TiCr1.5Mn0.25Fe0.25</t>
  </si>
  <si>
    <t>TiCr1.75Ni0.1</t>
  </si>
  <si>
    <t>TiCr1.7Ni0.3</t>
  </si>
  <si>
    <t>TiCr1.9Mo0.01</t>
  </si>
  <si>
    <t>Ti1.1CrMn</t>
  </si>
  <si>
    <t>(Ti0.85Zr0.15)1.1CrMn</t>
  </si>
  <si>
    <t>(Ti0.85Zr0.15)1.1Cr0.95Mo0.05Mn</t>
  </si>
  <si>
    <t>(Ti0.85Zr0.15)1.1Cr0.9Mo0.1Mn</t>
  </si>
  <si>
    <t>(Ti0.85Zr0.15)1.1Cr0.85Mo0.15Mn</t>
  </si>
  <si>
    <t>(Ti0.85Zr0.15)1.1Cr0.98W0.02Mn</t>
  </si>
  <si>
    <t>(Ti0.85Zr0.15)1.1Cr0.95W0.05Mn</t>
  </si>
  <si>
    <t>(Ti0.85Zr0.15)1.1Cr0.9W0.1Mn</t>
  </si>
  <si>
    <t>TiCr1.6Mn0.2Fe0.2</t>
  </si>
  <si>
    <t>TiCr1.58Mn0.2Fe0.2</t>
  </si>
  <si>
    <t>TiCr1.55Mn0.2Fe0.2</t>
  </si>
  <si>
    <t>TiCr1.5Mn0.2Fe0.2</t>
  </si>
  <si>
    <t>Ti0.9Zr0.2Mn1.8V0.2</t>
  </si>
  <si>
    <t>Ti0.9Zr0.2Mn1.6Ni0.2V0.2</t>
  </si>
  <si>
    <t>Ti0.9Zr0.15Mn1.6Cr0.2V0.2</t>
  </si>
  <si>
    <t>Ti0.9Zr0.2Mn1.4Cr0.4V0.2</t>
  </si>
  <si>
    <t>Ti0.9Zr0.2Mn1.8(VFe)0.2</t>
  </si>
  <si>
    <t>Ti0.9Zr0.2Mn1.6Ni0.2(VFe)0.2</t>
  </si>
  <si>
    <t>Ti0.9Zr0.15Mn1.6Cr0.2(VFe)0.2</t>
  </si>
  <si>
    <t>Ti0.9Zr0.2Mn1.4Cr0.4(VFe)0.2</t>
  </si>
  <si>
    <t>Ti0.97Zr0.019V0.439Fe0.097Cr0.045Al0.026Mn1.5</t>
  </si>
  <si>
    <t>Ti0.98Zr0.02V0.41Fe0.08Cr0.05Mn1.46</t>
  </si>
  <si>
    <t>Ti0.98Zr0.02V0.43Fe0.09Cr0.05Mn1.5</t>
  </si>
  <si>
    <t>Ti0.95Zr0.05V0.43Fe0.08Al0.01Mn1.48</t>
  </si>
  <si>
    <t>Ti0.955Zr0.045V0.43Fe0.12Al0.03Mn1.52</t>
  </si>
  <si>
    <t>TiCr1.78</t>
  </si>
  <si>
    <t>TiCr1.4Mn0.4</t>
  </si>
  <si>
    <t>TiCr1.2Mn0.6</t>
  </si>
  <si>
    <t>TiCrMn0.8</t>
  </si>
  <si>
    <t>CaNi5</t>
  </si>
  <si>
    <t>Ca0.95Zr0.05Ni5</t>
  </si>
  <si>
    <t>CaNi4.9Cr0.1</t>
  </si>
  <si>
    <t>Ca0.95Zr0.05Ni4.9Cr0.1</t>
  </si>
  <si>
    <t>AB5</t>
  </si>
  <si>
    <t>Abs Error</t>
  </si>
  <si>
    <t>MAE</t>
  </si>
  <si>
    <t>Relative Error</t>
  </si>
  <si>
    <t>MRE</t>
  </si>
  <si>
    <t>Predicted Enthalpy (w/o 50 compounds)</t>
  </si>
  <si>
    <t>Predicted Enthalpy (w/50 compounds)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</si>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</sst>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HydrogenStorageDataBasemagpie!$C$2:$C$46</c:f>
              <c:numCache>
                <c:formatCode>General</c:formatCode>
                <c:ptCount val="45"/>
                <c:pt idx="0">
                  <c:v>18.32</c:v>
                </c:pt>
                <c:pt idx="1">
                  <c:v>19.32</c:v>
                </c:pt>
                <c:pt idx="2">
                  <c:v>21.7</c:v>
                </c:pt>
                <c:pt idx="3">
                  <c:v>20.78</c:v>
                </c:pt>
                <c:pt idx="4">
                  <c:v>19.66</c:v>
                </c:pt>
                <c:pt idx="5">
                  <c:v>22.6</c:v>
                </c:pt>
                <c:pt idx="6">
                  <c:v>19.899999999999999</c:v>
                </c:pt>
                <c:pt idx="7">
                  <c:v>20.5</c:v>
                </c:pt>
                <c:pt idx="8">
                  <c:v>20.32</c:v>
                </c:pt>
                <c:pt idx="9">
                  <c:v>15.37</c:v>
                </c:pt>
                <c:pt idx="10">
                  <c:v>21.7</c:v>
                </c:pt>
                <c:pt idx="11">
                  <c:v>22.8</c:v>
                </c:pt>
                <c:pt idx="12">
                  <c:v>28.4</c:v>
                </c:pt>
                <c:pt idx="13">
                  <c:v>22.9</c:v>
                </c:pt>
                <c:pt idx="14">
                  <c:v>24</c:v>
                </c:pt>
                <c:pt idx="15">
                  <c:v>23.4</c:v>
                </c:pt>
                <c:pt idx="16">
                  <c:v>24.3</c:v>
                </c:pt>
                <c:pt idx="17">
                  <c:v>23.7</c:v>
                </c:pt>
                <c:pt idx="18">
                  <c:v>22.4</c:v>
                </c:pt>
                <c:pt idx="19">
                  <c:v>28.1</c:v>
                </c:pt>
                <c:pt idx="20">
                  <c:v>25.4</c:v>
                </c:pt>
                <c:pt idx="21">
                  <c:v>26.3</c:v>
                </c:pt>
                <c:pt idx="22">
                  <c:v>29.98</c:v>
                </c:pt>
                <c:pt idx="23">
                  <c:v>28</c:v>
                </c:pt>
                <c:pt idx="24">
                  <c:v>29.2</c:v>
                </c:pt>
                <c:pt idx="25">
                  <c:v>31.6</c:v>
                </c:pt>
                <c:pt idx="26">
                  <c:v>26.19</c:v>
                </c:pt>
                <c:pt idx="27">
                  <c:v>23.19</c:v>
                </c:pt>
                <c:pt idx="28">
                  <c:v>26.2</c:v>
                </c:pt>
                <c:pt idx="29">
                  <c:v>24.8</c:v>
                </c:pt>
                <c:pt idx="30">
                  <c:v>33.5</c:v>
                </c:pt>
                <c:pt idx="31">
                  <c:v>26.7</c:v>
                </c:pt>
                <c:pt idx="32">
                  <c:v>26.01</c:v>
                </c:pt>
                <c:pt idx="33">
                  <c:v>31.7</c:v>
                </c:pt>
                <c:pt idx="34">
                  <c:v>37.200000000000003</c:v>
                </c:pt>
                <c:pt idx="35">
                  <c:v>24.4</c:v>
                </c:pt>
                <c:pt idx="36">
                  <c:v>25.49</c:v>
                </c:pt>
                <c:pt idx="37">
                  <c:v>28.3</c:v>
                </c:pt>
                <c:pt idx="38">
                  <c:v>29.4</c:v>
                </c:pt>
                <c:pt idx="39">
                  <c:v>28.7</c:v>
                </c:pt>
                <c:pt idx="40">
                  <c:v>29.15</c:v>
                </c:pt>
                <c:pt idx="41">
                  <c:v>25.89</c:v>
                </c:pt>
                <c:pt idx="42">
                  <c:v>28.3</c:v>
                </c:pt>
                <c:pt idx="43">
                  <c:v>26.6</c:v>
                </c:pt>
                <c:pt idx="44">
                  <c:v>42.9</c:v>
                </c:pt>
              </c:numCache>
            </c:numRef>
          </c:xVal>
          <c:yVal>
            <c:numRef>
              <c:f>HydrogenStorageDataBasemagpie!$D$2:$D$46</c:f>
              <c:numCache>
                <c:formatCode>General</c:formatCode>
                <c:ptCount val="45"/>
                <c:pt idx="0">
                  <c:v>30.13</c:v>
                </c:pt>
                <c:pt idx="1">
                  <c:v>30.43</c:v>
                </c:pt>
                <c:pt idx="2">
                  <c:v>32.53</c:v>
                </c:pt>
                <c:pt idx="3">
                  <c:v>30.22</c:v>
                </c:pt>
                <c:pt idx="4">
                  <c:v>28.28</c:v>
                </c:pt>
                <c:pt idx="5">
                  <c:v>32.229999999999997</c:v>
                </c:pt>
                <c:pt idx="6">
                  <c:v>28.31</c:v>
                </c:pt>
                <c:pt idx="7">
                  <c:v>28.87</c:v>
                </c:pt>
                <c:pt idx="8">
                  <c:v>28.48</c:v>
                </c:pt>
                <c:pt idx="9">
                  <c:v>21.14</c:v>
                </c:pt>
                <c:pt idx="10">
                  <c:v>29.36</c:v>
                </c:pt>
                <c:pt idx="11">
                  <c:v>29.04</c:v>
                </c:pt>
                <c:pt idx="12">
                  <c:v>21.01</c:v>
                </c:pt>
                <c:pt idx="13">
                  <c:v>28.85</c:v>
                </c:pt>
                <c:pt idx="14">
                  <c:v>30.08</c:v>
                </c:pt>
                <c:pt idx="15">
                  <c:v>29.2</c:v>
                </c:pt>
                <c:pt idx="16">
                  <c:v>30.24</c:v>
                </c:pt>
                <c:pt idx="17">
                  <c:v>28.98</c:v>
                </c:pt>
                <c:pt idx="18">
                  <c:v>25.88</c:v>
                </c:pt>
                <c:pt idx="19">
                  <c:v>32.33</c:v>
                </c:pt>
                <c:pt idx="20">
                  <c:v>28.7</c:v>
                </c:pt>
                <c:pt idx="21">
                  <c:v>29.7</c:v>
                </c:pt>
                <c:pt idx="22">
                  <c:v>26.12</c:v>
                </c:pt>
                <c:pt idx="23">
                  <c:v>24.82</c:v>
                </c:pt>
                <c:pt idx="24">
                  <c:v>25.97</c:v>
                </c:pt>
                <c:pt idx="25">
                  <c:v>35.090000000000003</c:v>
                </c:pt>
                <c:pt idx="26">
                  <c:v>23.34</c:v>
                </c:pt>
                <c:pt idx="27">
                  <c:v>25.15</c:v>
                </c:pt>
                <c:pt idx="28">
                  <c:v>28.31</c:v>
                </c:pt>
                <c:pt idx="29">
                  <c:v>26.74</c:v>
                </c:pt>
                <c:pt idx="30">
                  <c:v>35.81</c:v>
                </c:pt>
                <c:pt idx="31">
                  <c:v>28.25</c:v>
                </c:pt>
                <c:pt idx="32">
                  <c:v>27.5</c:v>
                </c:pt>
                <c:pt idx="33">
                  <c:v>29.97</c:v>
                </c:pt>
                <c:pt idx="34">
                  <c:v>39.229999999999997</c:v>
                </c:pt>
                <c:pt idx="35">
                  <c:v>25.6</c:v>
                </c:pt>
                <c:pt idx="36">
                  <c:v>26.55</c:v>
                </c:pt>
                <c:pt idx="37">
                  <c:v>27.3</c:v>
                </c:pt>
                <c:pt idx="38">
                  <c:v>30.35</c:v>
                </c:pt>
                <c:pt idx="39">
                  <c:v>29.55</c:v>
                </c:pt>
                <c:pt idx="40">
                  <c:v>28.34</c:v>
                </c:pt>
                <c:pt idx="41">
                  <c:v>25.24</c:v>
                </c:pt>
                <c:pt idx="42">
                  <c:v>28.87</c:v>
                </c:pt>
                <c:pt idx="43">
                  <c:v>26.1</c:v>
                </c:pt>
                <c:pt idx="44">
                  <c:v>43.53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13-44C8-BE32-00DABAEE88C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HydrogenStorageDataBasemagpie!$U$13:$U$19</c:f>
              <c:numCache>
                <c:formatCode>General</c:formatCode>
                <c:ptCount val="7"/>
              </c:numCache>
            </c:numRef>
          </c:xVal>
          <c:yVal>
            <c:numRef>
              <c:f>HydrogenStorageDataBasemagpie!$V$13:$V$19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13-44C8-BE32-00DABAEE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032"/>
        <c:axId val="641071360"/>
      </c:scatterChart>
      <c:valAx>
        <c:axId val="64107103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Experimental Enthalpy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360"/>
        <c:crosses val="autoZero"/>
        <c:crossBetween val="midCat"/>
      </c:valAx>
      <c:valAx>
        <c:axId val="6410713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Predicted Enthalpy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0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345440</xdr:colOff>
      <xdr:row>6</xdr:row>
      <xdr:rowOff>33020</xdr:rowOff>
    </xdr:from>
    <xdr:to>
      <xdr:col>9</xdr:col>
      <xdr:colOff>505460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51157-76C3-46D7-8599-D06B5E22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/>
  </sheetViews>
  <sheetFormatPr baseColWidth="10" defaultColWidth="8.6640625" defaultRowHeight="15" x14ac:dyDescent="0.2"/>
  <cols>
    <col min="1" max="1" width="30.5" style="1" bestFit="1" customWidth="1"/>
    <col min="2" max="2" width="13.1640625" style="1" customWidth="1"/>
    <col min="3" max="3" width="8.6640625" style="1"/>
    <col min="4" max="4" width="34" style="1" bestFit="1" customWidth="1"/>
    <col min="5" max="7" width="16.1640625" style="1" customWidth="1"/>
    <col min="8" max="8" width="32.33203125" style="1" bestFit="1" customWidth="1"/>
    <col min="9" max="11" width="16.1640625" style="1" customWidth="1"/>
    <col min="12" max="12" width="7.6640625" style="1" bestFit="1" customWidth="1"/>
    <col min="13" max="14" width="8.6640625" style="1"/>
    <col min="15" max="15" width="14.5" style="1" bestFit="1" customWidth="1"/>
    <col min="16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64</v>
      </c>
      <c r="E1" s="1" t="s">
        <v>60</v>
      </c>
      <c r="F1" s="1" t="s">
        <v>62</v>
      </c>
      <c r="G1" s="1" t="s">
        <v>61</v>
      </c>
      <c r="H1" s="1" t="s">
        <v>65</v>
      </c>
      <c r="I1" s="1" t="s">
        <v>60</v>
      </c>
      <c r="J1" s="1" t="s">
        <v>66</v>
      </c>
      <c r="K1" s="1" t="s">
        <v>61</v>
      </c>
      <c r="L1" s="1" t="s">
        <v>3</v>
      </c>
      <c r="M1" s="1" t="s">
        <v>4</v>
      </c>
      <c r="N1" s="1" t="s">
        <v>5</v>
      </c>
      <c r="O1" s="1" t="s">
        <v>13</v>
      </c>
    </row>
    <row r="2" spans="1:15" x14ac:dyDescent="0.2">
      <c r="A2" s="1" t="s">
        <v>21</v>
      </c>
      <c r="C2" s="1">
        <v>18.32</v>
      </c>
      <c r="D2" s="2">
        <v>30.13</v>
      </c>
      <c r="E2" s="2">
        <f t="shared" ref="E2:E27" si="0">ABS(D2-C2)</f>
        <v>11.809999999999999</v>
      </c>
      <c r="F2" s="2">
        <f t="shared" ref="F2:F46" si="1">100*E2/C2</f>
        <v>64.465065502183393</v>
      </c>
      <c r="G2" s="2">
        <f>SUM(E2:E46)/45</f>
        <v>4.3744444444444435</v>
      </c>
      <c r="H2" s="2">
        <v>19.739999999999998</v>
      </c>
      <c r="I2" s="2">
        <f>ABS(H2-C2)</f>
        <v>1.4199999999999982</v>
      </c>
      <c r="J2" s="2">
        <f>I2/C2</f>
        <v>7.7510917030567589E-2</v>
      </c>
      <c r="K2" s="2">
        <f>SUM(I2:I51)/50</f>
        <v>1.1117999999999997</v>
      </c>
      <c r="L2" s="1">
        <v>25</v>
      </c>
      <c r="M2" s="1">
        <v>116.4</v>
      </c>
      <c r="N2" s="1" t="s">
        <v>8</v>
      </c>
      <c r="O2" s="1">
        <v>101</v>
      </c>
    </row>
    <row r="3" spans="1:15" x14ac:dyDescent="0.2">
      <c r="A3" s="1" t="s">
        <v>22</v>
      </c>
      <c r="C3" s="1">
        <v>19.32</v>
      </c>
      <c r="D3" s="2">
        <v>30.43</v>
      </c>
      <c r="E3" s="2">
        <f t="shared" si="0"/>
        <v>11.11</v>
      </c>
      <c r="F3" s="2">
        <f t="shared" si="1"/>
        <v>57.50517598343685</v>
      </c>
      <c r="G3" s="2"/>
      <c r="H3" s="2">
        <v>19.850000000000001</v>
      </c>
      <c r="I3" s="2">
        <f t="shared" ref="I3:I51" si="2">ABS(H3-C3)</f>
        <v>0.53000000000000114</v>
      </c>
      <c r="J3" s="2">
        <f t="shared" ref="J3:J51" si="3">I3/C3</f>
        <v>2.7432712215320971E-2</v>
      </c>
      <c r="K3" s="2"/>
      <c r="L3" s="1">
        <v>25</v>
      </c>
      <c r="M3" s="1">
        <v>83.61</v>
      </c>
      <c r="N3" s="1" t="s">
        <v>8</v>
      </c>
      <c r="O3" s="1">
        <v>101.6</v>
      </c>
    </row>
    <row r="4" spans="1:15" x14ac:dyDescent="0.2">
      <c r="A4" s="1" t="s">
        <v>24</v>
      </c>
      <c r="C4" s="1">
        <v>21.7</v>
      </c>
      <c r="D4" s="2">
        <v>32.53</v>
      </c>
      <c r="E4" s="2">
        <f t="shared" si="0"/>
        <v>10.830000000000002</v>
      </c>
      <c r="F4" s="2">
        <f t="shared" si="1"/>
        <v>49.907834101382498</v>
      </c>
      <c r="G4" s="2" t="s">
        <v>63</v>
      </c>
      <c r="H4" s="2">
        <v>23.16</v>
      </c>
      <c r="I4" s="2">
        <f t="shared" si="2"/>
        <v>1.4600000000000009</v>
      </c>
      <c r="J4" s="2">
        <f t="shared" si="3"/>
        <v>6.7281105990783449E-2</v>
      </c>
      <c r="K4" s="2" t="s">
        <v>63</v>
      </c>
      <c r="L4" s="1">
        <v>100</v>
      </c>
      <c r="M4" s="1">
        <v>343.5</v>
      </c>
      <c r="N4" s="1" t="s">
        <v>8</v>
      </c>
      <c r="O4" s="1">
        <v>106.7</v>
      </c>
    </row>
    <row r="5" spans="1:15" x14ac:dyDescent="0.2">
      <c r="A5" s="1" t="s">
        <v>37</v>
      </c>
      <c r="C5" s="1">
        <v>20.78</v>
      </c>
      <c r="D5" s="2">
        <v>30.22</v>
      </c>
      <c r="E5" s="2">
        <f t="shared" si="0"/>
        <v>9.4399999999999977</v>
      </c>
      <c r="F5" s="2">
        <f t="shared" si="1"/>
        <v>45.428296438883528</v>
      </c>
      <c r="G5" s="2">
        <f>SUM(F2:F46)/45</f>
        <v>19.398245911405372</v>
      </c>
      <c r="H5" s="2">
        <v>20.48</v>
      </c>
      <c r="I5" s="2">
        <f t="shared" si="2"/>
        <v>0.30000000000000071</v>
      </c>
      <c r="J5" s="2">
        <f t="shared" si="3"/>
        <v>1.4436958614052007E-2</v>
      </c>
      <c r="K5" s="2">
        <f>SUM(J2:J51)/50</f>
        <v>4.5912831015607856E-2</v>
      </c>
      <c r="L5" s="1">
        <v>164</v>
      </c>
      <c r="M5" s="1">
        <v>1000</v>
      </c>
      <c r="N5" s="1" t="s">
        <v>8</v>
      </c>
      <c r="O5" s="1">
        <v>104.97</v>
      </c>
    </row>
    <row r="6" spans="1:15" x14ac:dyDescent="0.2">
      <c r="A6" s="1" t="s">
        <v>34</v>
      </c>
      <c r="C6" s="1">
        <v>19.66</v>
      </c>
      <c r="D6" s="2">
        <v>28.28</v>
      </c>
      <c r="E6" s="2">
        <f t="shared" si="0"/>
        <v>8.620000000000001</v>
      </c>
      <c r="F6" s="2">
        <f t="shared" si="1"/>
        <v>43.845371312309261</v>
      </c>
      <c r="G6" s="2"/>
      <c r="H6" s="2">
        <v>20.16</v>
      </c>
      <c r="I6" s="2">
        <f t="shared" si="2"/>
        <v>0.5</v>
      </c>
      <c r="J6" s="2">
        <f t="shared" si="3"/>
        <v>2.5432349949135302E-2</v>
      </c>
      <c r="K6" s="2"/>
      <c r="L6" s="1">
        <v>162</v>
      </c>
      <c r="M6" s="1">
        <v>1000</v>
      </c>
      <c r="N6" s="1" t="s">
        <v>8</v>
      </c>
      <c r="O6" s="1">
        <v>102.6</v>
      </c>
    </row>
    <row r="7" spans="1:15" x14ac:dyDescent="0.2">
      <c r="A7" s="1" t="s">
        <v>33</v>
      </c>
      <c r="B7" s="1">
        <v>1.36</v>
      </c>
      <c r="C7" s="1">
        <v>22.6</v>
      </c>
      <c r="D7" s="2">
        <v>32.229999999999997</v>
      </c>
      <c r="E7" s="2">
        <f t="shared" si="0"/>
        <v>9.6299999999999955</v>
      </c>
      <c r="F7" s="2">
        <f t="shared" si="1"/>
        <v>42.610619469026524</v>
      </c>
      <c r="G7" s="2"/>
      <c r="H7" s="2">
        <v>23.94</v>
      </c>
      <c r="I7" s="2">
        <f t="shared" si="2"/>
        <v>1.3399999999999999</v>
      </c>
      <c r="J7" s="2">
        <f t="shared" si="3"/>
        <v>5.9292035398230081E-2</v>
      </c>
      <c r="K7" s="2"/>
      <c r="L7" s="1">
        <v>80</v>
      </c>
      <c r="M7" s="1">
        <v>167.5</v>
      </c>
      <c r="N7" s="1" t="s">
        <v>8</v>
      </c>
      <c r="O7" s="1">
        <v>106.2</v>
      </c>
    </row>
    <row r="8" spans="1:15" x14ac:dyDescent="0.2">
      <c r="A8" s="1" t="s">
        <v>35</v>
      </c>
      <c r="C8" s="1">
        <v>19.899999999999999</v>
      </c>
      <c r="D8" s="2">
        <v>28.31</v>
      </c>
      <c r="E8" s="2">
        <f t="shared" si="0"/>
        <v>8.41</v>
      </c>
      <c r="F8" s="2">
        <f t="shared" si="1"/>
        <v>42.261306532663319</v>
      </c>
      <c r="G8" s="2"/>
      <c r="H8" s="2">
        <v>20.170000000000002</v>
      </c>
      <c r="I8" s="2">
        <f t="shared" si="2"/>
        <v>0.27000000000000313</v>
      </c>
      <c r="J8" s="2">
        <f t="shared" si="3"/>
        <v>1.3567839195980057E-2</v>
      </c>
      <c r="K8" s="2"/>
      <c r="L8" s="1">
        <v>159</v>
      </c>
      <c r="M8" s="1">
        <v>1000</v>
      </c>
      <c r="N8" s="1" t="s">
        <v>8</v>
      </c>
      <c r="O8" s="1">
        <v>103.48</v>
      </c>
    </row>
    <row r="9" spans="1:15" x14ac:dyDescent="0.2">
      <c r="A9" s="1" t="s">
        <v>23</v>
      </c>
      <c r="C9" s="1">
        <v>20.5</v>
      </c>
      <c r="D9" s="2">
        <v>28.87</v>
      </c>
      <c r="E9" s="2">
        <f t="shared" si="0"/>
        <v>8.370000000000001</v>
      </c>
      <c r="F9" s="2">
        <f t="shared" si="1"/>
        <v>40.829268292682933</v>
      </c>
      <c r="G9" s="2"/>
      <c r="H9" s="2">
        <v>22.21</v>
      </c>
      <c r="I9" s="2">
        <f t="shared" si="2"/>
        <v>1.7100000000000009</v>
      </c>
      <c r="J9" s="2">
        <f t="shared" si="3"/>
        <v>8.341463414634151E-2</v>
      </c>
      <c r="K9" s="2"/>
      <c r="L9" s="1">
        <v>100</v>
      </c>
      <c r="M9" s="1">
        <v>577.20000000000005</v>
      </c>
      <c r="N9" s="1" t="s">
        <v>8</v>
      </c>
      <c r="O9" s="1">
        <v>107.8</v>
      </c>
    </row>
    <row r="10" spans="1:15" x14ac:dyDescent="0.2">
      <c r="A10" s="1" t="s">
        <v>36</v>
      </c>
      <c r="C10" s="1">
        <v>20.32</v>
      </c>
      <c r="D10" s="2">
        <v>28.48</v>
      </c>
      <c r="E10" s="2">
        <f t="shared" si="0"/>
        <v>8.16</v>
      </c>
      <c r="F10" s="2">
        <f t="shared" si="1"/>
        <v>40.15748031496063</v>
      </c>
      <c r="G10" s="2"/>
      <c r="H10" s="2">
        <v>20.23</v>
      </c>
      <c r="I10" s="2">
        <f t="shared" si="2"/>
        <v>8.9999999999999858E-2</v>
      </c>
      <c r="J10" s="2">
        <f t="shared" si="3"/>
        <v>4.4291338582677095E-3</v>
      </c>
      <c r="K10" s="2"/>
      <c r="L10" s="1">
        <v>157</v>
      </c>
      <c r="M10" s="1">
        <v>1000</v>
      </c>
      <c r="N10" s="1" t="s">
        <v>8</v>
      </c>
      <c r="O10" s="1">
        <v>104.67</v>
      </c>
    </row>
    <row r="11" spans="1:15" x14ac:dyDescent="0.2">
      <c r="A11" s="1" t="s">
        <v>40</v>
      </c>
      <c r="C11" s="1">
        <v>15.37</v>
      </c>
      <c r="D11" s="2">
        <v>21.14</v>
      </c>
      <c r="E11" s="2">
        <f t="shared" si="0"/>
        <v>5.7700000000000014</v>
      </c>
      <c r="F11" s="2">
        <f t="shared" si="1"/>
        <v>37.540663630448933</v>
      </c>
      <c r="G11" s="2"/>
      <c r="H11" s="2">
        <v>19.86</v>
      </c>
      <c r="I11" s="2">
        <f t="shared" si="2"/>
        <v>4.49</v>
      </c>
      <c r="J11" s="2">
        <f t="shared" si="3"/>
        <v>0.29212752114508789</v>
      </c>
      <c r="K11" s="2"/>
      <c r="L11" s="1">
        <v>120</v>
      </c>
      <c r="M11" s="1">
        <v>26.402408383046968</v>
      </c>
      <c r="N11" s="1" t="s">
        <v>8</v>
      </c>
      <c r="O11" s="1">
        <v>66.31</v>
      </c>
    </row>
    <row r="12" spans="1:15" x14ac:dyDescent="0.2">
      <c r="A12" s="1" t="s">
        <v>30</v>
      </c>
      <c r="B12" s="1">
        <v>1.67</v>
      </c>
      <c r="C12" s="1">
        <v>21.7</v>
      </c>
      <c r="D12" s="2">
        <v>29.36</v>
      </c>
      <c r="E12" s="2">
        <f t="shared" si="0"/>
        <v>7.66</v>
      </c>
      <c r="F12" s="2">
        <f t="shared" si="1"/>
        <v>35.299539170506911</v>
      </c>
      <c r="G12" s="2"/>
      <c r="H12" s="2">
        <v>23.44</v>
      </c>
      <c r="I12" s="2">
        <f t="shared" si="2"/>
        <v>1.740000000000002</v>
      </c>
      <c r="J12" s="2">
        <f t="shared" si="3"/>
        <v>8.0184331797235123E-2</v>
      </c>
      <c r="K12" s="2"/>
      <c r="L12" s="1">
        <v>80</v>
      </c>
      <c r="M12" s="1">
        <v>114.7</v>
      </c>
      <c r="N12" s="1" t="s">
        <v>8</v>
      </c>
      <c r="O12" s="1">
        <v>100.9</v>
      </c>
    </row>
    <row r="13" spans="1:15" x14ac:dyDescent="0.2">
      <c r="A13" s="1" t="s">
        <v>20</v>
      </c>
      <c r="C13" s="1">
        <v>22.8</v>
      </c>
      <c r="D13" s="2">
        <v>29.04</v>
      </c>
      <c r="E13" s="2">
        <f t="shared" si="0"/>
        <v>6.2399999999999984</v>
      </c>
      <c r="F13" s="2">
        <f t="shared" si="1"/>
        <v>27.368421052631572</v>
      </c>
      <c r="G13" s="2"/>
      <c r="H13" s="2">
        <v>23.35</v>
      </c>
      <c r="I13" s="2">
        <f t="shared" si="2"/>
        <v>0.55000000000000071</v>
      </c>
      <c r="J13" s="2">
        <f t="shared" si="3"/>
        <v>2.412280701754389E-2</v>
      </c>
      <c r="K13" s="2"/>
      <c r="L13" s="1">
        <v>100</v>
      </c>
      <c r="M13" s="1">
        <v>646</v>
      </c>
      <c r="N13" s="1" t="s">
        <v>8</v>
      </c>
      <c r="O13" s="1">
        <v>114.9</v>
      </c>
    </row>
    <row r="14" spans="1:15" x14ac:dyDescent="0.2">
      <c r="A14" s="1" t="s">
        <v>51</v>
      </c>
      <c r="C14" s="1">
        <v>28.4</v>
      </c>
      <c r="D14" s="2">
        <v>21.01</v>
      </c>
      <c r="E14" s="2">
        <f t="shared" si="0"/>
        <v>7.389999999999997</v>
      </c>
      <c r="F14" s="2">
        <f t="shared" si="1"/>
        <v>26.021126760563369</v>
      </c>
      <c r="G14" s="2"/>
      <c r="H14" s="2">
        <v>26.08</v>
      </c>
      <c r="I14" s="2">
        <f t="shared" si="2"/>
        <v>2.3200000000000003</v>
      </c>
      <c r="J14" s="2">
        <f t="shared" si="3"/>
        <v>8.1690140845070439E-2</v>
      </c>
      <c r="K14" s="2"/>
      <c r="L14" s="1">
        <v>100</v>
      </c>
      <c r="M14" s="1">
        <v>653.26429438498417</v>
      </c>
      <c r="N14" s="1" t="s">
        <v>8</v>
      </c>
      <c r="O14" s="1">
        <v>130</v>
      </c>
    </row>
    <row r="15" spans="1:15" x14ac:dyDescent="0.2">
      <c r="A15" s="1" t="s">
        <v>26</v>
      </c>
      <c r="B15" s="1">
        <v>1.6</v>
      </c>
      <c r="C15" s="1">
        <v>22.9</v>
      </c>
      <c r="D15" s="2">
        <v>28.85</v>
      </c>
      <c r="E15" s="2">
        <f t="shared" si="0"/>
        <v>5.9500000000000028</v>
      </c>
      <c r="F15" s="2">
        <f t="shared" si="1"/>
        <v>25.982532751091714</v>
      </c>
      <c r="G15" s="2"/>
      <c r="H15" s="2">
        <v>23.37</v>
      </c>
      <c r="I15" s="2">
        <f t="shared" si="2"/>
        <v>0.47000000000000242</v>
      </c>
      <c r="J15" s="2">
        <f t="shared" si="3"/>
        <v>2.0524017467249016E-2</v>
      </c>
      <c r="K15" s="2"/>
      <c r="L15" s="1">
        <v>100</v>
      </c>
      <c r="M15" s="1">
        <v>610.70000000000005</v>
      </c>
      <c r="N15" s="1" t="s">
        <v>8</v>
      </c>
      <c r="O15" s="1">
        <v>114.7</v>
      </c>
    </row>
    <row r="16" spans="1:15" x14ac:dyDescent="0.2">
      <c r="A16" s="1" t="s">
        <v>17</v>
      </c>
      <c r="B16" s="1">
        <v>1.9</v>
      </c>
      <c r="C16" s="1">
        <v>24</v>
      </c>
      <c r="D16" s="2">
        <v>30.08</v>
      </c>
      <c r="E16" s="2">
        <f t="shared" si="0"/>
        <v>6.0799999999999983</v>
      </c>
      <c r="F16" s="2">
        <f t="shared" si="1"/>
        <v>25.333333333333325</v>
      </c>
      <c r="G16" s="2"/>
      <c r="H16" s="2">
        <v>26.34</v>
      </c>
      <c r="I16" s="2">
        <f t="shared" si="2"/>
        <v>2.34</v>
      </c>
      <c r="J16" s="2">
        <f t="shared" si="3"/>
        <v>9.7499999999999989E-2</v>
      </c>
      <c r="K16" s="2"/>
      <c r="L16" s="1">
        <v>100</v>
      </c>
      <c r="M16" s="1">
        <v>500.9</v>
      </c>
      <c r="N16" s="1" t="s">
        <v>8</v>
      </c>
      <c r="O16" s="1">
        <v>116</v>
      </c>
    </row>
    <row r="17" spans="1:15" x14ac:dyDescent="0.2">
      <c r="A17" s="1" t="s">
        <v>15</v>
      </c>
      <c r="C17" s="1">
        <v>23.4</v>
      </c>
      <c r="D17" s="2">
        <v>29.2</v>
      </c>
      <c r="E17" s="2">
        <f t="shared" si="0"/>
        <v>5.8000000000000007</v>
      </c>
      <c r="F17" s="2">
        <f t="shared" si="1"/>
        <v>24.786324786324794</v>
      </c>
      <c r="H17" s="2">
        <v>24.38</v>
      </c>
      <c r="I17" s="2">
        <f t="shared" si="2"/>
        <v>0.98000000000000043</v>
      </c>
      <c r="J17" s="2">
        <f t="shared" si="3"/>
        <v>4.1880341880341898E-2</v>
      </c>
      <c r="K17" s="2"/>
      <c r="L17" s="1">
        <v>99</v>
      </c>
      <c r="M17" s="1">
        <v>527.9</v>
      </c>
      <c r="N17" s="1" t="s">
        <v>8</v>
      </c>
      <c r="O17" s="1">
        <v>115</v>
      </c>
    </row>
    <row r="18" spans="1:15" x14ac:dyDescent="0.2">
      <c r="A18" s="1" t="s">
        <v>32</v>
      </c>
      <c r="B18" s="1">
        <v>1.43</v>
      </c>
      <c r="C18" s="1">
        <v>24.3</v>
      </c>
      <c r="D18" s="2">
        <v>30.24</v>
      </c>
      <c r="E18" s="2">
        <f t="shared" si="0"/>
        <v>5.9399999999999977</v>
      </c>
      <c r="F18" s="2">
        <f t="shared" si="1"/>
        <v>24.444444444444436</v>
      </c>
      <c r="G18" s="2"/>
      <c r="H18" s="2">
        <v>24.58</v>
      </c>
      <c r="I18" s="2">
        <f t="shared" si="2"/>
        <v>0.27999999999999758</v>
      </c>
      <c r="J18" s="2">
        <f t="shared" si="3"/>
        <v>1.1522633744855867E-2</v>
      </c>
      <c r="K18" s="2"/>
      <c r="L18" s="1">
        <v>80</v>
      </c>
      <c r="M18" s="1">
        <v>128.30000000000001</v>
      </c>
      <c r="N18" s="1" t="s">
        <v>8</v>
      </c>
      <c r="O18" s="1">
        <v>109.2</v>
      </c>
    </row>
    <row r="19" spans="1:15" x14ac:dyDescent="0.2">
      <c r="A19" s="1" t="s">
        <v>29</v>
      </c>
      <c r="B19" s="1">
        <v>1.78</v>
      </c>
      <c r="C19" s="1">
        <v>23.7</v>
      </c>
      <c r="D19" s="2">
        <v>28.98</v>
      </c>
      <c r="E19" s="2">
        <f t="shared" si="0"/>
        <v>5.2800000000000011</v>
      </c>
      <c r="F19" s="2">
        <f t="shared" si="1"/>
        <v>22.278481012658233</v>
      </c>
      <c r="G19" s="2"/>
      <c r="H19" s="2">
        <v>23.88</v>
      </c>
      <c r="I19" s="2">
        <f t="shared" si="2"/>
        <v>0.17999999999999972</v>
      </c>
      <c r="J19" s="2">
        <f t="shared" si="3"/>
        <v>7.5949367088607479E-3</v>
      </c>
      <c r="K19" s="2"/>
      <c r="L19" s="1">
        <v>80</v>
      </c>
      <c r="M19" s="1">
        <v>103.3</v>
      </c>
      <c r="N19" s="1" t="s">
        <v>8</v>
      </c>
      <c r="O19" s="1">
        <v>106.4</v>
      </c>
    </row>
    <row r="20" spans="1:15" x14ac:dyDescent="0.2">
      <c r="A20" s="1" t="s">
        <v>54</v>
      </c>
      <c r="C20" s="1">
        <v>22.4</v>
      </c>
      <c r="D20" s="2">
        <v>25.88</v>
      </c>
      <c r="E20" s="2">
        <f t="shared" si="0"/>
        <v>3.4800000000000004</v>
      </c>
      <c r="F20" s="2">
        <f t="shared" si="1"/>
        <v>15.53571428571429</v>
      </c>
      <c r="G20" s="2"/>
      <c r="H20" s="2">
        <v>22.92</v>
      </c>
      <c r="I20" s="2">
        <f t="shared" si="2"/>
        <v>0.52000000000000313</v>
      </c>
      <c r="J20" s="2">
        <f t="shared" si="3"/>
        <v>2.3214285714285854E-2</v>
      </c>
      <c r="K20" s="2"/>
      <c r="L20" s="1">
        <v>100</v>
      </c>
      <c r="M20" s="1">
        <v>223.41062705873881</v>
      </c>
      <c r="N20" s="1" t="s">
        <v>8</v>
      </c>
      <c r="O20" s="1">
        <v>105</v>
      </c>
    </row>
    <row r="21" spans="1:15" x14ac:dyDescent="0.2">
      <c r="A21" s="1" t="s">
        <v>18</v>
      </c>
      <c r="C21" s="1">
        <v>28.1</v>
      </c>
      <c r="D21" s="2">
        <v>32.33</v>
      </c>
      <c r="E21" s="2">
        <f t="shared" si="0"/>
        <v>4.2299999999999969</v>
      </c>
      <c r="F21" s="2">
        <f t="shared" si="1"/>
        <v>15.053380782918136</v>
      </c>
      <c r="G21" s="2"/>
      <c r="H21" s="2">
        <v>29.27</v>
      </c>
      <c r="I21" s="2">
        <f t="shared" si="2"/>
        <v>1.1699999999999982</v>
      </c>
      <c r="J21" s="2">
        <f t="shared" si="3"/>
        <v>4.1637010676156515E-2</v>
      </c>
      <c r="K21" s="2"/>
      <c r="L21" s="1">
        <v>100</v>
      </c>
      <c r="M21" s="1">
        <v>600.79999999999995</v>
      </c>
      <c r="N21" s="1" t="s">
        <v>8</v>
      </c>
      <c r="O21" s="1">
        <v>128.5</v>
      </c>
    </row>
    <row r="22" spans="1:15" x14ac:dyDescent="0.2">
      <c r="A22" s="1" t="s">
        <v>46</v>
      </c>
      <c r="C22" s="1">
        <v>25.4</v>
      </c>
      <c r="D22" s="2">
        <v>28.7</v>
      </c>
      <c r="E22" s="2">
        <f t="shared" si="0"/>
        <v>3.3000000000000007</v>
      </c>
      <c r="F22" s="2">
        <f t="shared" si="1"/>
        <v>12.992125984251972</v>
      </c>
      <c r="G22" s="2"/>
      <c r="H22" s="2">
        <v>27.1</v>
      </c>
      <c r="I22" s="2">
        <f t="shared" si="2"/>
        <v>1.7000000000000028</v>
      </c>
      <c r="J22" s="2">
        <f t="shared" si="3"/>
        <v>6.6929133858267834E-2</v>
      </c>
      <c r="K22" s="2"/>
      <c r="L22" s="1">
        <v>100</v>
      </c>
      <c r="M22" s="1">
        <v>129.40993986162218</v>
      </c>
      <c r="N22" s="1" t="s">
        <v>8</v>
      </c>
      <c r="O22" s="1">
        <v>108.5</v>
      </c>
    </row>
    <row r="23" spans="1:15" x14ac:dyDescent="0.2">
      <c r="A23" s="1" t="s">
        <v>31</v>
      </c>
      <c r="B23" s="1">
        <v>1.52</v>
      </c>
      <c r="C23" s="1">
        <v>26.3</v>
      </c>
      <c r="D23" s="2">
        <v>29.7</v>
      </c>
      <c r="E23" s="2">
        <f t="shared" si="0"/>
        <v>3.3999999999999986</v>
      </c>
      <c r="F23" s="2">
        <f t="shared" si="1"/>
        <v>12.927756653992391</v>
      </c>
      <c r="G23" s="2"/>
      <c r="H23" s="2">
        <v>26.17</v>
      </c>
      <c r="I23" s="2">
        <f t="shared" si="2"/>
        <v>0.12999999999999901</v>
      </c>
      <c r="J23" s="2">
        <f t="shared" si="3"/>
        <v>4.9429657794676429E-3</v>
      </c>
      <c r="K23" s="2"/>
      <c r="L23" s="1">
        <v>80</v>
      </c>
      <c r="M23" s="1">
        <v>112.8</v>
      </c>
      <c r="N23" s="1" t="s">
        <v>8</v>
      </c>
      <c r="O23" s="1">
        <v>113.8</v>
      </c>
    </row>
    <row r="24" spans="1:15" x14ac:dyDescent="0.2">
      <c r="A24" s="1" t="s">
        <v>44</v>
      </c>
      <c r="C24" s="1">
        <v>29.98</v>
      </c>
      <c r="D24" s="2">
        <v>26.12</v>
      </c>
      <c r="E24" s="2">
        <f t="shared" si="0"/>
        <v>3.8599999999999994</v>
      </c>
      <c r="F24" s="2">
        <f t="shared" si="1"/>
        <v>12.87525016677785</v>
      </c>
      <c r="G24" s="2"/>
      <c r="H24" s="2">
        <v>28.42</v>
      </c>
      <c r="I24" s="2">
        <f t="shared" si="2"/>
        <v>1.5599999999999987</v>
      </c>
      <c r="J24" s="2">
        <f t="shared" si="3"/>
        <v>5.2034689793195421E-2</v>
      </c>
      <c r="K24" s="2"/>
      <c r="L24" s="1">
        <v>120</v>
      </c>
      <c r="M24" s="1">
        <v>88.313221205838659</v>
      </c>
      <c r="N24" s="1" t="s">
        <v>8</v>
      </c>
      <c r="O24" s="1">
        <v>113.51</v>
      </c>
    </row>
    <row r="25" spans="1:15" x14ac:dyDescent="0.2">
      <c r="A25" s="1" t="s">
        <v>19</v>
      </c>
      <c r="C25" s="1">
        <v>28</v>
      </c>
      <c r="D25" s="2">
        <v>24.82</v>
      </c>
      <c r="E25" s="2">
        <f t="shared" si="0"/>
        <v>3.1799999999999997</v>
      </c>
      <c r="F25" s="2">
        <f t="shared" si="1"/>
        <v>11.357142857142858</v>
      </c>
      <c r="G25" s="2"/>
      <c r="H25" s="2">
        <v>26.08</v>
      </c>
      <c r="I25" s="2">
        <f t="shared" si="2"/>
        <v>1.9200000000000017</v>
      </c>
      <c r="J25" s="2">
        <f t="shared" si="3"/>
        <v>6.857142857142863E-2</v>
      </c>
      <c r="K25" s="2"/>
      <c r="L25" s="1">
        <v>100</v>
      </c>
      <c r="M25" s="1">
        <v>659</v>
      </c>
      <c r="N25" s="1" t="s">
        <v>8</v>
      </c>
      <c r="O25" s="1">
        <v>129</v>
      </c>
    </row>
    <row r="26" spans="1:15" x14ac:dyDescent="0.2">
      <c r="A26" s="1" t="s">
        <v>47</v>
      </c>
      <c r="C26" s="1">
        <v>29.2</v>
      </c>
      <c r="D26" s="2">
        <v>25.97</v>
      </c>
      <c r="E26" s="2">
        <f t="shared" si="0"/>
        <v>3.2300000000000004</v>
      </c>
      <c r="F26" s="2">
        <f t="shared" si="1"/>
        <v>11.06164383561644</v>
      </c>
      <c r="G26" s="2"/>
      <c r="H26" s="2">
        <v>28.25</v>
      </c>
      <c r="I26" s="2">
        <f t="shared" si="2"/>
        <v>0.94999999999999929</v>
      </c>
      <c r="J26" s="2">
        <f t="shared" si="3"/>
        <v>3.2534246575342443E-2</v>
      </c>
      <c r="K26" s="2"/>
      <c r="L26" s="1">
        <v>100</v>
      </c>
      <c r="M26" s="1">
        <v>175.15279756487197</v>
      </c>
      <c r="N26" s="1" t="s">
        <v>8</v>
      </c>
      <c r="O26" s="1">
        <v>121.2</v>
      </c>
    </row>
    <row r="27" spans="1:15" x14ac:dyDescent="0.2">
      <c r="A27" s="1" t="s">
        <v>58</v>
      </c>
      <c r="C27" s="1">
        <v>31.6</v>
      </c>
      <c r="D27" s="2">
        <v>35.090000000000003</v>
      </c>
      <c r="E27" s="2">
        <f t="shared" si="0"/>
        <v>3.490000000000002</v>
      </c>
      <c r="F27" s="2">
        <f t="shared" si="1"/>
        <v>11.044303797468361</v>
      </c>
      <c r="G27" s="2"/>
      <c r="H27" s="2">
        <v>33.11</v>
      </c>
      <c r="I27" s="2">
        <f t="shared" si="2"/>
        <v>1.509999999999998</v>
      </c>
      <c r="J27" s="2">
        <f t="shared" si="3"/>
        <v>4.7784810126582214E-2</v>
      </c>
      <c r="K27" s="2"/>
      <c r="L27" s="1">
        <v>120</v>
      </c>
      <c r="M27" s="1">
        <v>34.433742419073738</v>
      </c>
      <c r="N27" s="1" t="s">
        <v>59</v>
      </c>
      <c r="O27" s="1">
        <v>109.8</v>
      </c>
    </row>
    <row r="28" spans="1:15" x14ac:dyDescent="0.2">
      <c r="A28" s="1" t="s">
        <v>14</v>
      </c>
      <c r="C28" s="1">
        <v>26.19</v>
      </c>
      <c r="D28" s="2">
        <v>23.34</v>
      </c>
      <c r="E28" s="2">
        <f t="shared" ref="E28:E46" si="4">ABS(D28-C28)</f>
        <v>2.8500000000000014</v>
      </c>
      <c r="F28" s="2">
        <f t="shared" si="1"/>
        <v>10.882016036655216</v>
      </c>
      <c r="H28" s="2">
        <v>25.28</v>
      </c>
      <c r="I28" s="2">
        <f t="shared" si="2"/>
        <v>0.91000000000000014</v>
      </c>
      <c r="J28" s="2">
        <f t="shared" si="3"/>
        <v>3.4746086292478051E-2</v>
      </c>
      <c r="K28" s="2"/>
      <c r="L28" s="1">
        <v>30</v>
      </c>
      <c r="M28" s="1">
        <v>72.34</v>
      </c>
      <c r="N28" s="1" t="s">
        <v>8</v>
      </c>
      <c r="O28" s="1">
        <v>122</v>
      </c>
    </row>
    <row r="29" spans="1:15" x14ac:dyDescent="0.2">
      <c r="A29" s="1" t="s">
        <v>43</v>
      </c>
      <c r="C29" s="1">
        <v>23.19</v>
      </c>
      <c r="D29" s="2">
        <v>25.15</v>
      </c>
      <c r="E29" s="2">
        <f t="shared" si="4"/>
        <v>1.9599999999999973</v>
      </c>
      <c r="F29" s="2">
        <f t="shared" si="1"/>
        <v>8.4519189305735107</v>
      </c>
      <c r="G29" s="2"/>
      <c r="H29" s="2">
        <v>26.11</v>
      </c>
      <c r="I29" s="2">
        <f t="shared" si="2"/>
        <v>2.9199999999999982</v>
      </c>
      <c r="J29" s="2">
        <f t="shared" si="3"/>
        <v>0.12591634325140139</v>
      </c>
      <c r="K29" s="2"/>
      <c r="L29" s="1">
        <v>120</v>
      </c>
      <c r="M29" s="1">
        <v>41.999467604907501</v>
      </c>
      <c r="N29" s="1" t="s">
        <v>8</v>
      </c>
      <c r="O29" s="1">
        <v>90.06</v>
      </c>
    </row>
    <row r="30" spans="1:15" x14ac:dyDescent="0.2">
      <c r="A30" s="1" t="s">
        <v>28</v>
      </c>
      <c r="C30" s="1">
        <v>26.2</v>
      </c>
      <c r="D30" s="2">
        <v>28.31</v>
      </c>
      <c r="E30" s="2">
        <f t="shared" si="4"/>
        <v>2.1099999999999994</v>
      </c>
      <c r="F30" s="2">
        <f t="shared" si="1"/>
        <v>8.0534351145038148</v>
      </c>
      <c r="G30" s="2"/>
      <c r="H30" s="2">
        <v>25.71</v>
      </c>
      <c r="I30" s="2">
        <f t="shared" si="2"/>
        <v>0.48999999999999844</v>
      </c>
      <c r="J30" s="2">
        <f t="shared" si="3"/>
        <v>1.8702290076335819E-2</v>
      </c>
      <c r="K30" s="2"/>
      <c r="L30" s="1">
        <v>100</v>
      </c>
      <c r="M30" s="1">
        <v>223.9</v>
      </c>
      <c r="N30" s="1" t="s">
        <v>8</v>
      </c>
      <c r="O30" s="1">
        <v>115.2</v>
      </c>
    </row>
    <row r="31" spans="1:15" x14ac:dyDescent="0.2">
      <c r="A31" s="1" t="s">
        <v>25</v>
      </c>
      <c r="C31" s="1">
        <v>24.8</v>
      </c>
      <c r="D31" s="2">
        <v>26.74</v>
      </c>
      <c r="E31" s="2">
        <f t="shared" si="4"/>
        <v>1.9399999999999977</v>
      </c>
      <c r="F31" s="2">
        <f t="shared" si="1"/>
        <v>7.8225806451612812</v>
      </c>
      <c r="G31" s="2"/>
      <c r="H31" s="2">
        <v>24.82</v>
      </c>
      <c r="I31" s="2">
        <f t="shared" si="2"/>
        <v>1.9999999999999574E-2</v>
      </c>
      <c r="J31" s="2">
        <f t="shared" si="3"/>
        <v>8.0645161290320857E-4</v>
      </c>
      <c r="K31" s="2"/>
      <c r="L31" s="1">
        <v>100</v>
      </c>
      <c r="M31" s="1">
        <v>269.8</v>
      </c>
      <c r="N31" s="1" t="s">
        <v>8</v>
      </c>
      <c r="O31" s="1">
        <v>113</v>
      </c>
    </row>
    <row r="32" spans="1:15" x14ac:dyDescent="0.2">
      <c r="A32" s="1" t="s">
        <v>56</v>
      </c>
      <c r="C32" s="1">
        <v>33.5</v>
      </c>
      <c r="D32" s="2">
        <v>35.81</v>
      </c>
      <c r="E32" s="2">
        <f t="shared" si="4"/>
        <v>2.3100000000000023</v>
      </c>
      <c r="F32" s="2">
        <f t="shared" si="1"/>
        <v>6.8955223880597085</v>
      </c>
      <c r="G32" s="2"/>
      <c r="H32" s="2">
        <v>33.94</v>
      </c>
      <c r="I32" s="2">
        <f t="shared" si="2"/>
        <v>0.43999999999999773</v>
      </c>
      <c r="J32" s="2">
        <f t="shared" si="3"/>
        <v>1.3134328358208887E-2</v>
      </c>
      <c r="K32" s="2"/>
      <c r="L32" s="1">
        <v>120</v>
      </c>
      <c r="M32" s="1">
        <v>16.270707549699193</v>
      </c>
      <c r="N32" s="1" t="s">
        <v>59</v>
      </c>
      <c r="O32" s="1">
        <v>108.4</v>
      </c>
    </row>
    <row r="33" spans="1:15" x14ac:dyDescent="0.2">
      <c r="A33" s="1" t="s">
        <v>41</v>
      </c>
      <c r="C33" s="1">
        <v>26.7</v>
      </c>
      <c r="D33" s="2">
        <v>28.25</v>
      </c>
      <c r="E33" s="2">
        <f t="shared" si="4"/>
        <v>1.5500000000000007</v>
      </c>
      <c r="F33" s="2">
        <f t="shared" si="1"/>
        <v>5.8052434456928861</v>
      </c>
      <c r="G33" s="2"/>
      <c r="H33" s="2">
        <v>26.83</v>
      </c>
      <c r="I33" s="2">
        <f t="shared" si="2"/>
        <v>0.12999999999999901</v>
      </c>
      <c r="J33" s="2">
        <f t="shared" si="3"/>
        <v>4.8689138576778652E-3</v>
      </c>
      <c r="K33" s="2"/>
      <c r="L33" s="1">
        <v>120</v>
      </c>
      <c r="M33" s="1">
        <v>30.034063108026455</v>
      </c>
      <c r="N33" s="1" t="s">
        <v>8</v>
      </c>
      <c r="O33" s="1">
        <v>96.2</v>
      </c>
    </row>
    <row r="34" spans="1:15" x14ac:dyDescent="0.2">
      <c r="A34" s="1" t="s">
        <v>38</v>
      </c>
      <c r="C34" s="1">
        <v>26.01</v>
      </c>
      <c r="D34" s="2">
        <v>27.5</v>
      </c>
      <c r="E34" s="2">
        <f t="shared" si="4"/>
        <v>1.4899999999999984</v>
      </c>
      <c r="F34" s="2">
        <f t="shared" si="1"/>
        <v>5.7285659361783861</v>
      </c>
      <c r="G34" s="2"/>
      <c r="H34" s="2">
        <v>27.56</v>
      </c>
      <c r="I34" s="2">
        <f t="shared" si="2"/>
        <v>1.5499999999999972</v>
      </c>
      <c r="J34" s="2">
        <f t="shared" si="3"/>
        <v>5.9592464436754984E-2</v>
      </c>
      <c r="K34" s="2"/>
      <c r="L34" s="1">
        <v>120</v>
      </c>
      <c r="M34" s="1">
        <v>38.921242284265183</v>
      </c>
      <c r="N34" s="1" t="s">
        <v>8</v>
      </c>
      <c r="O34" s="1">
        <v>96.6</v>
      </c>
    </row>
    <row r="35" spans="1:15" x14ac:dyDescent="0.2">
      <c r="A35" s="1" t="s">
        <v>39</v>
      </c>
      <c r="C35" s="1">
        <v>31.7</v>
      </c>
      <c r="D35" s="2">
        <v>29.97</v>
      </c>
      <c r="E35" s="2">
        <f t="shared" si="4"/>
        <v>1.7300000000000004</v>
      </c>
      <c r="F35" s="2">
        <f t="shared" si="1"/>
        <v>5.4574132492113581</v>
      </c>
      <c r="G35" s="2"/>
      <c r="H35" s="2">
        <v>31</v>
      </c>
      <c r="I35" s="2">
        <f t="shared" si="2"/>
        <v>0.69999999999999929</v>
      </c>
      <c r="J35" s="2">
        <f t="shared" si="3"/>
        <v>2.2082018927444772E-2</v>
      </c>
      <c r="K35" s="2"/>
      <c r="L35" s="1">
        <v>120</v>
      </c>
      <c r="M35" s="1">
        <v>56.016326511111323</v>
      </c>
      <c r="N35" s="1" t="s">
        <v>8</v>
      </c>
      <c r="O35" s="1">
        <v>114.1</v>
      </c>
    </row>
    <row r="36" spans="1:15" x14ac:dyDescent="0.2">
      <c r="A36" s="1" t="s">
        <v>57</v>
      </c>
      <c r="C36" s="1">
        <v>37.200000000000003</v>
      </c>
      <c r="D36" s="2">
        <v>39.229999999999997</v>
      </c>
      <c r="E36" s="2">
        <f t="shared" si="4"/>
        <v>2.029999999999994</v>
      </c>
      <c r="F36" s="2">
        <f t="shared" si="1"/>
        <v>5.4569892473118111</v>
      </c>
      <c r="G36" s="2"/>
      <c r="H36" s="2">
        <v>36.51</v>
      </c>
      <c r="I36" s="2">
        <f t="shared" si="2"/>
        <v>0.69000000000000483</v>
      </c>
      <c r="J36" s="2">
        <f t="shared" si="3"/>
        <v>1.8548387096774321E-2</v>
      </c>
      <c r="K36" s="2"/>
      <c r="L36" s="1">
        <v>120</v>
      </c>
      <c r="M36" s="1">
        <v>17.676192522664309</v>
      </c>
      <c r="N36" s="1" t="s">
        <v>59</v>
      </c>
      <c r="O36" s="1">
        <v>118.5</v>
      </c>
    </row>
    <row r="37" spans="1:15" x14ac:dyDescent="0.2">
      <c r="A37" s="1" t="s">
        <v>53</v>
      </c>
      <c r="C37" s="1">
        <v>24.4</v>
      </c>
      <c r="D37" s="2">
        <v>25.6</v>
      </c>
      <c r="E37" s="2">
        <f t="shared" si="4"/>
        <v>1.2000000000000028</v>
      </c>
      <c r="F37" s="2">
        <f t="shared" si="1"/>
        <v>4.9180327868852576</v>
      </c>
      <c r="G37" s="2"/>
      <c r="H37" s="2">
        <v>24.39</v>
      </c>
      <c r="I37" s="2">
        <f t="shared" si="2"/>
        <v>9.9999999999980105E-3</v>
      </c>
      <c r="J37" s="2">
        <f t="shared" si="3"/>
        <v>4.0983606557368896E-4</v>
      </c>
      <c r="K37" s="2"/>
      <c r="L37" s="1">
        <v>100</v>
      </c>
      <c r="M37" s="1">
        <v>241.2942448053073</v>
      </c>
      <c r="N37" s="1" t="s">
        <v>8</v>
      </c>
      <c r="O37" s="1">
        <v>111</v>
      </c>
    </row>
    <row r="38" spans="1:15" x14ac:dyDescent="0.2">
      <c r="A38" s="1" t="s">
        <v>45</v>
      </c>
      <c r="C38" s="1">
        <v>25.49</v>
      </c>
      <c r="D38" s="2">
        <v>26.55</v>
      </c>
      <c r="E38" s="2">
        <f t="shared" si="4"/>
        <v>1.0600000000000023</v>
      </c>
      <c r="F38" s="2">
        <f t="shared" si="1"/>
        <v>4.1584935268732925</v>
      </c>
      <c r="G38" s="2"/>
      <c r="H38" s="2">
        <v>26.23</v>
      </c>
      <c r="I38" s="2">
        <f t="shared" si="2"/>
        <v>0.74000000000000199</v>
      </c>
      <c r="J38" s="2">
        <f t="shared" si="3"/>
        <v>2.9030992546096587E-2</v>
      </c>
      <c r="K38" s="2"/>
      <c r="L38" s="1">
        <v>120</v>
      </c>
      <c r="M38" s="1">
        <v>41.247598982588457</v>
      </c>
      <c r="N38" s="1" t="s">
        <v>8</v>
      </c>
      <c r="O38" s="1">
        <v>95.76</v>
      </c>
    </row>
    <row r="39" spans="1:15" x14ac:dyDescent="0.2">
      <c r="A39" s="1" t="s">
        <v>16</v>
      </c>
      <c r="C39" s="1">
        <v>28.3</v>
      </c>
      <c r="D39" s="2">
        <v>27.3</v>
      </c>
      <c r="E39" s="2">
        <f t="shared" si="4"/>
        <v>1</v>
      </c>
      <c r="F39" s="2">
        <f t="shared" si="1"/>
        <v>3.5335689045936394</v>
      </c>
      <c r="G39" s="2"/>
      <c r="H39" s="2">
        <v>27.69</v>
      </c>
      <c r="I39" s="2">
        <f t="shared" si="2"/>
        <v>0.60999999999999943</v>
      </c>
      <c r="J39" s="2">
        <f t="shared" si="3"/>
        <v>2.155477031802118E-2</v>
      </c>
      <c r="K39" s="2"/>
      <c r="L39" s="1">
        <v>100</v>
      </c>
      <c r="M39" s="1">
        <v>75.599999999999994</v>
      </c>
      <c r="N39" s="1" t="s">
        <v>8</v>
      </c>
      <c r="O39" s="1">
        <v>111.8</v>
      </c>
    </row>
    <row r="40" spans="1:15" x14ac:dyDescent="0.2">
      <c r="A40" s="1" t="s">
        <v>49</v>
      </c>
      <c r="C40" s="1">
        <v>29.4</v>
      </c>
      <c r="D40" s="2">
        <v>30.35</v>
      </c>
      <c r="E40" s="2">
        <f t="shared" si="4"/>
        <v>0.95000000000000284</v>
      </c>
      <c r="F40" s="2">
        <f t="shared" si="1"/>
        <v>3.2312925170068127</v>
      </c>
      <c r="G40" s="2"/>
      <c r="H40" s="2">
        <v>29.85</v>
      </c>
      <c r="I40" s="2">
        <f t="shared" si="2"/>
        <v>0.45000000000000284</v>
      </c>
      <c r="J40" s="2">
        <f t="shared" si="3"/>
        <v>1.5306122448979689E-2</v>
      </c>
      <c r="K40" s="2"/>
      <c r="L40" s="1">
        <v>100</v>
      </c>
      <c r="M40" s="1">
        <v>28.024800869828635</v>
      </c>
      <c r="N40" s="1" t="s">
        <v>8</v>
      </c>
      <c r="O40" s="1">
        <v>106.5</v>
      </c>
    </row>
    <row r="41" spans="1:15" x14ac:dyDescent="0.2">
      <c r="A41" s="1" t="s">
        <v>50</v>
      </c>
      <c r="C41" s="1">
        <v>28.7</v>
      </c>
      <c r="D41" s="2">
        <v>29.55</v>
      </c>
      <c r="E41" s="2">
        <f t="shared" si="4"/>
        <v>0.85000000000000142</v>
      </c>
      <c r="F41" s="2">
        <f t="shared" si="1"/>
        <v>2.9616724738676008</v>
      </c>
      <c r="G41" s="2"/>
      <c r="H41" s="2">
        <v>29.28</v>
      </c>
      <c r="I41" s="2">
        <f t="shared" si="2"/>
        <v>0.58000000000000185</v>
      </c>
      <c r="J41" s="2">
        <f t="shared" si="3"/>
        <v>2.0209059233449542E-2</v>
      </c>
      <c r="K41" s="2"/>
      <c r="L41" s="1">
        <v>100</v>
      </c>
      <c r="M41" s="1">
        <v>122.68572111516956</v>
      </c>
      <c r="N41" s="1" t="s">
        <v>8</v>
      </c>
      <c r="O41" s="1">
        <v>116.9</v>
      </c>
    </row>
    <row r="42" spans="1:15" x14ac:dyDescent="0.2">
      <c r="A42" s="1" t="s">
        <v>42</v>
      </c>
      <c r="C42" s="1">
        <v>29.15</v>
      </c>
      <c r="D42" s="2">
        <v>28.34</v>
      </c>
      <c r="E42" s="2">
        <f t="shared" si="4"/>
        <v>0.80999999999999872</v>
      </c>
      <c r="F42" s="2">
        <f t="shared" si="1"/>
        <v>2.7787307032590007</v>
      </c>
      <c r="G42" s="2"/>
      <c r="H42" s="2">
        <v>28.81</v>
      </c>
      <c r="I42" s="2">
        <f t="shared" si="2"/>
        <v>0.33999999999999986</v>
      </c>
      <c r="J42" s="2">
        <f t="shared" si="3"/>
        <v>1.166380789022298E-2</v>
      </c>
      <c r="K42" s="2"/>
      <c r="L42" s="1">
        <v>120</v>
      </c>
      <c r="M42" s="1">
        <v>53.681761828332156</v>
      </c>
      <c r="N42" s="1" t="s">
        <v>8</v>
      </c>
      <c r="O42" s="1">
        <v>107.26</v>
      </c>
    </row>
    <row r="43" spans="1:15" x14ac:dyDescent="0.2">
      <c r="A43" s="1" t="s">
        <v>12</v>
      </c>
      <c r="C43" s="1">
        <v>25.89</v>
      </c>
      <c r="D43" s="2">
        <v>25.24</v>
      </c>
      <c r="E43" s="2">
        <f t="shared" si="4"/>
        <v>0.65000000000000213</v>
      </c>
      <c r="F43" s="2">
        <f t="shared" si="1"/>
        <v>2.5106218617226812</v>
      </c>
      <c r="G43" s="2"/>
      <c r="H43" s="2">
        <v>26.24</v>
      </c>
      <c r="I43" s="2">
        <f t="shared" si="2"/>
        <v>0.34999999999999787</v>
      </c>
      <c r="J43" s="2">
        <f t="shared" si="3"/>
        <v>1.351873310158354E-2</v>
      </c>
      <c r="K43" s="2"/>
      <c r="L43" s="1">
        <v>100</v>
      </c>
      <c r="M43" s="1">
        <v>91.14</v>
      </c>
      <c r="N43" s="1" t="s">
        <v>8</v>
      </c>
      <c r="O43" s="1">
        <v>106.9</v>
      </c>
    </row>
    <row r="44" spans="1:15" x14ac:dyDescent="0.2">
      <c r="A44" s="1" t="s">
        <v>52</v>
      </c>
      <c r="C44" s="1">
        <v>28.3</v>
      </c>
      <c r="D44" s="2">
        <v>28.87</v>
      </c>
      <c r="E44" s="2">
        <f t="shared" si="4"/>
        <v>0.57000000000000028</v>
      </c>
      <c r="F44" s="2">
        <f t="shared" si="1"/>
        <v>2.0141342756183755</v>
      </c>
      <c r="G44" s="2"/>
      <c r="H44" s="2">
        <v>26.16</v>
      </c>
      <c r="I44" s="2">
        <f t="shared" si="2"/>
        <v>2.1400000000000006</v>
      </c>
      <c r="J44" s="2">
        <f t="shared" si="3"/>
        <v>7.5618374558303905E-2</v>
      </c>
      <c r="K44" s="2"/>
      <c r="L44" s="1">
        <v>100</v>
      </c>
      <c r="M44" s="1">
        <v>369.74736682323123</v>
      </c>
      <c r="N44" s="1" t="s">
        <v>8</v>
      </c>
      <c r="O44" s="1">
        <v>125</v>
      </c>
    </row>
    <row r="45" spans="1:15" x14ac:dyDescent="0.2">
      <c r="A45" s="1" t="s">
        <v>27</v>
      </c>
      <c r="B45" s="1">
        <v>1.5</v>
      </c>
      <c r="C45" s="1">
        <v>26.6</v>
      </c>
      <c r="D45" s="2">
        <v>26.1</v>
      </c>
      <c r="E45" s="2">
        <f t="shared" si="4"/>
        <v>0.5</v>
      </c>
      <c r="F45" s="2">
        <f t="shared" si="1"/>
        <v>1.8796992481203008</v>
      </c>
      <c r="G45" s="2"/>
      <c r="H45" s="2">
        <v>26.97</v>
      </c>
      <c r="I45" s="2">
        <f t="shared" si="2"/>
        <v>0.36999999999999744</v>
      </c>
      <c r="J45" s="2">
        <f t="shared" si="3"/>
        <v>1.3909774436090129E-2</v>
      </c>
      <c r="K45" s="2"/>
      <c r="L45" s="1">
        <v>100</v>
      </c>
      <c r="M45" s="1">
        <v>135.5</v>
      </c>
      <c r="N45" s="1" t="s">
        <v>8</v>
      </c>
      <c r="O45" s="1">
        <v>112.1</v>
      </c>
    </row>
    <row r="46" spans="1:15" x14ac:dyDescent="0.2">
      <c r="A46" s="1" t="s">
        <v>11</v>
      </c>
      <c r="B46" s="3">
        <v>1.5</v>
      </c>
      <c r="C46" s="1">
        <v>42.9</v>
      </c>
      <c r="D46" s="2">
        <v>43.53</v>
      </c>
      <c r="E46" s="2">
        <f t="shared" si="4"/>
        <v>0.63000000000000256</v>
      </c>
      <c r="F46" s="2">
        <f t="shared" si="1"/>
        <v>1.4685314685314745</v>
      </c>
      <c r="G46" s="2"/>
      <c r="H46" s="2">
        <v>43.18</v>
      </c>
      <c r="I46" s="2">
        <f t="shared" si="2"/>
        <v>0.28000000000000114</v>
      </c>
      <c r="J46" s="2">
        <f t="shared" si="3"/>
        <v>6.5268065268065537E-3</v>
      </c>
      <c r="K46" s="2"/>
      <c r="L46" s="1">
        <v>100</v>
      </c>
      <c r="M46" s="1">
        <v>53.14</v>
      </c>
      <c r="O46" s="1">
        <v>148</v>
      </c>
    </row>
    <row r="47" spans="1:15" x14ac:dyDescent="0.2">
      <c r="A47" s="1" t="s">
        <v>9</v>
      </c>
      <c r="C47" s="1">
        <v>19.600000000000001</v>
      </c>
      <c r="D47" s="2">
        <v>22.57</v>
      </c>
      <c r="E47" s="2"/>
      <c r="F47" s="2"/>
      <c r="G47" s="2"/>
      <c r="H47" s="2">
        <v>22.37</v>
      </c>
      <c r="I47" s="2">
        <f t="shared" si="2"/>
        <v>2.7699999999999996</v>
      </c>
      <c r="J47" s="2">
        <f t="shared" si="3"/>
        <v>0.14132653061224487</v>
      </c>
      <c r="K47" s="2"/>
      <c r="L47" s="1">
        <v>25</v>
      </c>
      <c r="M47" s="1">
        <v>126.8</v>
      </c>
      <c r="N47" s="1" t="s">
        <v>8</v>
      </c>
      <c r="O47" s="1">
        <v>106</v>
      </c>
    </row>
    <row r="48" spans="1:15" x14ac:dyDescent="0.2">
      <c r="A48" s="1" t="s">
        <v>7</v>
      </c>
      <c r="B48" s="3">
        <v>1.9</v>
      </c>
      <c r="C48" s="1">
        <v>28.1</v>
      </c>
      <c r="D48" s="2">
        <v>28.74</v>
      </c>
      <c r="E48" s="2"/>
      <c r="F48" s="2"/>
      <c r="G48" s="2"/>
      <c r="H48" s="2">
        <v>31.68</v>
      </c>
      <c r="I48" s="2">
        <f t="shared" si="2"/>
        <v>3.5799999999999983</v>
      </c>
      <c r="J48" s="2">
        <f t="shared" si="3"/>
        <v>0.12740213523131666</v>
      </c>
      <c r="K48" s="2"/>
      <c r="L48" s="1">
        <v>100</v>
      </c>
      <c r="M48" s="1">
        <v>40.1</v>
      </c>
      <c r="N48" s="1" t="s">
        <v>6</v>
      </c>
      <c r="O48" s="1">
        <v>106</v>
      </c>
    </row>
    <row r="49" spans="1:15" x14ac:dyDescent="0.2">
      <c r="A49" s="1" t="s">
        <v>10</v>
      </c>
      <c r="B49" s="3">
        <v>1.9</v>
      </c>
      <c r="C49" s="1">
        <v>28</v>
      </c>
      <c r="D49" s="2">
        <v>28.59</v>
      </c>
      <c r="E49" s="2"/>
      <c r="F49" s="2"/>
      <c r="G49" s="2"/>
      <c r="H49" s="2">
        <v>28.52</v>
      </c>
      <c r="I49" s="2">
        <f t="shared" si="2"/>
        <v>0.51999999999999957</v>
      </c>
      <c r="J49" s="2">
        <f t="shared" si="3"/>
        <v>1.8571428571428555E-2</v>
      </c>
      <c r="K49" s="2"/>
      <c r="L49" s="1">
        <v>100</v>
      </c>
      <c r="M49" s="1">
        <v>81.3</v>
      </c>
      <c r="N49" s="1" t="s">
        <v>8</v>
      </c>
      <c r="O49" s="1">
        <v>111.6</v>
      </c>
    </row>
    <row r="50" spans="1:15" x14ac:dyDescent="0.2">
      <c r="A50" s="1" t="s">
        <v>48</v>
      </c>
      <c r="C50" s="1">
        <v>27.4</v>
      </c>
      <c r="D50" s="2">
        <v>25.8</v>
      </c>
      <c r="E50" s="2"/>
      <c r="F50" s="2"/>
      <c r="G50" s="2"/>
      <c r="H50" s="2">
        <v>26.85</v>
      </c>
      <c r="I50" s="2">
        <f t="shared" si="2"/>
        <v>0.54999999999999716</v>
      </c>
      <c r="J50" s="2">
        <f t="shared" si="3"/>
        <v>2.0072992700729823E-2</v>
      </c>
      <c r="K50" s="2"/>
      <c r="L50" s="1">
        <v>100</v>
      </c>
      <c r="M50" s="1">
        <v>103.47119264775309</v>
      </c>
      <c r="N50" s="1" t="s">
        <v>8</v>
      </c>
      <c r="O50" s="1">
        <v>112</v>
      </c>
    </row>
    <row r="51" spans="1:15" x14ac:dyDescent="0.2">
      <c r="A51" s="1" t="s">
        <v>55</v>
      </c>
      <c r="C51" s="1">
        <v>35.1</v>
      </c>
      <c r="D51" s="2">
        <v>40.71</v>
      </c>
      <c r="E51" s="2"/>
      <c r="F51" s="2"/>
      <c r="G51" s="2"/>
      <c r="H51" s="2">
        <v>39.119999999999997</v>
      </c>
      <c r="I51" s="2">
        <f t="shared" si="2"/>
        <v>4.019999999999996</v>
      </c>
      <c r="J51" s="2">
        <f t="shared" si="3"/>
        <v>0.11452991452991441</v>
      </c>
      <c r="K51" s="2"/>
      <c r="L51" s="1">
        <v>120</v>
      </c>
      <c r="M51" s="1">
        <v>15.011496065230657</v>
      </c>
      <c r="N51" s="1" t="s">
        <v>59</v>
      </c>
      <c r="O51" s="1">
        <v>111.8</v>
      </c>
    </row>
  </sheetData>
  <sortState xmlns:xlrd2="http://schemas.microsoft.com/office/spreadsheetml/2017/richdata2" ref="A2:Q52">
    <sortCondition descending="1" ref="F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9AC9-71FC-794D-9F60-EABA569442DA}">
  <dimension ref="A1:B50"/>
  <sheetViews>
    <sheetView workbookViewId="0">
      <selection activeCell="B45" sqref="A1:B45"/>
    </sheetView>
  </sheetViews>
  <sheetFormatPr baseColWidth="10" defaultRowHeight="15" x14ac:dyDescent="0.2"/>
  <sheetData>
    <row r="1" spans="1:2" x14ac:dyDescent="0.2">
      <c r="A1" s="1" t="s">
        <v>21</v>
      </c>
      <c r="B1" s="1">
        <v>18.32</v>
      </c>
    </row>
    <row r="2" spans="1:2" x14ac:dyDescent="0.2">
      <c r="A2" s="1" t="s">
        <v>22</v>
      </c>
      <c r="B2" s="1">
        <v>19.32</v>
      </c>
    </row>
    <row r="3" spans="1:2" x14ac:dyDescent="0.2">
      <c r="A3" s="1" t="s">
        <v>24</v>
      </c>
      <c r="B3" s="1">
        <v>21.7</v>
      </c>
    </row>
    <row r="4" spans="1:2" x14ac:dyDescent="0.2">
      <c r="A4" s="1" t="s">
        <v>37</v>
      </c>
      <c r="B4" s="1">
        <v>20.78</v>
      </c>
    </row>
    <row r="5" spans="1:2" x14ac:dyDescent="0.2">
      <c r="A5" s="1" t="s">
        <v>34</v>
      </c>
      <c r="B5" s="1">
        <v>19.66</v>
      </c>
    </row>
    <row r="6" spans="1:2" x14ac:dyDescent="0.2">
      <c r="A6" s="1" t="s">
        <v>33</v>
      </c>
      <c r="B6" s="1">
        <v>22.6</v>
      </c>
    </row>
    <row r="7" spans="1:2" x14ac:dyDescent="0.2">
      <c r="A7" s="1" t="s">
        <v>35</v>
      </c>
      <c r="B7" s="1">
        <v>19.899999999999999</v>
      </c>
    </row>
    <row r="8" spans="1:2" x14ac:dyDescent="0.2">
      <c r="A8" s="1" t="s">
        <v>23</v>
      </c>
      <c r="B8" s="1">
        <v>20.5</v>
      </c>
    </row>
    <row r="9" spans="1:2" x14ac:dyDescent="0.2">
      <c r="A9" s="1" t="s">
        <v>36</v>
      </c>
      <c r="B9" s="1">
        <v>20.32</v>
      </c>
    </row>
    <row r="10" spans="1:2" x14ac:dyDescent="0.2">
      <c r="A10" s="1" t="s">
        <v>40</v>
      </c>
      <c r="B10" s="1">
        <v>15.37</v>
      </c>
    </row>
    <row r="11" spans="1:2" x14ac:dyDescent="0.2">
      <c r="A11" s="1" t="s">
        <v>30</v>
      </c>
      <c r="B11" s="1">
        <v>21.7</v>
      </c>
    </row>
    <row r="12" spans="1:2" x14ac:dyDescent="0.2">
      <c r="A12" s="1" t="s">
        <v>20</v>
      </c>
      <c r="B12" s="1">
        <v>22.8</v>
      </c>
    </row>
    <row r="13" spans="1:2" x14ac:dyDescent="0.2">
      <c r="A13" s="1" t="s">
        <v>51</v>
      </c>
      <c r="B13" s="1">
        <v>28.4</v>
      </c>
    </row>
    <row r="14" spans="1:2" x14ac:dyDescent="0.2">
      <c r="A14" s="1" t="s">
        <v>26</v>
      </c>
      <c r="B14" s="1">
        <v>22.9</v>
      </c>
    </row>
    <row r="15" spans="1:2" x14ac:dyDescent="0.2">
      <c r="A15" s="1" t="s">
        <v>17</v>
      </c>
      <c r="B15" s="1">
        <v>24</v>
      </c>
    </row>
    <row r="16" spans="1:2" x14ac:dyDescent="0.2">
      <c r="A16" s="1" t="s">
        <v>15</v>
      </c>
      <c r="B16" s="1">
        <v>23.4</v>
      </c>
    </row>
    <row r="17" spans="1:2" x14ac:dyDescent="0.2">
      <c r="A17" s="1" t="s">
        <v>32</v>
      </c>
      <c r="B17" s="1">
        <v>24.3</v>
      </c>
    </row>
    <row r="18" spans="1:2" x14ac:dyDescent="0.2">
      <c r="A18" s="1" t="s">
        <v>29</v>
      </c>
      <c r="B18" s="1">
        <v>23.7</v>
      </c>
    </row>
    <row r="19" spans="1:2" x14ac:dyDescent="0.2">
      <c r="A19" s="1" t="s">
        <v>54</v>
      </c>
      <c r="B19" s="1">
        <v>22.4</v>
      </c>
    </row>
    <row r="20" spans="1:2" x14ac:dyDescent="0.2">
      <c r="A20" s="1" t="s">
        <v>18</v>
      </c>
      <c r="B20" s="1">
        <v>28.1</v>
      </c>
    </row>
    <row r="21" spans="1:2" x14ac:dyDescent="0.2">
      <c r="A21" s="1" t="s">
        <v>46</v>
      </c>
      <c r="B21" s="1">
        <v>25.4</v>
      </c>
    </row>
    <row r="22" spans="1:2" x14ac:dyDescent="0.2">
      <c r="A22" s="1" t="s">
        <v>31</v>
      </c>
      <c r="B22" s="1">
        <v>26.3</v>
      </c>
    </row>
    <row r="23" spans="1:2" x14ac:dyDescent="0.2">
      <c r="A23" s="1" t="s">
        <v>44</v>
      </c>
      <c r="B23" s="1">
        <v>29.98</v>
      </c>
    </row>
    <row r="24" spans="1:2" x14ac:dyDescent="0.2">
      <c r="A24" s="1" t="s">
        <v>19</v>
      </c>
      <c r="B24" s="1">
        <v>28</v>
      </c>
    </row>
    <row r="25" spans="1:2" x14ac:dyDescent="0.2">
      <c r="A25" s="1" t="s">
        <v>47</v>
      </c>
      <c r="B25" s="1">
        <v>29.2</v>
      </c>
    </row>
    <row r="26" spans="1:2" x14ac:dyDescent="0.2">
      <c r="A26" s="1" t="s">
        <v>58</v>
      </c>
      <c r="B26" s="1">
        <v>31.6</v>
      </c>
    </row>
    <row r="27" spans="1:2" x14ac:dyDescent="0.2">
      <c r="A27" s="1" t="s">
        <v>14</v>
      </c>
      <c r="B27" s="1">
        <v>26.19</v>
      </c>
    </row>
    <row r="28" spans="1:2" x14ac:dyDescent="0.2">
      <c r="A28" s="1" t="s">
        <v>43</v>
      </c>
      <c r="B28" s="1">
        <v>23.19</v>
      </c>
    </row>
    <row r="29" spans="1:2" x14ac:dyDescent="0.2">
      <c r="A29" s="1" t="s">
        <v>28</v>
      </c>
      <c r="B29" s="1">
        <v>26.2</v>
      </c>
    </row>
    <row r="30" spans="1:2" x14ac:dyDescent="0.2">
      <c r="A30" s="1" t="s">
        <v>25</v>
      </c>
      <c r="B30" s="1">
        <v>24.8</v>
      </c>
    </row>
    <row r="31" spans="1:2" x14ac:dyDescent="0.2">
      <c r="A31" s="1" t="s">
        <v>56</v>
      </c>
      <c r="B31" s="1">
        <v>33.5</v>
      </c>
    </row>
    <row r="32" spans="1:2" x14ac:dyDescent="0.2">
      <c r="A32" s="1" t="s">
        <v>41</v>
      </c>
      <c r="B32" s="1">
        <v>26.7</v>
      </c>
    </row>
    <row r="33" spans="1:2" x14ac:dyDescent="0.2">
      <c r="A33" s="1" t="s">
        <v>38</v>
      </c>
      <c r="B33" s="1">
        <v>26.01</v>
      </c>
    </row>
    <row r="34" spans="1:2" x14ac:dyDescent="0.2">
      <c r="A34" s="1" t="s">
        <v>39</v>
      </c>
      <c r="B34" s="1">
        <v>31.7</v>
      </c>
    </row>
    <row r="35" spans="1:2" x14ac:dyDescent="0.2">
      <c r="A35" s="1" t="s">
        <v>57</v>
      </c>
      <c r="B35" s="1">
        <v>37.200000000000003</v>
      </c>
    </row>
    <row r="36" spans="1:2" x14ac:dyDescent="0.2">
      <c r="A36" s="1" t="s">
        <v>53</v>
      </c>
      <c r="B36" s="1">
        <v>24.4</v>
      </c>
    </row>
    <row r="37" spans="1:2" x14ac:dyDescent="0.2">
      <c r="A37" s="1" t="s">
        <v>45</v>
      </c>
      <c r="B37" s="1">
        <v>25.49</v>
      </c>
    </row>
    <row r="38" spans="1:2" x14ac:dyDescent="0.2">
      <c r="A38" s="1" t="s">
        <v>16</v>
      </c>
      <c r="B38" s="1">
        <v>28.3</v>
      </c>
    </row>
    <row r="39" spans="1:2" x14ac:dyDescent="0.2">
      <c r="A39" s="1" t="s">
        <v>49</v>
      </c>
      <c r="B39" s="1">
        <v>29.4</v>
      </c>
    </row>
    <row r="40" spans="1:2" x14ac:dyDescent="0.2">
      <c r="A40" s="1" t="s">
        <v>50</v>
      </c>
      <c r="B40" s="1">
        <v>28.7</v>
      </c>
    </row>
    <row r="41" spans="1:2" x14ac:dyDescent="0.2">
      <c r="A41" s="1" t="s">
        <v>42</v>
      </c>
      <c r="B41" s="1">
        <v>29.15</v>
      </c>
    </row>
    <row r="42" spans="1:2" x14ac:dyDescent="0.2">
      <c r="A42" s="1" t="s">
        <v>12</v>
      </c>
      <c r="B42" s="1">
        <v>25.89</v>
      </c>
    </row>
    <row r="43" spans="1:2" x14ac:dyDescent="0.2">
      <c r="A43" s="1" t="s">
        <v>52</v>
      </c>
      <c r="B43" s="1">
        <v>28.3</v>
      </c>
    </row>
    <row r="44" spans="1:2" x14ac:dyDescent="0.2">
      <c r="A44" s="1" t="s">
        <v>27</v>
      </c>
      <c r="B44" s="1">
        <v>26.6</v>
      </c>
    </row>
    <row r="45" spans="1:2" x14ac:dyDescent="0.2">
      <c r="A45" s="1" t="s">
        <v>11</v>
      </c>
      <c r="B45" s="1">
        <v>42.9</v>
      </c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HydrogenStorageDataBasemagpie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Microsoft Office User</cp:lastModifiedBy>
  <dcterms:created xsi:type="dcterms:W3CDTF">2017-02-08T20:57:45Z</dcterms:created>
  <dcterms:modified xsi:type="dcterms:W3CDTF">2019-07-23T21:40:04Z</dcterms:modified>
</cp:coreProperties>
</file>