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1" documentId="11_AD4DC2C4214B839BC62F9C80164B2B7C6AE8DE2E" xr6:coauthVersionLast="36" xr6:coauthVersionMax="36" xr10:uidLastSave="{D53D456F-87BD-4864-AB10-223DA2891182}"/>
  <bookViews>
    <workbookView xWindow="0" yWindow="0" windowWidth="22260" windowHeight="12648" activeTab="4" xr2:uid="{00000000-000D-0000-FFFF-FFFF00000000}"/>
  </bookViews>
  <sheets>
    <sheet name="VJ" sheetId="1" r:id="rId1"/>
    <sheet name="NG" sheetId="2" r:id="rId2"/>
    <sheet name="TI" sheetId="3" r:id="rId3"/>
    <sheet name="UC" sheetId="4" r:id="rId4"/>
    <sheet name="T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B18" i="5"/>
  <c r="B19" i="5" s="1"/>
  <c r="B20" i="5" s="1"/>
  <c r="B21" i="5" s="1"/>
  <c r="B22" i="5" s="1"/>
  <c r="B23" i="5" s="1"/>
  <c r="B24" i="5" s="1"/>
  <c r="B25" i="5" s="1"/>
  <c r="B26" i="5" s="1"/>
  <c r="B27" i="5" s="1"/>
  <c r="D10" i="5"/>
  <c r="D9" i="5"/>
  <c r="D8" i="5"/>
  <c r="D7" i="5"/>
  <c r="B7" i="5"/>
  <c r="B8" i="5" s="1"/>
  <c r="B9" i="5" s="1"/>
  <c r="B10" i="5" s="1"/>
  <c r="B11" i="5" s="1"/>
  <c r="D5" i="5"/>
  <c r="D4" i="5"/>
  <c r="D3" i="5"/>
  <c r="B2" i="5"/>
  <c r="B3" i="5" s="1"/>
  <c r="B4" i="5" s="1"/>
  <c r="B5" i="5" s="1"/>
  <c r="H39" i="4"/>
  <c r="G39" i="4"/>
  <c r="D39" i="4"/>
  <c r="C39" i="4"/>
  <c r="H38" i="4"/>
  <c r="G38" i="4"/>
  <c r="D38" i="4"/>
  <c r="C38" i="4"/>
  <c r="H37" i="4"/>
  <c r="G37" i="4"/>
  <c r="D37" i="4"/>
  <c r="C37" i="4"/>
  <c r="H36" i="4"/>
  <c r="G36" i="4"/>
  <c r="D36" i="4"/>
  <c r="C36" i="4"/>
  <c r="H35" i="4"/>
  <c r="G35" i="4"/>
  <c r="D35" i="4"/>
  <c r="C35" i="4"/>
  <c r="H34" i="4"/>
  <c r="G34" i="4"/>
  <c r="D34" i="4"/>
  <c r="C34" i="4"/>
  <c r="H33" i="4"/>
  <c r="G33" i="4"/>
  <c r="D33" i="4"/>
  <c r="C33" i="4"/>
  <c r="H32" i="4"/>
  <c r="G32" i="4"/>
  <c r="D32" i="4"/>
  <c r="C32" i="4"/>
  <c r="H31" i="4"/>
  <c r="G31" i="4"/>
  <c r="D31" i="4"/>
  <c r="C31" i="4"/>
  <c r="H30" i="4"/>
  <c r="G30" i="4"/>
  <c r="D30" i="4"/>
  <c r="C30" i="4"/>
  <c r="M29" i="4"/>
  <c r="U29" i="4" s="1"/>
  <c r="H29" i="4"/>
  <c r="G29" i="4"/>
  <c r="D29" i="4"/>
  <c r="C29" i="4"/>
  <c r="U28" i="4"/>
  <c r="H28" i="4"/>
  <c r="G28" i="4"/>
  <c r="D28" i="4"/>
  <c r="C28" i="4"/>
  <c r="U27" i="4"/>
  <c r="H27" i="4"/>
  <c r="G27" i="4"/>
  <c r="D27" i="4"/>
  <c r="C27" i="4"/>
  <c r="U26" i="4"/>
  <c r="H26" i="4"/>
  <c r="G26" i="4"/>
  <c r="D26" i="4"/>
  <c r="M13" i="4" s="1"/>
  <c r="C26" i="4"/>
  <c r="U25" i="4"/>
  <c r="H25" i="4"/>
  <c r="G25" i="4"/>
  <c r="D25" i="4"/>
  <c r="C25" i="4"/>
  <c r="H24" i="4"/>
  <c r="G24" i="4"/>
  <c r="D24" i="4"/>
  <c r="C24" i="4"/>
  <c r="H23" i="4"/>
  <c r="G23" i="4"/>
  <c r="M23" i="4" s="1"/>
  <c r="D23" i="4"/>
  <c r="C23" i="4"/>
  <c r="M7" i="4" s="1"/>
  <c r="U22" i="4"/>
  <c r="U21" i="4"/>
  <c r="U20" i="4"/>
  <c r="H20" i="4"/>
  <c r="L30" i="4" s="1"/>
  <c r="G20" i="4"/>
  <c r="L24" i="4" s="1"/>
  <c r="F20" i="4"/>
  <c r="D20" i="4"/>
  <c r="C20" i="4"/>
  <c r="L8" i="4" s="1"/>
  <c r="B20" i="4"/>
  <c r="L2" i="4" s="1"/>
  <c r="U19" i="4"/>
  <c r="L18" i="4"/>
  <c r="P21" i="4" s="1"/>
  <c r="T14" i="4"/>
  <c r="L14" i="4"/>
  <c r="U12" i="4"/>
  <c r="U11" i="4"/>
  <c r="U10" i="4"/>
  <c r="I10" i="4"/>
  <c r="U9" i="4"/>
  <c r="I9" i="4"/>
  <c r="E9" i="4"/>
  <c r="I8" i="4"/>
  <c r="U6" i="4"/>
  <c r="U5" i="4"/>
  <c r="U4" i="4"/>
  <c r="U3" i="4"/>
  <c r="H39" i="3"/>
  <c r="G39" i="3"/>
  <c r="D39" i="3"/>
  <c r="C39" i="3"/>
  <c r="H38" i="3"/>
  <c r="G38" i="3"/>
  <c r="D38" i="3"/>
  <c r="C38" i="3"/>
  <c r="H37" i="3"/>
  <c r="G37" i="3"/>
  <c r="D37" i="3"/>
  <c r="C37" i="3"/>
  <c r="H36" i="3"/>
  <c r="G36" i="3"/>
  <c r="D36" i="3"/>
  <c r="C36" i="3"/>
  <c r="H35" i="3"/>
  <c r="G35" i="3"/>
  <c r="D35" i="3"/>
  <c r="C35" i="3"/>
  <c r="H34" i="3"/>
  <c r="G34" i="3"/>
  <c r="D34" i="3"/>
  <c r="C34" i="3"/>
  <c r="H33" i="3"/>
  <c r="G33" i="3"/>
  <c r="D33" i="3"/>
  <c r="C33" i="3"/>
  <c r="H32" i="3"/>
  <c r="G32" i="3"/>
  <c r="D32" i="3"/>
  <c r="C32" i="3"/>
  <c r="H31" i="3"/>
  <c r="G31" i="3"/>
  <c r="D31" i="3"/>
  <c r="C31" i="3"/>
  <c r="H30" i="3"/>
  <c r="G30" i="3"/>
  <c r="D30" i="3"/>
  <c r="M13" i="3" s="1"/>
  <c r="C30" i="3"/>
  <c r="M29" i="3"/>
  <c r="H29" i="3"/>
  <c r="G29" i="3"/>
  <c r="D29" i="3"/>
  <c r="C29" i="3"/>
  <c r="U28" i="3"/>
  <c r="H28" i="3"/>
  <c r="G28" i="3"/>
  <c r="D28" i="3"/>
  <c r="C28" i="3"/>
  <c r="U27" i="3"/>
  <c r="H27" i="3"/>
  <c r="G27" i="3"/>
  <c r="D27" i="3"/>
  <c r="C27" i="3"/>
  <c r="U26" i="3"/>
  <c r="H26" i="3"/>
  <c r="G26" i="3"/>
  <c r="D26" i="3"/>
  <c r="C26" i="3"/>
  <c r="U25" i="3"/>
  <c r="H25" i="3"/>
  <c r="G25" i="3"/>
  <c r="D25" i="3"/>
  <c r="C25" i="3"/>
  <c r="H24" i="3"/>
  <c r="G24" i="3"/>
  <c r="D24" i="3"/>
  <c r="C24" i="3"/>
  <c r="H23" i="3"/>
  <c r="G23" i="3"/>
  <c r="M23" i="3" s="1"/>
  <c r="D23" i="3"/>
  <c r="C23" i="3"/>
  <c r="M7" i="3" s="1"/>
  <c r="U22" i="3"/>
  <c r="U21" i="3"/>
  <c r="U20" i="3"/>
  <c r="H20" i="3"/>
  <c r="L30" i="3" s="1"/>
  <c r="G20" i="3"/>
  <c r="L24" i="3" s="1"/>
  <c r="F20" i="3"/>
  <c r="D20" i="3"/>
  <c r="L14" i="3" s="1"/>
  <c r="C20" i="3"/>
  <c r="B20" i="3"/>
  <c r="L2" i="3" s="1"/>
  <c r="U19" i="3"/>
  <c r="L18" i="3"/>
  <c r="P21" i="3" s="1"/>
  <c r="U12" i="3"/>
  <c r="U11" i="3"/>
  <c r="U10" i="3"/>
  <c r="U9" i="3"/>
  <c r="L8" i="3"/>
  <c r="P9" i="3" s="1"/>
  <c r="U6" i="3"/>
  <c r="U5" i="3"/>
  <c r="U4" i="3"/>
  <c r="U3" i="3"/>
  <c r="H39" i="2"/>
  <c r="G39" i="2"/>
  <c r="D39" i="2"/>
  <c r="C39" i="2"/>
  <c r="H38" i="2"/>
  <c r="G38" i="2"/>
  <c r="D38" i="2"/>
  <c r="C38" i="2"/>
  <c r="H37" i="2"/>
  <c r="G37" i="2"/>
  <c r="D37" i="2"/>
  <c r="C37" i="2"/>
  <c r="H36" i="2"/>
  <c r="G36" i="2"/>
  <c r="D36" i="2"/>
  <c r="C36" i="2"/>
  <c r="H35" i="2"/>
  <c r="G35" i="2"/>
  <c r="D35" i="2"/>
  <c r="C35" i="2"/>
  <c r="H34" i="2"/>
  <c r="G34" i="2"/>
  <c r="D34" i="2"/>
  <c r="C34" i="2"/>
  <c r="H33" i="2"/>
  <c r="G33" i="2"/>
  <c r="D33" i="2"/>
  <c r="C33" i="2"/>
  <c r="H32" i="2"/>
  <c r="G32" i="2"/>
  <c r="D32" i="2"/>
  <c r="C32" i="2"/>
  <c r="H31" i="2"/>
  <c r="G31" i="2"/>
  <c r="D31" i="2"/>
  <c r="C31" i="2"/>
  <c r="H30" i="2"/>
  <c r="G30" i="2"/>
  <c r="D30" i="2"/>
  <c r="C30" i="2"/>
  <c r="N29" i="2"/>
  <c r="V29" i="2" s="1"/>
  <c r="H29" i="2"/>
  <c r="G29" i="2"/>
  <c r="D29" i="2"/>
  <c r="C29" i="2"/>
  <c r="V28" i="2"/>
  <c r="H28" i="2"/>
  <c r="G28" i="2"/>
  <c r="D28" i="2"/>
  <c r="C28" i="2"/>
  <c r="V27" i="2"/>
  <c r="H27" i="2"/>
  <c r="G27" i="2"/>
  <c r="D27" i="2"/>
  <c r="C27" i="2"/>
  <c r="V26" i="2"/>
  <c r="H26" i="2"/>
  <c r="G26" i="2"/>
  <c r="D26" i="2"/>
  <c r="C26" i="2"/>
  <c r="V25" i="2"/>
  <c r="H25" i="2"/>
  <c r="G25" i="2"/>
  <c r="D25" i="2"/>
  <c r="C25" i="2"/>
  <c r="N7" i="2" s="1"/>
  <c r="M24" i="2"/>
  <c r="Q27" i="2" s="1"/>
  <c r="H24" i="2"/>
  <c r="G24" i="2"/>
  <c r="D24" i="2"/>
  <c r="C24" i="2"/>
  <c r="N23" i="2"/>
  <c r="V23" i="2" s="1"/>
  <c r="H23" i="2"/>
  <c r="G23" i="2"/>
  <c r="D23" i="2"/>
  <c r="C23" i="2"/>
  <c r="V22" i="2"/>
  <c r="V21" i="2"/>
  <c r="J21" i="2"/>
  <c r="V20" i="2"/>
  <c r="H20" i="2"/>
  <c r="K21" i="2" s="1"/>
  <c r="G20" i="2"/>
  <c r="F20" i="2"/>
  <c r="D20" i="2"/>
  <c r="E21" i="2" s="1"/>
  <c r="C20" i="2"/>
  <c r="B20" i="2"/>
  <c r="M2" i="2" s="1"/>
  <c r="V19" i="2"/>
  <c r="M18" i="2"/>
  <c r="Q21" i="2" s="1"/>
  <c r="V13" i="2"/>
  <c r="N13" i="2"/>
  <c r="O13" i="2" s="1"/>
  <c r="V12" i="2"/>
  <c r="V11" i="2"/>
  <c r="V10" i="2"/>
  <c r="V9" i="2"/>
  <c r="M8" i="2"/>
  <c r="Q13" i="2" s="1"/>
  <c r="V6" i="2"/>
  <c r="V5" i="2"/>
  <c r="V4" i="2"/>
  <c r="V3" i="2"/>
  <c r="H39" i="1"/>
  <c r="G39" i="1"/>
  <c r="D39" i="1"/>
  <c r="C39" i="1"/>
  <c r="H38" i="1"/>
  <c r="G38" i="1"/>
  <c r="D38" i="1"/>
  <c r="C38" i="1"/>
  <c r="H37" i="1"/>
  <c r="G37" i="1"/>
  <c r="D37" i="1"/>
  <c r="C37" i="1"/>
  <c r="H36" i="1"/>
  <c r="G36" i="1"/>
  <c r="D36" i="1"/>
  <c r="C36" i="1"/>
  <c r="H35" i="1"/>
  <c r="G35" i="1"/>
  <c r="D35" i="1"/>
  <c r="C35" i="1"/>
  <c r="H34" i="1"/>
  <c r="G34" i="1"/>
  <c r="D34" i="1"/>
  <c r="C34" i="1"/>
  <c r="H33" i="1"/>
  <c r="G33" i="1"/>
  <c r="D33" i="1"/>
  <c r="C33" i="1"/>
  <c r="H32" i="1"/>
  <c r="G32" i="1"/>
  <c r="D32" i="1"/>
  <c r="C32" i="1"/>
  <c r="M7" i="1" s="1"/>
  <c r="H31" i="1"/>
  <c r="G31" i="1"/>
  <c r="D31" i="1"/>
  <c r="C31" i="1"/>
  <c r="H30" i="1"/>
  <c r="G30" i="1"/>
  <c r="D30" i="1"/>
  <c r="C30" i="1"/>
  <c r="M29" i="1"/>
  <c r="U29" i="1" s="1"/>
  <c r="H29" i="1"/>
  <c r="G29" i="1"/>
  <c r="D29" i="1"/>
  <c r="C29" i="1"/>
  <c r="U28" i="1"/>
  <c r="H28" i="1"/>
  <c r="G28" i="1"/>
  <c r="D28" i="1"/>
  <c r="C28" i="1"/>
  <c r="U27" i="1"/>
  <c r="H27" i="1"/>
  <c r="G27" i="1"/>
  <c r="D27" i="1"/>
  <c r="C27" i="1"/>
  <c r="U26" i="1"/>
  <c r="H26" i="1"/>
  <c r="G26" i="1"/>
  <c r="D26" i="1"/>
  <c r="C26" i="1"/>
  <c r="U25" i="1"/>
  <c r="H25" i="1"/>
  <c r="G25" i="1"/>
  <c r="D25" i="1"/>
  <c r="M13" i="1" s="1"/>
  <c r="C25" i="1"/>
  <c r="H24" i="1"/>
  <c r="G24" i="1"/>
  <c r="D24" i="1"/>
  <c r="C24" i="1"/>
  <c r="H23" i="1"/>
  <c r="G23" i="1"/>
  <c r="M23" i="1" s="1"/>
  <c r="D23" i="1"/>
  <c r="C23" i="1"/>
  <c r="U22" i="1"/>
  <c r="U21" i="1"/>
  <c r="U20" i="1"/>
  <c r="H20" i="1"/>
  <c r="L30" i="1" s="1"/>
  <c r="G20" i="1"/>
  <c r="L24" i="1" s="1"/>
  <c r="F20" i="1"/>
  <c r="L18" i="1" s="1"/>
  <c r="D20" i="1"/>
  <c r="C20" i="1"/>
  <c r="L8" i="1" s="1"/>
  <c r="B20" i="1"/>
  <c r="L2" i="1" s="1"/>
  <c r="U19" i="1"/>
  <c r="I19" i="1"/>
  <c r="I18" i="1"/>
  <c r="I17" i="1"/>
  <c r="I16" i="1"/>
  <c r="I15" i="1"/>
  <c r="L14" i="1"/>
  <c r="T14" i="1" s="1"/>
  <c r="I14" i="1"/>
  <c r="I13" i="1"/>
  <c r="U12" i="1"/>
  <c r="I12" i="1"/>
  <c r="U11" i="1"/>
  <c r="I11" i="1"/>
  <c r="U10" i="1"/>
  <c r="I10" i="1"/>
  <c r="U9" i="1"/>
  <c r="I9" i="1"/>
  <c r="I8" i="1"/>
  <c r="I7" i="1"/>
  <c r="U6" i="1"/>
  <c r="I6" i="1"/>
  <c r="U5" i="1"/>
  <c r="I5" i="1"/>
  <c r="U4" i="1"/>
  <c r="I4" i="1"/>
  <c r="U3" i="1"/>
  <c r="I3" i="1"/>
  <c r="P12" i="4" l="1"/>
  <c r="P9" i="4"/>
  <c r="N12" i="4"/>
  <c r="N9" i="4"/>
  <c r="L9" i="4"/>
  <c r="P11" i="4"/>
  <c r="T8" i="4"/>
  <c r="P14" i="4"/>
  <c r="N11" i="4"/>
  <c r="P8" i="4"/>
  <c r="P13" i="4"/>
  <c r="P10" i="4"/>
  <c r="N10" i="4"/>
  <c r="U23" i="4"/>
  <c r="N23" i="4"/>
  <c r="P3" i="4"/>
  <c r="P6" i="4"/>
  <c r="N3" i="4"/>
  <c r="N6" i="4"/>
  <c r="L3" i="4"/>
  <c r="T2" i="4"/>
  <c r="P5" i="4"/>
  <c r="N5" i="4"/>
  <c r="P7" i="4"/>
  <c r="P4" i="4"/>
  <c r="N4" i="4"/>
  <c r="P27" i="4"/>
  <c r="P26" i="4"/>
  <c r="N27" i="4"/>
  <c r="T24" i="4"/>
  <c r="P25" i="4"/>
  <c r="N25" i="4"/>
  <c r="L25" i="4"/>
  <c r="P28" i="4"/>
  <c r="N28" i="4"/>
  <c r="N26" i="4"/>
  <c r="P24" i="4"/>
  <c r="P29" i="4"/>
  <c r="T30" i="4"/>
  <c r="P30" i="4"/>
  <c r="U13" i="4"/>
  <c r="N13" i="4"/>
  <c r="U7" i="4"/>
  <c r="N7" i="4"/>
  <c r="N22" i="4"/>
  <c r="P22" i="4"/>
  <c r="N29" i="4"/>
  <c r="N20" i="4"/>
  <c r="P20" i="4"/>
  <c r="T18" i="4"/>
  <c r="L19" i="4"/>
  <c r="N19" i="4"/>
  <c r="N21" i="4"/>
  <c r="P23" i="4"/>
  <c r="P19" i="4"/>
  <c r="T14" i="3"/>
  <c r="P14" i="3"/>
  <c r="P27" i="3"/>
  <c r="N27" i="3"/>
  <c r="P25" i="3"/>
  <c r="N25" i="3"/>
  <c r="L25" i="3"/>
  <c r="P26" i="3"/>
  <c r="T24" i="3"/>
  <c r="P28" i="3"/>
  <c r="N28" i="3"/>
  <c r="N26" i="3"/>
  <c r="P24" i="3"/>
  <c r="P29" i="3"/>
  <c r="T30" i="3"/>
  <c r="P30" i="3"/>
  <c r="N7" i="3"/>
  <c r="U7" i="3"/>
  <c r="N29" i="3"/>
  <c r="U23" i="3"/>
  <c r="N23" i="3"/>
  <c r="U13" i="3"/>
  <c r="N13" i="3"/>
  <c r="T2" i="3"/>
  <c r="N6" i="3"/>
  <c r="P5" i="3"/>
  <c r="N4" i="3"/>
  <c r="N5" i="3"/>
  <c r="P7" i="3"/>
  <c r="P4" i="3"/>
  <c r="N3" i="3"/>
  <c r="L3" i="3"/>
  <c r="P3" i="3"/>
  <c r="P6" i="3"/>
  <c r="N22" i="3"/>
  <c r="N10" i="3"/>
  <c r="P22" i="3"/>
  <c r="P10" i="3"/>
  <c r="P13" i="3"/>
  <c r="U29" i="3"/>
  <c r="N11" i="3"/>
  <c r="N20" i="3"/>
  <c r="P11" i="3"/>
  <c r="P20" i="3"/>
  <c r="P8" i="3"/>
  <c r="T18" i="3"/>
  <c r="T8" i="3"/>
  <c r="L19" i="3"/>
  <c r="L9" i="3"/>
  <c r="N12" i="3"/>
  <c r="N19" i="3"/>
  <c r="N21" i="3"/>
  <c r="P23" i="3"/>
  <c r="N9" i="3"/>
  <c r="P12" i="3"/>
  <c r="P19" i="3"/>
  <c r="Q3" i="2"/>
  <c r="Q6" i="2"/>
  <c r="O3" i="2"/>
  <c r="O6" i="2"/>
  <c r="M3" i="2"/>
  <c r="U2" i="2"/>
  <c r="O5" i="2"/>
  <c r="Q5" i="2"/>
  <c r="Q7" i="2"/>
  <c r="Q4" i="2"/>
  <c r="O4" i="2"/>
  <c r="V7" i="2"/>
  <c r="O7" i="2"/>
  <c r="M14" i="2"/>
  <c r="O29" i="2"/>
  <c r="O11" i="2"/>
  <c r="O20" i="2"/>
  <c r="O22" i="2"/>
  <c r="Q29" i="2"/>
  <c r="Q11" i="2"/>
  <c r="Q20" i="2"/>
  <c r="Q22" i="2"/>
  <c r="Q8" i="2"/>
  <c r="Q24" i="2"/>
  <c r="O26" i="2"/>
  <c r="U8" i="2"/>
  <c r="M19" i="2"/>
  <c r="D21" i="2"/>
  <c r="U24" i="2"/>
  <c r="Q26" i="2"/>
  <c r="U18" i="2"/>
  <c r="M9" i="2"/>
  <c r="O12" i="2"/>
  <c r="O19" i="2"/>
  <c r="O28" i="2"/>
  <c r="O9" i="2"/>
  <c r="Q12" i="2"/>
  <c r="Q19" i="2"/>
  <c r="H21" i="2"/>
  <c r="Q28" i="2"/>
  <c r="Q9" i="2"/>
  <c r="I21" i="2"/>
  <c r="M30" i="2"/>
  <c r="M25" i="2"/>
  <c r="O23" i="2"/>
  <c r="O25" i="2"/>
  <c r="O10" i="2"/>
  <c r="O21" i="2"/>
  <c r="Q23" i="2"/>
  <c r="Q25" i="2"/>
  <c r="Q10" i="2"/>
  <c r="O27" i="2"/>
  <c r="P21" i="1"/>
  <c r="P23" i="1"/>
  <c r="N21" i="1"/>
  <c r="P19" i="1"/>
  <c r="N19" i="1"/>
  <c r="L19" i="1"/>
  <c r="P20" i="1"/>
  <c r="T18" i="1"/>
  <c r="N20" i="1"/>
  <c r="P22" i="1"/>
  <c r="N22" i="1"/>
  <c r="U7" i="1"/>
  <c r="N7" i="1"/>
  <c r="P27" i="1"/>
  <c r="N27" i="1"/>
  <c r="P25" i="1"/>
  <c r="N25" i="1"/>
  <c r="L25" i="1"/>
  <c r="P28" i="1"/>
  <c r="N28" i="1"/>
  <c r="P26" i="1"/>
  <c r="T24" i="1"/>
  <c r="N26" i="1"/>
  <c r="P24" i="1"/>
  <c r="P29" i="1"/>
  <c r="T30" i="1"/>
  <c r="P30" i="1"/>
  <c r="U13" i="1"/>
  <c r="N13" i="1"/>
  <c r="U23" i="1"/>
  <c r="N23" i="1"/>
  <c r="L3" i="1"/>
  <c r="P5" i="1"/>
  <c r="N5" i="1"/>
  <c r="T2" i="1"/>
  <c r="N3" i="1"/>
  <c r="P7" i="1"/>
  <c r="P4" i="1"/>
  <c r="N4" i="1"/>
  <c r="P6" i="1"/>
  <c r="N6" i="1"/>
  <c r="P3" i="1"/>
  <c r="N11" i="1"/>
  <c r="P8" i="1"/>
  <c r="P13" i="1"/>
  <c r="N10" i="1"/>
  <c r="P11" i="1"/>
  <c r="T8" i="1"/>
  <c r="P10" i="1"/>
  <c r="N12" i="1"/>
  <c r="P12" i="1"/>
  <c r="P9" i="1"/>
  <c r="N9" i="1"/>
  <c r="L9" i="1"/>
  <c r="N29" i="1"/>
  <c r="P14" i="1"/>
  <c r="I20" i="1"/>
  <c r="T25" i="4" l="1"/>
  <c r="L26" i="4"/>
  <c r="T9" i="4"/>
  <c r="L10" i="4"/>
  <c r="T3" i="4"/>
  <c r="L4" i="4"/>
  <c r="T19" i="4"/>
  <c r="L20" i="4"/>
  <c r="T19" i="3"/>
  <c r="L20" i="3"/>
  <c r="T9" i="3"/>
  <c r="L10" i="3"/>
  <c r="T25" i="3"/>
  <c r="L26" i="3"/>
  <c r="L4" i="3"/>
  <c r="T3" i="3"/>
  <c r="M10" i="2"/>
  <c r="U9" i="2"/>
  <c r="U14" i="2"/>
  <c r="Q14" i="2"/>
  <c r="U25" i="2"/>
  <c r="M26" i="2"/>
  <c r="U30" i="2"/>
  <c r="Q30" i="2"/>
  <c r="U19" i="2"/>
  <c r="M20" i="2"/>
  <c r="M4" i="2"/>
  <c r="U3" i="2"/>
  <c r="L10" i="1"/>
  <c r="T9" i="1"/>
  <c r="L4" i="1"/>
  <c r="T3" i="1"/>
  <c r="T19" i="1"/>
  <c r="L20" i="1"/>
  <c r="T25" i="1"/>
  <c r="L26" i="1"/>
  <c r="L21" i="4" l="1"/>
  <c r="T20" i="4"/>
  <c r="L5" i="4"/>
  <c r="T4" i="4"/>
  <c r="L11" i="4"/>
  <c r="T10" i="4"/>
  <c r="L27" i="4"/>
  <c r="T26" i="4"/>
  <c r="L11" i="3"/>
  <c r="T10" i="3"/>
  <c r="L5" i="3"/>
  <c r="T4" i="3"/>
  <c r="L27" i="3"/>
  <c r="T26" i="3"/>
  <c r="L21" i="3"/>
  <c r="T20" i="3"/>
  <c r="M5" i="2"/>
  <c r="U4" i="2"/>
  <c r="M21" i="2"/>
  <c r="U20" i="2"/>
  <c r="M27" i="2"/>
  <c r="U26" i="2"/>
  <c r="U10" i="2"/>
  <c r="M11" i="2"/>
  <c r="L27" i="1"/>
  <c r="T26" i="1"/>
  <c r="L21" i="1"/>
  <c r="T20" i="1"/>
  <c r="T4" i="1"/>
  <c r="L5" i="1"/>
  <c r="L11" i="1"/>
  <c r="T10" i="1"/>
  <c r="L6" i="4" l="1"/>
  <c r="T5" i="4"/>
  <c r="T21" i="4"/>
  <c r="L22" i="4"/>
  <c r="L28" i="4"/>
  <c r="T27" i="4"/>
  <c r="L12" i="4"/>
  <c r="T11" i="4"/>
  <c r="L28" i="3"/>
  <c r="T27" i="3"/>
  <c r="L6" i="3"/>
  <c r="T5" i="3"/>
  <c r="T21" i="3"/>
  <c r="L22" i="3"/>
  <c r="L12" i="3"/>
  <c r="T11" i="3"/>
  <c r="M6" i="2"/>
  <c r="U5" i="2"/>
  <c r="M12" i="2"/>
  <c r="U11" i="2"/>
  <c r="M28" i="2"/>
  <c r="U27" i="2"/>
  <c r="U21" i="2"/>
  <c r="M22" i="2"/>
  <c r="L12" i="1"/>
  <c r="T11" i="1"/>
  <c r="T5" i="1"/>
  <c r="L6" i="1"/>
  <c r="T21" i="1"/>
  <c r="L22" i="1"/>
  <c r="T27" i="1"/>
  <c r="L28" i="1"/>
  <c r="L29" i="4" l="1"/>
  <c r="T29" i="4" s="1"/>
  <c r="T28" i="4"/>
  <c r="T6" i="4"/>
  <c r="L7" i="4"/>
  <c r="T7" i="4" s="1"/>
  <c r="L23" i="4"/>
  <c r="T23" i="4" s="1"/>
  <c r="T22" i="4"/>
  <c r="T12" i="4"/>
  <c r="L13" i="4"/>
  <c r="T13" i="4" s="1"/>
  <c r="T12" i="3"/>
  <c r="L13" i="3"/>
  <c r="T13" i="3" s="1"/>
  <c r="L23" i="3"/>
  <c r="T23" i="3" s="1"/>
  <c r="T22" i="3"/>
  <c r="L7" i="3"/>
  <c r="T7" i="3" s="1"/>
  <c r="T6" i="3"/>
  <c r="L29" i="3"/>
  <c r="T29" i="3" s="1"/>
  <c r="T28" i="3"/>
  <c r="M23" i="2"/>
  <c r="U23" i="2" s="1"/>
  <c r="U22" i="2"/>
  <c r="M29" i="2"/>
  <c r="U29" i="2" s="1"/>
  <c r="U28" i="2"/>
  <c r="M13" i="2"/>
  <c r="U13" i="2" s="1"/>
  <c r="U12" i="2"/>
  <c r="M7" i="2"/>
  <c r="U7" i="2" s="1"/>
  <c r="U6" i="2"/>
  <c r="L29" i="1"/>
  <c r="T29" i="1" s="1"/>
  <c r="T28" i="1"/>
  <c r="L23" i="1"/>
  <c r="T23" i="1" s="1"/>
  <c r="T22" i="1"/>
  <c r="L7" i="1"/>
  <c r="T7" i="1" s="1"/>
  <c r="T6" i="1"/>
  <c r="L13" i="1"/>
  <c r="T13" i="1" s="1"/>
  <c r="T12" i="1"/>
</calcChain>
</file>

<file path=xl/sharedStrings.xml><?xml version="1.0" encoding="utf-8"?>
<sst xmlns="http://schemas.openxmlformats.org/spreadsheetml/2006/main" count="356" uniqueCount="43">
  <si>
    <t>Viet Nam_Japan</t>
    <phoneticPr fontId="2" type="noConversion"/>
  </si>
  <si>
    <t>CO2</t>
    <phoneticPr fontId="2" type="noConversion"/>
  </si>
  <si>
    <t>CO2</t>
  </si>
  <si>
    <t>Export</t>
    <phoneticPr fontId="2" type="noConversion"/>
  </si>
  <si>
    <t>Growth rate</t>
    <phoneticPr fontId="2" type="noConversion"/>
  </si>
  <si>
    <t>Sale, Maintenance and Repair of Motor Vehicles and Motorcycles; Retail Sale of Fuel</t>
  </si>
  <si>
    <t>Hotels and Restaurants</t>
  </si>
  <si>
    <t>Wholesale Trade and Commission Trade, Except of Motor Vehicles and Motorcycles</t>
  </si>
  <si>
    <t>Air Transport</t>
  </si>
  <si>
    <t>Retail Trade, Except of Motor Vehicles and Motorcycles; Repair of Household Goods</t>
  </si>
  <si>
    <t>Inland Transport</t>
  </si>
  <si>
    <t>Other</t>
    <phoneticPr fontId="2" type="noConversion"/>
  </si>
  <si>
    <t>Water Transport</t>
  </si>
  <si>
    <t>Other Supporting and Auxiliary Transport Activities; Activities of Travel Agencies</t>
  </si>
  <si>
    <t>Post and Telecommunications</t>
  </si>
  <si>
    <t>Financial Intermediation</t>
  </si>
  <si>
    <t>Real Estate Activities</t>
  </si>
  <si>
    <t>Renting of M&amp;Eq and Other Business Activities</t>
  </si>
  <si>
    <t>Public Admin and Defence; Compulsory Social Security</t>
  </si>
  <si>
    <t>Education</t>
  </si>
  <si>
    <t>Health and Social Work</t>
  </si>
  <si>
    <t>Export</t>
  </si>
  <si>
    <t>Other Community, Social and Personal Services</t>
  </si>
  <si>
    <t>Private Households with Employed Persons</t>
  </si>
  <si>
    <t>Total</t>
    <phoneticPr fontId="2" type="noConversion"/>
  </si>
  <si>
    <t>Renting of M&amp;Eq and Other Business Activities</t>
    <phoneticPr fontId="2" type="noConversion"/>
  </si>
  <si>
    <t>Nerthland_Germany</t>
    <phoneticPr fontId="2" type="noConversion"/>
  </si>
  <si>
    <t>Inland Transport</t>
    <phoneticPr fontId="2" type="noConversion"/>
  </si>
  <si>
    <t>Water Transport</t>
    <phoneticPr fontId="2" type="noConversion"/>
  </si>
  <si>
    <t>Wholesale Trade and Commission Trade, Except of Motor Vehicles and Motorcycles</t>
    <phoneticPr fontId="2" type="noConversion"/>
  </si>
  <si>
    <t>Other</t>
  </si>
  <si>
    <t>Thailand_Indonesia</t>
    <phoneticPr fontId="2" type="noConversion"/>
  </si>
  <si>
    <t>UAS_China</t>
    <phoneticPr fontId="2" type="noConversion"/>
  </si>
  <si>
    <t>Air Transport</t>
    <phoneticPr fontId="2" type="noConversion"/>
  </si>
  <si>
    <t>Financial Intermediation</t>
    <phoneticPr fontId="2" type="noConversion"/>
  </si>
  <si>
    <t>DP</t>
    <phoneticPr fontId="2" type="noConversion"/>
  </si>
  <si>
    <t>DD</t>
    <phoneticPr fontId="2" type="noConversion"/>
  </si>
  <si>
    <t>PP</t>
    <phoneticPr fontId="2" type="noConversion"/>
  </si>
  <si>
    <t>PD</t>
    <phoneticPr fontId="2" type="noConversion"/>
  </si>
  <si>
    <t>DP</t>
  </si>
  <si>
    <t>DD</t>
  </si>
  <si>
    <t>PP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</si>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</sst>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6" fontId="0" fillId="0" borderId="0" xfId="0" applyNumberFormat="1"/>
    <xf numFmtId="0" fontId="3" fillId="0" borderId="0" xfId="0" applyFont="1"/>
    <xf numFmtId="11" fontId="0" fillId="0" borderId="0" xfId="0" applyNumberForma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workbookViewId="0">
      <selection sqref="A1:XFD39"/>
    </sheetView>
  </sheetViews>
  <sheetFormatPr defaultRowHeight="13.8" x14ac:dyDescent="0.25"/>
  <sheetData>
    <row r="1" spans="1:21" x14ac:dyDescent="0.25">
      <c r="A1" s="1" t="s">
        <v>0</v>
      </c>
      <c r="J1" s="1" t="s">
        <v>1</v>
      </c>
      <c r="R1" t="s">
        <v>2</v>
      </c>
    </row>
    <row r="2" spans="1:21" x14ac:dyDescent="0.25">
      <c r="A2" s="1" t="s">
        <v>1</v>
      </c>
      <c r="B2" s="1">
        <v>2010</v>
      </c>
      <c r="C2" s="1">
        <v>2014</v>
      </c>
      <c r="D2" s="1">
        <v>2018</v>
      </c>
      <c r="E2" s="1" t="s">
        <v>3</v>
      </c>
      <c r="F2" s="1">
        <v>2010</v>
      </c>
      <c r="G2" s="1">
        <v>2014</v>
      </c>
      <c r="H2" s="1">
        <v>2018</v>
      </c>
      <c r="K2" s="1">
        <v>2010</v>
      </c>
      <c r="L2">
        <f>B20</f>
        <v>1.7573123039397578</v>
      </c>
      <c r="P2" s="1" t="s">
        <v>4</v>
      </c>
      <c r="S2">
        <v>2010</v>
      </c>
      <c r="T2">
        <f>ABS(L2)</f>
        <v>1.7573123039397578</v>
      </c>
    </row>
    <row r="3" spans="1:21" x14ac:dyDescent="0.25">
      <c r="A3" t="s">
        <v>5</v>
      </c>
      <c r="B3">
        <v>4.6453074660879698E-4</v>
      </c>
      <c r="C3">
        <v>2.6470767764259502E-4</v>
      </c>
      <c r="D3">
        <v>4.14376454166369E-4</v>
      </c>
      <c r="F3">
        <v>1.50308075938246</v>
      </c>
      <c r="G3">
        <v>0.98499737725549297</v>
      </c>
      <c r="H3">
        <v>1.2046508224430199</v>
      </c>
      <c r="I3">
        <f>(H3-F3)/F3*100</f>
        <v>-19.854551066307966</v>
      </c>
      <c r="K3" t="s">
        <v>6</v>
      </c>
      <c r="L3">
        <f>L2</f>
        <v>1.7573123039397578</v>
      </c>
      <c r="M3">
        <v>2.6942212587812986E-2</v>
      </c>
      <c r="N3">
        <f>M3/L2*100</f>
        <v>1.5331488049910442</v>
      </c>
      <c r="O3" s="2"/>
      <c r="P3" s="2">
        <f>(((L2+M3)/L2)^(1/4)-1)*100</f>
        <v>0.38110306762806356</v>
      </c>
      <c r="S3" t="s">
        <v>6</v>
      </c>
      <c r="T3">
        <f t="shared" ref="T3:U14" si="0">ABS(L3)</f>
        <v>1.7573123039397578</v>
      </c>
      <c r="U3">
        <f>ABS(M3)</f>
        <v>2.6942212587812986E-2</v>
      </c>
    </row>
    <row r="4" spans="1:21" x14ac:dyDescent="0.25">
      <c r="A4" t="s">
        <v>7</v>
      </c>
      <c r="B4">
        <v>0.115459172956015</v>
      </c>
      <c r="C4">
        <v>0.10017046018491001</v>
      </c>
      <c r="D4">
        <v>0.16786895541939001</v>
      </c>
      <c r="F4">
        <v>322.92543426721898</v>
      </c>
      <c r="G4">
        <v>306.423080213307</v>
      </c>
      <c r="H4">
        <v>376.113711983673</v>
      </c>
      <c r="I4">
        <f t="shared" ref="I4:I20" si="1">(H4-F4)/F4*100</f>
        <v>16.470761380920223</v>
      </c>
      <c r="K4" t="s">
        <v>8</v>
      </c>
      <c r="L4">
        <f>L3+M3</f>
        <v>1.7842545165275707</v>
      </c>
      <c r="M4">
        <v>1.0362578030878006E-2</v>
      </c>
      <c r="N4">
        <f>M4/L2*100</f>
        <v>0.58968334812462808</v>
      </c>
      <c r="O4" s="2"/>
      <c r="P4" s="2">
        <f>(((L2+M4)/L2)^(1/4)-1)*100</f>
        <v>0.14709596031621253</v>
      </c>
      <c r="S4" t="s">
        <v>8</v>
      </c>
      <c r="T4">
        <f t="shared" si="0"/>
        <v>1.7842545165275707</v>
      </c>
      <c r="U4">
        <f t="shared" si="0"/>
        <v>1.0362578030878006E-2</v>
      </c>
    </row>
    <row r="5" spans="1:21" x14ac:dyDescent="0.25">
      <c r="A5" t="s">
        <v>9</v>
      </c>
      <c r="B5">
        <v>0</v>
      </c>
      <c r="C5">
        <v>0</v>
      </c>
      <c r="D5">
        <v>0</v>
      </c>
      <c r="F5">
        <v>0</v>
      </c>
      <c r="G5">
        <v>0</v>
      </c>
      <c r="H5">
        <v>0</v>
      </c>
      <c r="I5" t="e">
        <f t="shared" si="1"/>
        <v>#DIV/0!</v>
      </c>
      <c r="K5" t="s">
        <v>7</v>
      </c>
      <c r="L5">
        <f>L4+M4+M5</f>
        <v>1.7793283817873438</v>
      </c>
      <c r="M5">
        <v>-1.5288712771104995E-2</v>
      </c>
      <c r="N5">
        <f>M5/L2*100</f>
        <v>-0.87000544734301866</v>
      </c>
      <c r="O5" s="2"/>
      <c r="P5" s="2">
        <f>(((L2+M5)/L2)^(1/4)-1)*100</f>
        <v>-0.21821458740935995</v>
      </c>
      <c r="S5" t="s">
        <v>7</v>
      </c>
      <c r="T5">
        <f t="shared" si="0"/>
        <v>1.7793283817873438</v>
      </c>
      <c r="U5">
        <f t="shared" si="0"/>
        <v>1.5288712771104995E-2</v>
      </c>
    </row>
    <row r="6" spans="1:21" x14ac:dyDescent="0.25">
      <c r="A6" t="s">
        <v>6</v>
      </c>
      <c r="B6">
        <v>0.46129822420684102</v>
      </c>
      <c r="C6">
        <v>0.48824043679465401</v>
      </c>
      <c r="D6">
        <v>0.69130204367194303</v>
      </c>
      <c r="F6">
        <v>1077.57903469388</v>
      </c>
      <c r="G6">
        <v>1274.9916254085499</v>
      </c>
      <c r="H6">
        <v>1345.45488101092</v>
      </c>
      <c r="I6">
        <f t="shared" si="1"/>
        <v>24.859043995147744</v>
      </c>
      <c r="K6" t="s">
        <v>10</v>
      </c>
      <c r="L6">
        <f>L5+M6</f>
        <v>1.7672974899981637</v>
      </c>
      <c r="M6">
        <v>-1.2030891789180043E-2</v>
      </c>
      <c r="N6">
        <f>M6/L2*100</f>
        <v>-0.68461887862548487</v>
      </c>
      <c r="O6" s="2"/>
      <c r="P6" s="2">
        <f>(((L2+M6)/L2)^(1/4)-1)*100</f>
        <v>-0.17159589185798962</v>
      </c>
      <c r="S6" t="s">
        <v>10</v>
      </c>
      <c r="T6">
        <f t="shared" si="0"/>
        <v>1.7672974899981637</v>
      </c>
      <c r="U6">
        <f t="shared" si="0"/>
        <v>1.2030891789180043E-2</v>
      </c>
    </row>
    <row r="7" spans="1:21" x14ac:dyDescent="0.25">
      <c r="A7" s="3" t="s">
        <v>10</v>
      </c>
      <c r="B7" s="3">
        <v>0.879989158333499</v>
      </c>
      <c r="C7" s="3">
        <v>0.86795826654431896</v>
      </c>
      <c r="D7" s="3">
        <v>0.93105098114907303</v>
      </c>
      <c r="E7" s="3"/>
      <c r="F7" s="3">
        <v>148.069719051975</v>
      </c>
      <c r="G7" s="3">
        <v>180.518435484734</v>
      </c>
      <c r="H7" s="3">
        <v>191.55035975713699</v>
      </c>
      <c r="I7">
        <f t="shared" si="1"/>
        <v>29.364978189699638</v>
      </c>
      <c r="K7" t="s">
        <v>11</v>
      </c>
      <c r="L7">
        <f>L6+M7</f>
        <v>1.7503769400729652</v>
      </c>
      <c r="M7">
        <f>C23+C25+C34+C28+C30+C31+C32+C33+C35+C36+C37+C38+C39</f>
        <v>-1.6920549925198598E-2</v>
      </c>
      <c r="N7">
        <f>M7/L2*100</f>
        <v>-0.96286527370599062</v>
      </c>
      <c r="O7" s="2"/>
      <c r="P7" s="2">
        <f>(((L2+M7)/L2)^(1/4)-1)*100</f>
        <v>-0.24159039801977533</v>
      </c>
      <c r="S7" t="s">
        <v>11</v>
      </c>
      <c r="T7">
        <f t="shared" si="0"/>
        <v>1.7503769400729652</v>
      </c>
      <c r="U7">
        <f t="shared" si="0"/>
        <v>1.6920549925198598E-2</v>
      </c>
    </row>
    <row r="8" spans="1:21" x14ac:dyDescent="0.25">
      <c r="A8" t="s">
        <v>12</v>
      </c>
      <c r="B8">
        <v>5.67544942195966E-2</v>
      </c>
      <c r="C8">
        <v>3.7900389333976499E-2</v>
      </c>
      <c r="D8">
        <v>5.2311938902658298E-2</v>
      </c>
      <c r="F8">
        <v>63.354375718911101</v>
      </c>
      <c r="G8">
        <v>76.424378541228194</v>
      </c>
      <c r="H8">
        <v>79.980442111080094</v>
      </c>
      <c r="I8">
        <f t="shared" si="1"/>
        <v>26.242964599533035</v>
      </c>
      <c r="K8" s="1">
        <v>2014</v>
      </c>
      <c r="L8">
        <f>C20</f>
        <v>1.7503769400729652</v>
      </c>
      <c r="O8" s="2"/>
      <c r="P8" s="2">
        <f>((L8/L2)^(1/4)-1)*100</f>
        <v>-9.8810718560660149E-2</v>
      </c>
      <c r="S8">
        <v>2014</v>
      </c>
      <c r="T8">
        <f t="shared" si="0"/>
        <v>1.7503769400729652</v>
      </c>
    </row>
    <row r="9" spans="1:21" x14ac:dyDescent="0.25">
      <c r="A9" t="s">
        <v>8</v>
      </c>
      <c r="B9">
        <v>0.164810115581353</v>
      </c>
      <c r="C9">
        <v>0.17517269361223101</v>
      </c>
      <c r="D9">
        <v>0.31598753979494798</v>
      </c>
      <c r="F9">
        <v>112.652044595519</v>
      </c>
      <c r="G9">
        <v>133.758850411618</v>
      </c>
      <c r="H9">
        <v>138.64482820038899</v>
      </c>
      <c r="I9">
        <f t="shared" si="1"/>
        <v>23.073512512087959</v>
      </c>
      <c r="K9" t="s">
        <v>6</v>
      </c>
      <c r="L9">
        <f>L8</f>
        <v>1.7503769400729652</v>
      </c>
      <c r="M9">
        <v>0.20306160687728902</v>
      </c>
      <c r="N9">
        <f>M9/L8*100</f>
        <v>11.601021598743429</v>
      </c>
      <c r="O9" s="2"/>
      <c r="P9" s="2">
        <f>(((L8+M9)/L8)^(1/4)-1)*100</f>
        <v>2.7819948692835661</v>
      </c>
      <c r="S9" t="s">
        <v>6</v>
      </c>
      <c r="T9">
        <f t="shared" si="0"/>
        <v>1.7503769400729652</v>
      </c>
      <c r="U9">
        <f t="shared" si="0"/>
        <v>0.20306160687728902</v>
      </c>
    </row>
    <row r="10" spans="1:21" x14ac:dyDescent="0.25">
      <c r="A10" t="s">
        <v>13</v>
      </c>
      <c r="B10">
        <v>4.27147479220562E-2</v>
      </c>
      <c r="C10">
        <v>4.0325499484196697E-2</v>
      </c>
      <c r="D10">
        <v>6.1214346569478002E-2</v>
      </c>
      <c r="F10">
        <v>153.20165874486</v>
      </c>
      <c r="G10">
        <v>170.28969891919101</v>
      </c>
      <c r="H10">
        <v>189.04935618774499</v>
      </c>
      <c r="I10">
        <f t="shared" si="1"/>
        <v>23.399026966532567</v>
      </c>
      <c r="K10" t="s">
        <v>8</v>
      </c>
      <c r="L10">
        <f>L9+M9</f>
        <v>1.9534385469502542</v>
      </c>
      <c r="M10">
        <v>0.14081484618271697</v>
      </c>
      <c r="N10">
        <f>M10/L8*100</f>
        <v>8.0448298283024151</v>
      </c>
      <c r="O10" s="2"/>
      <c r="P10" s="2">
        <f>(((L8+M10)/L8)^(1/4)-1)*100</f>
        <v>1.9532319142192778</v>
      </c>
      <c r="S10" t="s">
        <v>8</v>
      </c>
      <c r="T10">
        <f t="shared" si="0"/>
        <v>1.9534385469502542</v>
      </c>
      <c r="U10">
        <f t="shared" si="0"/>
        <v>0.14081484618271697</v>
      </c>
    </row>
    <row r="11" spans="1:21" x14ac:dyDescent="0.25">
      <c r="A11" t="s">
        <v>14</v>
      </c>
      <c r="B11">
        <v>1.538449303857E-2</v>
      </c>
      <c r="C11">
        <v>1.6742021249764101E-2</v>
      </c>
      <c r="D11">
        <v>2.20214952258137E-2</v>
      </c>
      <c r="F11">
        <v>32.327571903474499</v>
      </c>
      <c r="G11">
        <v>41.465727507441898</v>
      </c>
      <c r="H11">
        <v>46.558479113614602</v>
      </c>
      <c r="I11">
        <f t="shared" si="1"/>
        <v>44.020959113884437</v>
      </c>
      <c r="K11" t="s">
        <v>7</v>
      </c>
      <c r="L11">
        <f t="shared" ref="L11:L13" si="2">L10+M10</f>
        <v>2.0942533931329712</v>
      </c>
      <c r="M11">
        <v>6.7698495234480002E-2</v>
      </c>
      <c r="N11">
        <f>M11/L8*100</f>
        <v>3.8676523715890565</v>
      </c>
      <c r="O11" s="2"/>
      <c r="P11" s="2">
        <f>(((L8+M11)/L8)^(1/4)-1)*100</f>
        <v>0.95319749831372924</v>
      </c>
      <c r="S11" t="s">
        <v>7</v>
      </c>
      <c r="T11">
        <f t="shared" si="0"/>
        <v>2.0942533931329712</v>
      </c>
      <c r="U11">
        <f t="shared" si="0"/>
        <v>6.7698495234480002E-2</v>
      </c>
    </row>
    <row r="12" spans="1:21" x14ac:dyDescent="0.25">
      <c r="A12" t="s">
        <v>15</v>
      </c>
      <c r="B12">
        <v>8.3086634717959695E-3</v>
      </c>
      <c r="C12">
        <v>7.4215902789034598E-3</v>
      </c>
      <c r="D12">
        <v>1.0526361172713E-2</v>
      </c>
      <c r="F12">
        <v>23.9709131802061</v>
      </c>
      <c r="G12">
        <v>27.339797817971299</v>
      </c>
      <c r="H12">
        <v>29.418800101015002</v>
      </c>
      <c r="I12">
        <f t="shared" si="1"/>
        <v>22.727072931487129</v>
      </c>
      <c r="K12" t="s">
        <v>10</v>
      </c>
      <c r="L12">
        <f t="shared" si="2"/>
        <v>2.1619518883674513</v>
      </c>
      <c r="M12">
        <v>6.3092714604754074E-2</v>
      </c>
      <c r="N12">
        <f>M12/L8*100</f>
        <v>3.6045215839123212</v>
      </c>
      <c r="O12" s="2"/>
      <c r="P12" s="2">
        <f>(((L8+M12)/L8)^(1/4)-1)*100</f>
        <v>0.88919978880299677</v>
      </c>
      <c r="S12" t="s">
        <v>10</v>
      </c>
      <c r="T12">
        <f t="shared" si="0"/>
        <v>2.1619518883674513</v>
      </c>
      <c r="U12">
        <f t="shared" si="0"/>
        <v>6.3092714604754074E-2</v>
      </c>
    </row>
    <row r="13" spans="1:21" x14ac:dyDescent="0.25">
      <c r="A13" t="s">
        <v>16</v>
      </c>
      <c r="B13" s="4">
        <v>8.7699705075959194E-5</v>
      </c>
      <c r="C13">
        <v>1.1514024339427699E-4</v>
      </c>
      <c r="D13">
        <v>1.4787089542345501E-4</v>
      </c>
      <c r="F13">
        <v>0.18732779352353601</v>
      </c>
      <c r="G13">
        <v>0.281124811564126</v>
      </c>
      <c r="H13">
        <v>0.31701467691776197</v>
      </c>
      <c r="I13">
        <f t="shared" si="1"/>
        <v>69.229920960944852</v>
      </c>
      <c r="K13" t="s">
        <v>11</v>
      </c>
      <c r="L13">
        <f t="shared" si="2"/>
        <v>2.2250446029722055</v>
      </c>
      <c r="M13">
        <f>D23+D25+D34+D28+D30+D31+D32+D33+D35+D36+D37+D38+D39</f>
        <v>5.46522519883001E-2</v>
      </c>
      <c r="N13">
        <f>M13/L8*100</f>
        <v>3.1223132993297944</v>
      </c>
      <c r="P13" s="2">
        <f>(((L8+M13)/L8)^(1/4)-1)*100</f>
        <v>0.77160175831691991</v>
      </c>
      <c r="S13" t="s">
        <v>11</v>
      </c>
      <c r="T13">
        <f t="shared" si="0"/>
        <v>2.2250446029722055</v>
      </c>
      <c r="U13">
        <f t="shared" si="0"/>
        <v>5.46522519883001E-2</v>
      </c>
    </row>
    <row r="14" spans="1:21" x14ac:dyDescent="0.25">
      <c r="A14" t="s">
        <v>17</v>
      </c>
      <c r="B14">
        <v>4.8254356341395901E-3</v>
      </c>
      <c r="C14">
        <v>6.4355265663681403E-3</v>
      </c>
      <c r="D14">
        <v>9.2514030536995102E-3</v>
      </c>
      <c r="F14">
        <v>15.644282416057401</v>
      </c>
      <c r="G14">
        <v>24.4942073003727</v>
      </c>
      <c r="H14">
        <v>29.1886610827247</v>
      </c>
      <c r="I14">
        <f t="shared" si="1"/>
        <v>86.57718076455366</v>
      </c>
      <c r="K14" s="1">
        <v>2018</v>
      </c>
      <c r="L14">
        <f>D20</f>
        <v>2.2796968549605054</v>
      </c>
      <c r="P14" s="2">
        <f>((L14/L8)^(1/4)-1)*100</f>
        <v>6.8283152194777319</v>
      </c>
      <c r="S14">
        <v>2018</v>
      </c>
      <c r="T14">
        <f t="shared" si="0"/>
        <v>2.2796968549605054</v>
      </c>
    </row>
    <row r="15" spans="1:21" x14ac:dyDescent="0.25">
      <c r="A15" t="s">
        <v>18</v>
      </c>
      <c r="B15">
        <v>0</v>
      </c>
      <c r="C15">
        <v>0</v>
      </c>
      <c r="D15">
        <v>0</v>
      </c>
      <c r="F15">
        <v>0</v>
      </c>
      <c r="G15">
        <v>0</v>
      </c>
      <c r="H15">
        <v>0</v>
      </c>
      <c r="I15" t="e">
        <f t="shared" si="1"/>
        <v>#DIV/0!</v>
      </c>
    </row>
    <row r="16" spans="1:21" x14ac:dyDescent="0.25">
      <c r="A16" t="s">
        <v>19</v>
      </c>
      <c r="B16">
        <v>1.55309957233131E-3</v>
      </c>
      <c r="C16">
        <v>1.7141744526115799E-3</v>
      </c>
      <c r="D16">
        <v>2.9328175115968199E-3</v>
      </c>
      <c r="F16">
        <v>5.4103226873912904</v>
      </c>
      <c r="G16">
        <v>7.0295033805445701</v>
      </c>
      <c r="H16">
        <v>9.4385799965327806</v>
      </c>
      <c r="I16">
        <f t="shared" si="1"/>
        <v>74.45502869042005</v>
      </c>
    </row>
    <row r="17" spans="1:21" x14ac:dyDescent="0.25">
      <c r="A17" t="s">
        <v>20</v>
      </c>
      <c r="B17">
        <v>3.1459507695223198E-3</v>
      </c>
      <c r="C17">
        <v>4.9525743745143704E-3</v>
      </c>
      <c r="D17">
        <v>1.0322642373768001E-2</v>
      </c>
      <c r="F17">
        <v>7.6887568031971796</v>
      </c>
      <c r="G17">
        <v>11.671826352388299</v>
      </c>
      <c r="H17">
        <v>19.2079603425572</v>
      </c>
      <c r="I17">
        <f t="shared" si="1"/>
        <v>149.8188047067641</v>
      </c>
      <c r="J17" s="1" t="s">
        <v>3</v>
      </c>
      <c r="R17" t="s">
        <v>21</v>
      </c>
    </row>
    <row r="18" spans="1:21" x14ac:dyDescent="0.25">
      <c r="A18" t="s">
        <v>22</v>
      </c>
      <c r="B18">
        <v>2.5165177823527501E-3</v>
      </c>
      <c r="C18">
        <v>2.9634592754791802E-3</v>
      </c>
      <c r="D18">
        <v>4.3440827658338503E-3</v>
      </c>
      <c r="F18">
        <v>6.1526478735672097</v>
      </c>
      <c r="G18">
        <v>8.0297648314174399</v>
      </c>
      <c r="H18">
        <v>9.2171735200894407</v>
      </c>
      <c r="I18">
        <f t="shared" si="1"/>
        <v>49.808240443727307</v>
      </c>
      <c r="K18" s="1">
        <v>2010</v>
      </c>
      <c r="L18">
        <f>F20</f>
        <v>1970.6671704891637</v>
      </c>
      <c r="S18">
        <v>2010</v>
      </c>
      <c r="T18">
        <f t="shared" ref="T18:U30" si="3">ABS(L18)</f>
        <v>1970.6671704891637</v>
      </c>
    </row>
    <row r="19" spans="1:21" x14ac:dyDescent="0.25">
      <c r="A19" t="s">
        <v>23</v>
      </c>
      <c r="B19" s="4">
        <v>0</v>
      </c>
      <c r="C19" s="4">
        <v>0</v>
      </c>
      <c r="D19" s="4">
        <v>0</v>
      </c>
      <c r="E19" s="4"/>
      <c r="F19">
        <v>0</v>
      </c>
      <c r="G19">
        <v>0</v>
      </c>
      <c r="H19">
        <v>0</v>
      </c>
      <c r="I19" t="e">
        <f t="shared" si="1"/>
        <v>#DIV/0!</v>
      </c>
      <c r="K19" t="s">
        <v>6</v>
      </c>
      <c r="L19">
        <f>L18</f>
        <v>1970.6671704891637</v>
      </c>
      <c r="M19">
        <v>197.41259071466993</v>
      </c>
      <c r="N19">
        <f>M19/L18*100</f>
        <v>10.017551094925263</v>
      </c>
      <c r="P19" s="2">
        <f>(((L18+M19)/L18)^(1/4)-1)*100</f>
        <v>2.4154537359920569</v>
      </c>
      <c r="S19" t="s">
        <v>6</v>
      </c>
      <c r="T19">
        <f t="shared" si="3"/>
        <v>1970.6671704891637</v>
      </c>
      <c r="U19">
        <f t="shared" si="3"/>
        <v>197.41259071466993</v>
      </c>
    </row>
    <row r="20" spans="1:21" x14ac:dyDescent="0.25">
      <c r="A20" t="s">
        <v>24</v>
      </c>
      <c r="B20">
        <f>SUM(B3:B19)</f>
        <v>1.7573123039397578</v>
      </c>
      <c r="C20">
        <f t="shared" ref="C20:H20" si="4">SUM(C3:C19)</f>
        <v>1.7503769400729652</v>
      </c>
      <c r="D20">
        <f t="shared" si="4"/>
        <v>2.2796968549605054</v>
      </c>
      <c r="F20">
        <f t="shared" si="4"/>
        <v>1970.6671704891637</v>
      </c>
      <c r="G20">
        <f t="shared" si="4"/>
        <v>2263.7030183575844</v>
      </c>
      <c r="H20">
        <f t="shared" si="4"/>
        <v>2465.3448989068388</v>
      </c>
      <c r="I20">
        <f t="shared" si="1"/>
        <v>25.102043400605545</v>
      </c>
      <c r="K20" t="s">
        <v>8</v>
      </c>
      <c r="L20">
        <f>L19+M19</f>
        <v>2168.0797612038336</v>
      </c>
      <c r="M20">
        <v>21.106805816098998</v>
      </c>
      <c r="N20">
        <f>M20/L18*100</f>
        <v>1.0710487357872722</v>
      </c>
      <c r="P20" s="2">
        <f>(((L18+M20)/L18)^(1/4)-1)*100</f>
        <v>0.26669340522944562</v>
      </c>
      <c r="S20" t="s">
        <v>8</v>
      </c>
      <c r="T20">
        <f t="shared" si="3"/>
        <v>2168.0797612038336</v>
      </c>
      <c r="U20">
        <f t="shared" si="3"/>
        <v>21.106805816098998</v>
      </c>
    </row>
    <row r="21" spans="1:21" x14ac:dyDescent="0.25">
      <c r="K21" t="s">
        <v>7</v>
      </c>
      <c r="L21">
        <f>L20+M20+M21</f>
        <v>2172.6842129660208</v>
      </c>
      <c r="M21">
        <v>-16.502354053911972</v>
      </c>
      <c r="N21">
        <f>M21/L18*100</f>
        <v>-0.83739934886192469</v>
      </c>
      <c r="P21" s="2">
        <f>(((L18+M21)/L18)^(1/4)-1)*100</f>
        <v>-0.21001047747287727</v>
      </c>
      <c r="S21" t="s">
        <v>7</v>
      </c>
      <c r="T21">
        <f t="shared" si="3"/>
        <v>2172.6842129660208</v>
      </c>
      <c r="U21">
        <f t="shared" si="3"/>
        <v>16.502354053911972</v>
      </c>
    </row>
    <row r="22" spans="1:21" x14ac:dyDescent="0.25">
      <c r="A22" s="1" t="s">
        <v>1</v>
      </c>
      <c r="B22" s="1">
        <v>2010</v>
      </c>
      <c r="C22" s="1">
        <v>2014</v>
      </c>
      <c r="D22" s="1">
        <v>2018</v>
      </c>
      <c r="E22" s="1" t="s">
        <v>3</v>
      </c>
      <c r="F22" s="1">
        <v>2010</v>
      </c>
      <c r="G22" s="1">
        <v>2014</v>
      </c>
      <c r="H22" s="1">
        <v>2018</v>
      </c>
      <c r="K22" t="s">
        <v>10</v>
      </c>
      <c r="L22">
        <f>L21</f>
        <v>2172.6842129660208</v>
      </c>
      <c r="M22">
        <v>32.448716432758999</v>
      </c>
      <c r="N22">
        <f>M22/L18*100</f>
        <v>1.6465853249437601</v>
      </c>
      <c r="P22" s="2">
        <f>(((L18+M22)/L18)^(1/4)-1)*100</f>
        <v>0.4091286818045381</v>
      </c>
      <c r="S22" t="s">
        <v>10</v>
      </c>
      <c r="T22">
        <f t="shared" si="3"/>
        <v>2172.6842129660208</v>
      </c>
      <c r="U22">
        <f t="shared" si="3"/>
        <v>32.448716432758999</v>
      </c>
    </row>
    <row r="23" spans="1:21" x14ac:dyDescent="0.25">
      <c r="A23" t="s">
        <v>5</v>
      </c>
      <c r="C23">
        <f>C3-B3</f>
        <v>-1.9982306896620196E-4</v>
      </c>
      <c r="D23">
        <f>D3-C3</f>
        <v>1.4966877652377398E-4</v>
      </c>
      <c r="G23">
        <f>G3-F3</f>
        <v>-0.51808338212696703</v>
      </c>
      <c r="H23">
        <f>H3-G3</f>
        <v>0.21965344518752694</v>
      </c>
      <c r="K23" t="s">
        <v>11</v>
      </c>
      <c r="L23">
        <f>L22+M22</f>
        <v>2205.1329293987797</v>
      </c>
      <c r="M23">
        <f>G23+G25+G34+G28+G30+G31+G32+G33+G35+G36+G37+G38+G39</f>
        <v>58.570088958804263</v>
      </c>
      <c r="N23">
        <f>M23/L18*100</f>
        <v>2.97209441735744</v>
      </c>
      <c r="P23" s="2">
        <f>(((L18+M23)/L18)^(1/4)-1)*100</f>
        <v>0.73488304743756228</v>
      </c>
      <c r="S23" t="s">
        <v>11</v>
      </c>
      <c r="T23">
        <f t="shared" si="3"/>
        <v>2205.1329293987797</v>
      </c>
      <c r="U23">
        <f t="shared" si="3"/>
        <v>58.570088958804263</v>
      </c>
    </row>
    <row r="24" spans="1:21" x14ac:dyDescent="0.25">
      <c r="A24" s="5" t="s">
        <v>7</v>
      </c>
      <c r="B24" s="6"/>
      <c r="C24" s="6">
        <f t="shared" ref="C24:D39" si="5">C4-B4</f>
        <v>-1.5288712771104995E-2</v>
      </c>
      <c r="D24" s="6">
        <f t="shared" si="5"/>
        <v>6.7698495234480002E-2</v>
      </c>
      <c r="E24" s="6"/>
      <c r="F24" s="6"/>
      <c r="G24" s="6">
        <f>G4-F4</f>
        <v>-16.502354053911972</v>
      </c>
      <c r="H24" s="6">
        <f t="shared" ref="H24" si="6">H4-G4</f>
        <v>69.690631770365997</v>
      </c>
      <c r="K24" s="1">
        <v>2014</v>
      </c>
      <c r="L24">
        <f>G20</f>
        <v>2263.7030183575844</v>
      </c>
      <c r="P24" s="2">
        <f>((L24/L18)^(1/4)-1)*100</f>
        <v>3.526502461118719</v>
      </c>
      <c r="S24">
        <v>2014</v>
      </c>
      <c r="T24">
        <f t="shared" si="3"/>
        <v>2263.7030183575844</v>
      </c>
    </row>
    <row r="25" spans="1:21" x14ac:dyDescent="0.25">
      <c r="A25" t="s">
        <v>9</v>
      </c>
      <c r="C25">
        <f t="shared" si="5"/>
        <v>0</v>
      </c>
      <c r="D25">
        <f t="shared" si="5"/>
        <v>0</v>
      </c>
      <c r="G25">
        <f t="shared" ref="G25:H39" si="7">G5-F5</f>
        <v>0</v>
      </c>
      <c r="H25">
        <f t="shared" si="7"/>
        <v>0</v>
      </c>
      <c r="K25" t="s">
        <v>6</v>
      </c>
      <c r="L25">
        <f>L24</f>
        <v>2263.7030183575844</v>
      </c>
      <c r="M25">
        <v>70.463255602370054</v>
      </c>
      <c r="N25">
        <f>M25/L24*100</f>
        <v>3.112742927448771</v>
      </c>
      <c r="P25" s="2">
        <f>(((L24+M25)/L24)^(1/4)-1)*100</f>
        <v>0.76926362402063297</v>
      </c>
      <c r="S25" t="s">
        <v>6</v>
      </c>
      <c r="T25">
        <f t="shared" si="3"/>
        <v>2263.7030183575844</v>
      </c>
      <c r="U25">
        <f t="shared" si="3"/>
        <v>70.463255602370054</v>
      </c>
    </row>
    <row r="26" spans="1:21" x14ac:dyDescent="0.25">
      <c r="A26" s="5" t="s">
        <v>6</v>
      </c>
      <c r="B26" s="6"/>
      <c r="C26" s="6">
        <f t="shared" si="5"/>
        <v>2.6942212587812986E-2</v>
      </c>
      <c r="D26" s="6">
        <f t="shared" si="5"/>
        <v>0.20306160687728902</v>
      </c>
      <c r="E26" s="6"/>
      <c r="F26" s="6"/>
      <c r="G26" s="6">
        <f t="shared" si="7"/>
        <v>197.41259071466993</v>
      </c>
      <c r="H26" s="6">
        <f t="shared" si="7"/>
        <v>70.463255602370054</v>
      </c>
      <c r="K26" t="s">
        <v>8</v>
      </c>
      <c r="L26">
        <f>L25+M25</f>
        <v>2334.1662739599542</v>
      </c>
      <c r="M26">
        <v>4.8859777887709868</v>
      </c>
      <c r="N26">
        <f>M26/L24*100</f>
        <v>0.21584005274313667</v>
      </c>
      <c r="P26" s="2">
        <f>(((L24+M26)/L24)^(1/4)-1)*100</f>
        <v>5.391639284901828E-2</v>
      </c>
      <c r="S26" t="s">
        <v>8</v>
      </c>
      <c r="T26">
        <f t="shared" si="3"/>
        <v>2334.1662739599542</v>
      </c>
      <c r="U26">
        <f t="shared" si="3"/>
        <v>4.8859777887709868</v>
      </c>
    </row>
    <row r="27" spans="1:21" x14ac:dyDescent="0.25">
      <c r="A27" s="6" t="s">
        <v>10</v>
      </c>
      <c r="B27" s="6"/>
      <c r="C27" s="6">
        <f t="shared" si="5"/>
        <v>-1.2030891789180043E-2</v>
      </c>
      <c r="D27" s="6">
        <f t="shared" si="5"/>
        <v>6.3092714604754074E-2</v>
      </c>
      <c r="E27" s="6"/>
      <c r="F27" s="6"/>
      <c r="G27" s="6">
        <f t="shared" si="7"/>
        <v>32.448716432758999</v>
      </c>
      <c r="H27" s="6">
        <f t="shared" si="7"/>
        <v>11.031924272402989</v>
      </c>
      <c r="K27" t="s">
        <v>7</v>
      </c>
      <c r="L27">
        <f t="shared" ref="L27:L29" si="8">L26+M26</f>
        <v>2339.0522517487252</v>
      </c>
      <c r="M27">
        <v>69.690631770365997</v>
      </c>
      <c r="N27">
        <f>M27/L24*100</f>
        <v>3.07861195595037</v>
      </c>
      <c r="P27" s="2">
        <f>(((L24+M27)/L24)^(1/4)-1)*100</f>
        <v>0.76092377249670218</v>
      </c>
      <c r="S27" t="s">
        <v>7</v>
      </c>
      <c r="T27">
        <f t="shared" si="3"/>
        <v>2339.0522517487252</v>
      </c>
      <c r="U27">
        <f t="shared" si="3"/>
        <v>69.690631770365997</v>
      </c>
    </row>
    <row r="28" spans="1:21" x14ac:dyDescent="0.25">
      <c r="A28" t="s">
        <v>12</v>
      </c>
      <c r="C28">
        <f t="shared" si="5"/>
        <v>-1.8854104885620102E-2</v>
      </c>
      <c r="D28">
        <f t="shared" si="5"/>
        <v>1.4411549568681799E-2</v>
      </c>
      <c r="G28">
        <f t="shared" si="7"/>
        <v>13.070002822317093</v>
      </c>
      <c r="H28">
        <f t="shared" si="7"/>
        <v>3.5560635698519008</v>
      </c>
      <c r="K28" t="s">
        <v>10</v>
      </c>
      <c r="L28">
        <f t="shared" si="8"/>
        <v>2408.7428835190913</v>
      </c>
      <c r="M28">
        <v>11.031924272402989</v>
      </c>
      <c r="N28">
        <f>M28/L24*100</f>
        <v>0.48733973418505816</v>
      </c>
      <c r="P28" s="2">
        <f>(((L24+M28)/L24)^(1/4)-1)*100</f>
        <v>0.12161290813836878</v>
      </c>
      <c r="S28" t="s">
        <v>10</v>
      </c>
      <c r="T28">
        <f t="shared" si="3"/>
        <v>2408.7428835190913</v>
      </c>
      <c r="U28">
        <f t="shared" si="3"/>
        <v>11.031924272402989</v>
      </c>
    </row>
    <row r="29" spans="1:21" x14ac:dyDescent="0.25">
      <c r="A29" s="5" t="s">
        <v>8</v>
      </c>
      <c r="B29" s="6"/>
      <c r="C29" s="6">
        <f t="shared" si="5"/>
        <v>1.0362578030878006E-2</v>
      </c>
      <c r="D29" s="6">
        <f t="shared" si="5"/>
        <v>0.14081484618271697</v>
      </c>
      <c r="E29" s="6"/>
      <c r="F29" s="6"/>
      <c r="G29" s="6">
        <f t="shared" si="7"/>
        <v>21.106805816098998</v>
      </c>
      <c r="H29" s="6">
        <f t="shared" si="7"/>
        <v>4.8859777887709868</v>
      </c>
      <c r="K29" t="s">
        <v>11</v>
      </c>
      <c r="L29">
        <f t="shared" si="8"/>
        <v>2419.7748077914944</v>
      </c>
      <c r="M29">
        <f>H23+H25+H28+H34+H30+H31+H32+H33+H35+H36+H37+H38+H39</f>
        <v>45.570091115344567</v>
      </c>
      <c r="N29">
        <f>M29/L24*100</f>
        <v>2.0130772785030637</v>
      </c>
      <c r="P29" s="2">
        <f>(((L24+M29)/L24)^(1/4)-1)*100</f>
        <v>0.49951412504976034</v>
      </c>
      <c r="S29" t="s">
        <v>11</v>
      </c>
      <c r="T29">
        <f t="shared" si="3"/>
        <v>2419.7748077914944</v>
      </c>
      <c r="U29">
        <f t="shared" si="3"/>
        <v>45.570091115344567</v>
      </c>
    </row>
    <row r="30" spans="1:21" x14ac:dyDescent="0.25">
      <c r="A30" t="s">
        <v>13</v>
      </c>
      <c r="C30">
        <f t="shared" si="5"/>
        <v>-2.3892484378595022E-3</v>
      </c>
      <c r="D30">
        <f t="shared" si="5"/>
        <v>2.0888847085281305E-2</v>
      </c>
      <c r="G30">
        <f t="shared" si="7"/>
        <v>17.088040174331013</v>
      </c>
      <c r="H30">
        <f t="shared" si="7"/>
        <v>18.75965726855398</v>
      </c>
      <c r="K30" s="1">
        <v>2018</v>
      </c>
      <c r="L30">
        <f>H20</f>
        <v>2465.3448989068388</v>
      </c>
      <c r="P30" s="2">
        <f>((L30/L24)^(1/4)-1)*100</f>
        <v>2.1561598032855178</v>
      </c>
      <c r="S30">
        <v>2018</v>
      </c>
      <c r="T30">
        <f t="shared" si="3"/>
        <v>2465.3448989068388</v>
      </c>
    </row>
    <row r="31" spans="1:21" x14ac:dyDescent="0.25">
      <c r="A31" t="s">
        <v>14</v>
      </c>
      <c r="C31">
        <f t="shared" si="5"/>
        <v>1.3575282111941006E-3</v>
      </c>
      <c r="D31">
        <f t="shared" si="5"/>
        <v>5.2794739760495986E-3</v>
      </c>
      <c r="G31">
        <f t="shared" si="7"/>
        <v>9.1381556039673981</v>
      </c>
      <c r="H31">
        <f t="shared" si="7"/>
        <v>5.0927516061727047</v>
      </c>
    </row>
    <row r="32" spans="1:21" x14ac:dyDescent="0.25">
      <c r="A32" t="s">
        <v>15</v>
      </c>
      <c r="C32">
        <f t="shared" si="5"/>
        <v>-8.8707319289250963E-4</v>
      </c>
      <c r="D32">
        <f t="shared" si="5"/>
        <v>3.10477089380954E-3</v>
      </c>
      <c r="G32">
        <f t="shared" si="7"/>
        <v>3.3688846377651984</v>
      </c>
      <c r="H32">
        <f t="shared" si="7"/>
        <v>2.0790022830437032</v>
      </c>
    </row>
    <row r="33" spans="1:8" x14ac:dyDescent="0.25">
      <c r="A33" t="s">
        <v>16</v>
      </c>
      <c r="C33">
        <f t="shared" si="5"/>
        <v>2.74405383183178E-5</v>
      </c>
      <c r="D33">
        <f t="shared" si="5"/>
        <v>3.2730652029178012E-5</v>
      </c>
      <c r="G33">
        <f t="shared" si="7"/>
        <v>9.3797018040589986E-2</v>
      </c>
      <c r="H33">
        <f t="shared" si="7"/>
        <v>3.5889865353635975E-2</v>
      </c>
    </row>
    <row r="34" spans="1:8" x14ac:dyDescent="0.25">
      <c r="A34" t="s">
        <v>25</v>
      </c>
      <c r="C34">
        <f t="shared" si="5"/>
        <v>1.6100909322285502E-3</v>
      </c>
      <c r="D34">
        <f t="shared" si="5"/>
        <v>2.8158764873313698E-3</v>
      </c>
      <c r="G34">
        <f t="shared" si="7"/>
        <v>8.8499248843152998</v>
      </c>
      <c r="H34">
        <f t="shared" si="7"/>
        <v>4.6944537823519994</v>
      </c>
    </row>
    <row r="35" spans="1:8" x14ac:dyDescent="0.25">
      <c r="A35" t="s">
        <v>18</v>
      </c>
      <c r="C35">
        <f t="shared" si="5"/>
        <v>0</v>
      </c>
      <c r="D35">
        <f t="shared" si="5"/>
        <v>0</v>
      </c>
      <c r="G35">
        <f t="shared" si="7"/>
        <v>0</v>
      </c>
      <c r="H35">
        <f t="shared" si="7"/>
        <v>0</v>
      </c>
    </row>
    <row r="36" spans="1:8" x14ac:dyDescent="0.25">
      <c r="A36" t="s">
        <v>19</v>
      </c>
      <c r="C36">
        <f t="shared" si="5"/>
        <v>1.6107488028026988E-4</v>
      </c>
      <c r="D36">
        <f t="shared" si="5"/>
        <v>1.21864305898524E-3</v>
      </c>
      <c r="G36">
        <f t="shared" si="7"/>
        <v>1.6191806931532797</v>
      </c>
      <c r="H36">
        <f t="shared" si="7"/>
        <v>2.4090766159882104</v>
      </c>
    </row>
    <row r="37" spans="1:8" x14ac:dyDescent="0.25">
      <c r="A37" t="s">
        <v>20</v>
      </c>
      <c r="C37">
        <f t="shared" si="5"/>
        <v>1.8066236049920506E-3</v>
      </c>
      <c r="D37">
        <f t="shared" si="5"/>
        <v>5.3700679992536304E-3</v>
      </c>
      <c r="G37">
        <f t="shared" si="7"/>
        <v>3.9830695491911197</v>
      </c>
      <c r="H37">
        <f t="shared" si="7"/>
        <v>7.5361339901689011</v>
      </c>
    </row>
    <row r="38" spans="1:8" x14ac:dyDescent="0.25">
      <c r="A38" t="s">
        <v>22</v>
      </c>
      <c r="C38">
        <f t="shared" si="5"/>
        <v>4.4694149312643006E-4</v>
      </c>
      <c r="D38">
        <f t="shared" si="5"/>
        <v>1.3806234903546702E-3</v>
      </c>
      <c r="G38">
        <f t="shared" si="7"/>
        <v>1.8771169578502302</v>
      </c>
      <c r="H38">
        <f t="shared" si="7"/>
        <v>1.1874086886720008</v>
      </c>
    </row>
    <row r="39" spans="1:8" x14ac:dyDescent="0.25">
      <c r="A39" t="s">
        <v>23</v>
      </c>
      <c r="C39">
        <f t="shared" si="5"/>
        <v>0</v>
      </c>
      <c r="D39">
        <f t="shared" si="5"/>
        <v>0</v>
      </c>
      <c r="G39">
        <f t="shared" si="7"/>
        <v>0</v>
      </c>
      <c r="H39">
        <f t="shared" si="7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93A2-1F22-485B-A446-9FE8A506552D}">
  <dimension ref="A1:V39"/>
  <sheetViews>
    <sheetView workbookViewId="0">
      <selection activeCell="K13" sqref="K13"/>
    </sheetView>
  </sheetViews>
  <sheetFormatPr defaultRowHeight="13.8" x14ac:dyDescent="0.25"/>
  <sheetData>
    <row r="1" spans="1:22" x14ac:dyDescent="0.25">
      <c r="A1" s="1" t="s">
        <v>26</v>
      </c>
      <c r="J1" s="1" t="s">
        <v>1</v>
      </c>
      <c r="K1" s="1"/>
      <c r="S1" t="s">
        <v>2</v>
      </c>
    </row>
    <row r="2" spans="1:22" x14ac:dyDescent="0.25">
      <c r="A2" s="1" t="s">
        <v>1</v>
      </c>
      <c r="B2" s="1">
        <v>2010</v>
      </c>
      <c r="C2" s="1">
        <v>2014</v>
      </c>
      <c r="D2" s="1">
        <v>2018</v>
      </c>
      <c r="E2" s="1" t="s">
        <v>3</v>
      </c>
      <c r="F2" s="1">
        <v>2010</v>
      </c>
      <c r="G2" s="1">
        <v>2014</v>
      </c>
      <c r="H2" s="1">
        <v>2018</v>
      </c>
      <c r="L2" s="1">
        <v>2010</v>
      </c>
      <c r="M2">
        <f>B20</f>
        <v>5.4834757341650917</v>
      </c>
      <c r="Q2" s="1" t="s">
        <v>4</v>
      </c>
      <c r="T2">
        <v>2010</v>
      </c>
      <c r="U2">
        <f>ABS(M2)</f>
        <v>5.4834757341650917</v>
      </c>
    </row>
    <row r="3" spans="1:22" x14ac:dyDescent="0.25">
      <c r="A3" t="s">
        <v>5</v>
      </c>
      <c r="B3">
        <v>1.92503328583946E-2</v>
      </c>
      <c r="C3">
        <v>1.56256152013068E-2</v>
      </c>
      <c r="D3">
        <v>1.53320086115637E-2</v>
      </c>
      <c r="F3">
        <v>348.811936921285</v>
      </c>
      <c r="G3">
        <v>462.34289645754501</v>
      </c>
      <c r="H3">
        <v>765.63272088208305</v>
      </c>
      <c r="L3" t="s">
        <v>27</v>
      </c>
      <c r="M3">
        <f>M2</f>
        <v>5.4834757341650917</v>
      </c>
      <c r="N3">
        <v>0.54623763362129996</v>
      </c>
      <c r="O3">
        <f>N3/M2*100</f>
        <v>9.9615218540666994</v>
      </c>
      <c r="P3" s="2"/>
      <c r="Q3" s="2">
        <f>(((M2+N3)/M2)^(1/4)-1)*100</f>
        <v>2.4024118252315541</v>
      </c>
      <c r="T3" t="s">
        <v>27</v>
      </c>
      <c r="U3">
        <f t="shared" ref="U3:V14" si="0">ABS(M3)</f>
        <v>5.4834757341650917</v>
      </c>
      <c r="V3">
        <f>ABS(N3)</f>
        <v>0.54623763362129996</v>
      </c>
    </row>
    <row r="4" spans="1:22" x14ac:dyDescent="0.25">
      <c r="A4" t="s">
        <v>7</v>
      </c>
      <c r="B4">
        <v>0.63091857405670504</v>
      </c>
      <c r="C4">
        <v>0.50694061466844897</v>
      </c>
      <c r="D4">
        <v>0.55531689168776199</v>
      </c>
      <c r="F4">
        <v>9305.8727802246103</v>
      </c>
      <c r="G4">
        <v>12707.6925996174</v>
      </c>
      <c r="H4">
        <v>21736.2166157588</v>
      </c>
      <c r="L4" t="s">
        <v>28</v>
      </c>
      <c r="M4">
        <f>M3+N3</f>
        <v>6.0297133677863917</v>
      </c>
      <c r="N4">
        <v>0.36316166664379002</v>
      </c>
      <c r="O4">
        <f>N4/M2*100</f>
        <v>6.6228371246560211</v>
      </c>
      <c r="P4" s="2"/>
      <c r="Q4" s="2">
        <f>(((M2+N4)/M2)^(1/4)-1)*100</f>
        <v>1.6161083848969193</v>
      </c>
      <c r="T4" t="s">
        <v>28</v>
      </c>
      <c r="U4">
        <f t="shared" si="0"/>
        <v>6.0297133677863917</v>
      </c>
      <c r="V4">
        <f t="shared" si="0"/>
        <v>0.36316166664379002</v>
      </c>
    </row>
    <row r="5" spans="1:22" x14ac:dyDescent="0.25">
      <c r="A5" t="s">
        <v>9</v>
      </c>
      <c r="B5">
        <v>2.3402909563044499E-2</v>
      </c>
      <c r="C5">
        <v>2.39752390991619E-2</v>
      </c>
      <c r="D5">
        <v>3.08748287209684E-2</v>
      </c>
      <c r="F5">
        <v>359.32100839475999</v>
      </c>
      <c r="G5">
        <v>513.52610880553505</v>
      </c>
      <c r="H5">
        <v>852.23478240080499</v>
      </c>
      <c r="L5" t="s">
        <v>25</v>
      </c>
      <c r="M5">
        <f>M4+N4</f>
        <v>6.3928750344301815</v>
      </c>
      <c r="N5">
        <v>0.45422186884486204</v>
      </c>
      <c r="O5">
        <f>N5/M2*100</f>
        <v>8.2834663790852243</v>
      </c>
      <c r="P5" s="2"/>
      <c r="Q5" s="2">
        <f>(((M2+N5)/M2)^(1/4)-1)*100</f>
        <v>2.0094808858440505</v>
      </c>
      <c r="T5" t="s">
        <v>25</v>
      </c>
      <c r="U5">
        <f t="shared" si="0"/>
        <v>6.3928750344301815</v>
      </c>
      <c r="V5">
        <f t="shared" si="0"/>
        <v>0.45422186884486204</v>
      </c>
    </row>
    <row r="6" spans="1:22" x14ac:dyDescent="0.25">
      <c r="A6" t="s">
        <v>6</v>
      </c>
      <c r="B6">
        <v>9.0884862872649098E-4</v>
      </c>
      <c r="C6">
        <v>1.0496087200371101E-3</v>
      </c>
      <c r="D6">
        <v>1.7064317299453301E-3</v>
      </c>
      <c r="F6">
        <v>8.8354270502438208</v>
      </c>
      <c r="G6">
        <v>14.294440258479399</v>
      </c>
      <c r="H6">
        <v>29.378387082044199</v>
      </c>
      <c r="L6" t="s">
        <v>29</v>
      </c>
      <c r="M6">
        <f>M5+N5+N6</f>
        <v>6.7231189438867878</v>
      </c>
      <c r="N6">
        <v>-0.123977959388256</v>
      </c>
      <c r="O6">
        <f>N6/M2*100</f>
        <v>-2.2609375038500601</v>
      </c>
      <c r="P6" s="2"/>
      <c r="Q6" s="2">
        <f>(((M2+N6)/M2)^(1/4)-1)*100</f>
        <v>-0.57009092921873616</v>
      </c>
      <c r="T6" t="s">
        <v>29</v>
      </c>
      <c r="U6">
        <f t="shared" si="0"/>
        <v>6.7231189438867878</v>
      </c>
      <c r="V6">
        <f t="shared" si="0"/>
        <v>0.123977959388256</v>
      </c>
    </row>
    <row r="7" spans="1:22" x14ac:dyDescent="0.25">
      <c r="A7" s="3" t="s">
        <v>10</v>
      </c>
      <c r="B7" s="3">
        <v>2.3861318560256501</v>
      </c>
      <c r="C7" s="3">
        <v>2.9323694896469501</v>
      </c>
      <c r="D7" s="3">
        <v>4.51295128195295</v>
      </c>
      <c r="E7" s="3"/>
      <c r="F7" s="3">
        <v>1946.7538696752099</v>
      </c>
      <c r="G7" s="3">
        <v>3087.6173530954502</v>
      </c>
      <c r="H7" s="3">
        <v>4911.1775898257301</v>
      </c>
      <c r="L7" t="s">
        <v>11</v>
      </c>
      <c r="M7">
        <f>M6+N7</f>
        <v>7.1071181833506927</v>
      </c>
      <c r="N7">
        <f>C23+C25+C26+C29+C30+C31+C32+C33+C35+C36+C37+C38+C39</f>
        <v>0.38399923946390513</v>
      </c>
      <c r="O7">
        <f>N7/M2*100</f>
        <v>7.0028437815704576</v>
      </c>
      <c r="P7" s="2"/>
      <c r="Q7" s="2">
        <f>(((M2+N7)/M2)^(1/4)-1)*100</f>
        <v>1.7065282626726797</v>
      </c>
      <c r="T7" t="s">
        <v>11</v>
      </c>
      <c r="U7">
        <f t="shared" si="0"/>
        <v>7.1071181833506927</v>
      </c>
      <c r="V7">
        <f t="shared" si="0"/>
        <v>0.38399923946390513</v>
      </c>
    </row>
    <row r="8" spans="1:22" x14ac:dyDescent="0.25">
      <c r="A8" t="s">
        <v>12</v>
      </c>
      <c r="B8">
        <v>1.7894378918007099</v>
      </c>
      <c r="C8">
        <v>2.1525995584444999</v>
      </c>
      <c r="D8">
        <v>3.3272359414706201</v>
      </c>
      <c r="F8">
        <v>349.91100795477001</v>
      </c>
      <c r="G8">
        <v>518.900930524621</v>
      </c>
      <c r="H8">
        <v>922.03916757011802</v>
      </c>
      <c r="L8" s="1">
        <v>2014</v>
      </c>
      <c r="M8">
        <f>C20</f>
        <v>7.1071181833506918</v>
      </c>
      <c r="P8" s="2"/>
      <c r="Q8" s="2">
        <f>((M8/M2)^(1/4)-1)*100</f>
        <v>6.6987675050906414</v>
      </c>
      <c r="T8">
        <v>2014</v>
      </c>
      <c r="U8">
        <f t="shared" si="0"/>
        <v>7.1071181833506918</v>
      </c>
    </row>
    <row r="9" spans="1:22" x14ac:dyDescent="0.25">
      <c r="A9" t="s">
        <v>8</v>
      </c>
      <c r="B9">
        <v>0.25717785234750801</v>
      </c>
      <c r="C9">
        <v>0.30884660894955901</v>
      </c>
      <c r="D9">
        <v>0.38775155210338802</v>
      </c>
      <c r="F9">
        <v>278.16192762022303</v>
      </c>
      <c r="G9">
        <v>339.58426072884203</v>
      </c>
      <c r="H9">
        <v>413.57549722062498</v>
      </c>
      <c r="L9" t="s">
        <v>27</v>
      </c>
      <c r="M9">
        <f>M8</f>
        <v>7.1071181833506918</v>
      </c>
      <c r="N9">
        <v>1.5805817923059999</v>
      </c>
      <c r="O9">
        <f>N9/M8*100</f>
        <v>22.239419009644575</v>
      </c>
      <c r="P9" s="2"/>
      <c r="Q9" s="2">
        <f>(((M8+N9)/M8)^(1/4)-1)*100</f>
        <v>5.1484364813395134</v>
      </c>
      <c r="T9" t="s">
        <v>10</v>
      </c>
      <c r="U9">
        <f t="shared" si="0"/>
        <v>7.1071181833506918</v>
      </c>
      <c r="V9">
        <f t="shared" si="0"/>
        <v>1.5805817923059999</v>
      </c>
    </row>
    <row r="10" spans="1:22" x14ac:dyDescent="0.25">
      <c r="A10" t="s">
        <v>13</v>
      </c>
      <c r="B10">
        <v>0.14054826310572499</v>
      </c>
      <c r="C10">
        <v>0.15603826232881199</v>
      </c>
      <c r="D10">
        <v>0.19290110613293801</v>
      </c>
      <c r="F10">
        <v>1100.0276082268099</v>
      </c>
      <c r="G10">
        <v>1796.5822659563501</v>
      </c>
      <c r="H10">
        <v>3166.5890427596601</v>
      </c>
      <c r="L10" t="s">
        <v>28</v>
      </c>
      <c r="M10">
        <f>M9+N9</f>
        <v>8.6876999756566917</v>
      </c>
      <c r="N10">
        <v>1.1746363830261202</v>
      </c>
      <c r="O10">
        <f>N10/M8*100</f>
        <v>16.527604476563397</v>
      </c>
      <c r="P10" s="2"/>
      <c r="Q10" s="2">
        <f>(((M8+N10)/M8)^(1/4)-1)*100</f>
        <v>3.8980040684342576</v>
      </c>
      <c r="T10" t="s">
        <v>12</v>
      </c>
      <c r="U10">
        <f t="shared" si="0"/>
        <v>8.6876999756566917</v>
      </c>
      <c r="V10">
        <f t="shared" si="0"/>
        <v>1.1746363830261202</v>
      </c>
    </row>
    <row r="11" spans="1:22" x14ac:dyDescent="0.25">
      <c r="A11" t="s">
        <v>14</v>
      </c>
      <c r="B11">
        <v>5.87039329392739E-3</v>
      </c>
      <c r="C11">
        <v>2.89364640607285E-3</v>
      </c>
      <c r="D11">
        <v>2.9852111386115001E-3</v>
      </c>
      <c r="F11">
        <v>169.79531944930201</v>
      </c>
      <c r="G11">
        <v>124.705515969716</v>
      </c>
      <c r="H11">
        <v>212.00848260305099</v>
      </c>
      <c r="L11" t="s">
        <v>25</v>
      </c>
      <c r="M11">
        <f>M10+N10</f>
        <v>9.8623363586828123</v>
      </c>
      <c r="N11">
        <v>0.18855247211705495</v>
      </c>
      <c r="O11">
        <f>N11/M8*100</f>
        <v>2.6530088180996141</v>
      </c>
      <c r="P11" s="2"/>
      <c r="Q11" s="2">
        <f>(((M8+N11)/M8)^(1/4)-1)*100</f>
        <v>0.656753944374322</v>
      </c>
      <c r="T11" t="s">
        <v>17</v>
      </c>
      <c r="U11">
        <f t="shared" si="0"/>
        <v>9.8623363586828123</v>
      </c>
      <c r="V11">
        <f t="shared" si="0"/>
        <v>0.18855247211705495</v>
      </c>
    </row>
    <row r="12" spans="1:22" x14ac:dyDescent="0.25">
      <c r="A12" t="s">
        <v>15</v>
      </c>
      <c r="B12">
        <v>1.28110845439848E-2</v>
      </c>
      <c r="C12">
        <v>1.01656784575774E-2</v>
      </c>
      <c r="D12">
        <v>1.7273663529738199E-2</v>
      </c>
      <c r="F12">
        <v>297.449763550981</v>
      </c>
      <c r="G12">
        <v>304.83649030639901</v>
      </c>
      <c r="H12">
        <v>574.66491552851096</v>
      </c>
      <c r="L12" t="s">
        <v>29</v>
      </c>
      <c r="M12">
        <f>M11+N11</f>
        <v>10.050888830799867</v>
      </c>
      <c r="N12">
        <v>4.8376277019313019E-2</v>
      </c>
      <c r="O12">
        <f>N12/M8*100</f>
        <v>0.68067359752987455</v>
      </c>
      <c r="P12" s="2"/>
      <c r="Q12" s="2">
        <f>(((M8+N12)/M8)^(1/4)-1)*100</f>
        <v>0.16973575675556241</v>
      </c>
      <c r="T12" t="s">
        <v>7</v>
      </c>
      <c r="U12">
        <f t="shared" si="0"/>
        <v>10.050888830799867</v>
      </c>
      <c r="V12">
        <f t="shared" si="0"/>
        <v>4.8376277019313019E-2</v>
      </c>
    </row>
    <row r="13" spans="1:22" x14ac:dyDescent="0.25">
      <c r="A13" t="s">
        <v>16</v>
      </c>
      <c r="B13">
        <v>2.3416886326275799E-3</v>
      </c>
      <c r="C13">
        <v>2.8497398349655099E-3</v>
      </c>
      <c r="D13">
        <v>5.5167468346683903E-3</v>
      </c>
      <c r="F13">
        <v>35.040032712031902</v>
      </c>
      <c r="G13">
        <v>54.784342938890802</v>
      </c>
      <c r="H13">
        <v>117.312526093458</v>
      </c>
      <c r="L13" t="s">
        <v>11</v>
      </c>
      <c r="M13">
        <f>M12+N12</f>
        <v>10.09926510781918</v>
      </c>
      <c r="N13">
        <f>D23+D25+D26+D29+D30+D31+D32+D33+D35+D36+D37+D38+D39</f>
        <v>6.34161596677707E-2</v>
      </c>
      <c r="O13">
        <f>N13/M8*100</f>
        <v>0.89229077147374503</v>
      </c>
      <c r="Q13" s="2">
        <f>(((M8+N13)/M8)^(1/4)-1)*100</f>
        <v>0.22233013294421511</v>
      </c>
      <c r="T13" t="s">
        <v>30</v>
      </c>
      <c r="U13">
        <f t="shared" si="0"/>
        <v>10.09926510781918</v>
      </c>
      <c r="V13">
        <f t="shared" si="0"/>
        <v>6.34161596677707E-2</v>
      </c>
    </row>
    <row r="14" spans="1:22" x14ac:dyDescent="0.25">
      <c r="A14" t="s">
        <v>17</v>
      </c>
      <c r="B14">
        <v>0.11869518638026801</v>
      </c>
      <c r="C14">
        <v>0.57291705522513003</v>
      </c>
      <c r="D14">
        <v>0.76146952734218498</v>
      </c>
      <c r="F14">
        <v>3317.1181798532898</v>
      </c>
      <c r="G14">
        <v>21813.126487666199</v>
      </c>
      <c r="H14">
        <v>40367.365669206003</v>
      </c>
      <c r="L14" s="1">
        <v>2018</v>
      </c>
      <c r="M14">
        <f>D20</f>
        <v>10.162681267486953</v>
      </c>
      <c r="Q14" s="2">
        <f>((M14/M8)^(1/4)-1)*100</f>
        <v>9.3524938705869189</v>
      </c>
      <c r="T14">
        <v>2018</v>
      </c>
      <c r="U14">
        <f t="shared" si="0"/>
        <v>10.162681267486953</v>
      </c>
    </row>
    <row r="15" spans="1:22" x14ac:dyDescent="0.25">
      <c r="A15" t="s">
        <v>18</v>
      </c>
      <c r="B15">
        <v>2.9850649894739401E-2</v>
      </c>
      <c r="C15">
        <v>0.19160125372315501</v>
      </c>
      <c r="D15">
        <v>0.238949144281486</v>
      </c>
      <c r="F15">
        <v>479.55612254135099</v>
      </c>
      <c r="G15">
        <v>4150.0287801188997</v>
      </c>
      <c r="H15">
        <v>6363.8564799776304</v>
      </c>
    </row>
    <row r="16" spans="1:22" x14ac:dyDescent="0.25">
      <c r="A16" t="s">
        <v>19</v>
      </c>
      <c r="B16">
        <v>5.5238197113374301E-3</v>
      </c>
      <c r="C16">
        <v>4.3888013081591097E-3</v>
      </c>
      <c r="D16">
        <v>6.1480067701622301E-3</v>
      </c>
      <c r="F16">
        <v>108.563146424232</v>
      </c>
      <c r="G16">
        <v>116.585683058168</v>
      </c>
      <c r="H16">
        <v>189.123078337523</v>
      </c>
    </row>
    <row r="17" spans="1:22" x14ac:dyDescent="0.25">
      <c r="A17" t="s">
        <v>20</v>
      </c>
      <c r="B17">
        <v>2.5932568322882001E-3</v>
      </c>
      <c r="C17">
        <v>2.5984933412049999E-3</v>
      </c>
      <c r="D17">
        <v>3.6889222658076102E-3</v>
      </c>
      <c r="F17">
        <v>47.616882732887603</v>
      </c>
      <c r="G17">
        <v>68.121227133506693</v>
      </c>
      <c r="H17">
        <v>120.61890456237001</v>
      </c>
      <c r="J17" s="1" t="s">
        <v>3</v>
      </c>
      <c r="K17" s="1"/>
      <c r="S17" t="s">
        <v>21</v>
      </c>
    </row>
    <row r="18" spans="1:22" x14ac:dyDescent="0.25">
      <c r="A18" t="s">
        <v>22</v>
      </c>
      <c r="B18">
        <v>5.8013126489456203E-2</v>
      </c>
      <c r="C18">
        <v>0.22225851799565299</v>
      </c>
      <c r="D18">
        <v>0.102580002914158</v>
      </c>
      <c r="F18">
        <v>761.09031401214202</v>
      </c>
      <c r="G18">
        <v>3759.5454865788101</v>
      </c>
      <c r="H18">
        <v>4461.5775258513104</v>
      </c>
      <c r="L18" s="1">
        <v>2010</v>
      </c>
      <c r="M18">
        <f>F20</f>
        <v>18913.925327344128</v>
      </c>
      <c r="T18">
        <v>2010</v>
      </c>
      <c r="U18">
        <f t="shared" ref="U18:V30" si="1">ABS(M18)</f>
        <v>18913.925327344128</v>
      </c>
    </row>
    <row r="19" spans="1:22" x14ac:dyDescent="0.25">
      <c r="A19" t="s">
        <v>23</v>
      </c>
      <c r="B19" s="4">
        <v>0</v>
      </c>
      <c r="C19" s="4">
        <v>0</v>
      </c>
      <c r="D19" s="4">
        <v>0</v>
      </c>
      <c r="E19" s="4"/>
      <c r="F19">
        <v>0</v>
      </c>
      <c r="G19">
        <v>0</v>
      </c>
      <c r="H19">
        <v>0</v>
      </c>
      <c r="L19" t="s">
        <v>27</v>
      </c>
      <c r="M19">
        <f>M18</f>
        <v>18913.925327344128</v>
      </c>
      <c r="N19">
        <v>1140.8634834202403</v>
      </c>
      <c r="O19">
        <f>N19/M18*100</f>
        <v>6.0318705063875759</v>
      </c>
      <c r="Q19" s="2">
        <f>(((M18+N19)/M18)^(1/4)-1)*100</f>
        <v>1.4750106838057109</v>
      </c>
      <c r="T19" t="s">
        <v>10</v>
      </c>
      <c r="U19">
        <f t="shared" si="1"/>
        <v>18913.925327344128</v>
      </c>
      <c r="V19">
        <f t="shared" si="1"/>
        <v>1140.8634834202403</v>
      </c>
    </row>
    <row r="20" spans="1:22" x14ac:dyDescent="0.25">
      <c r="A20" t="s">
        <v>24</v>
      </c>
      <c r="B20">
        <f>SUM(B3:B19)</f>
        <v>5.4834757341650917</v>
      </c>
      <c r="C20">
        <f t="shared" ref="C20:H20" si="2">SUM(C3:C19)</f>
        <v>7.1071181833506918</v>
      </c>
      <c r="D20">
        <f t="shared" si="2"/>
        <v>10.162681267486953</v>
      </c>
      <c r="F20">
        <f t="shared" si="2"/>
        <v>18913.925327344128</v>
      </c>
      <c r="G20">
        <f t="shared" si="2"/>
        <v>49832.274869214816</v>
      </c>
      <c r="H20">
        <f t="shared" si="2"/>
        <v>85203.371385659731</v>
      </c>
      <c r="L20" t="s">
        <v>28</v>
      </c>
      <c r="M20">
        <f>M19+N19</f>
        <v>20054.788810764367</v>
      </c>
      <c r="N20">
        <v>168.98992256985099</v>
      </c>
      <c r="O20">
        <f>N20/M18*100</f>
        <v>0.89346827612531532</v>
      </c>
      <c r="Q20" s="2">
        <f>(((M18+N20)/M18)^(1/4)-1)*100</f>
        <v>0.22262255306504386</v>
      </c>
      <c r="T20" t="s">
        <v>12</v>
      </c>
      <c r="U20">
        <f t="shared" si="1"/>
        <v>20054.788810764367</v>
      </c>
      <c r="V20">
        <f t="shared" si="1"/>
        <v>168.98992256985099</v>
      </c>
    </row>
    <row r="21" spans="1:22" x14ac:dyDescent="0.25">
      <c r="D21">
        <f>(D20-B20)/B20*100</f>
        <v>85.332839245878631</v>
      </c>
      <c r="E21">
        <f>(D20/B20)^(1/8)-1</f>
        <v>8.0174815462738191E-2</v>
      </c>
      <c r="H21">
        <f>(H20-F20)/F20*100</f>
        <v>350.47958005036651</v>
      </c>
      <c r="I21">
        <f>(H20/F20)^(1/8)-1</f>
        <v>0.20700588803309072</v>
      </c>
      <c r="J21">
        <f>G14/G20*100</f>
        <v>43.77308991996636</v>
      </c>
      <c r="K21">
        <f>H14/H20*100</f>
        <v>47.377662424283002</v>
      </c>
      <c r="L21" t="s">
        <v>25</v>
      </c>
      <c r="M21">
        <f t="shared" ref="M21:M23" si="3">M20+N20</f>
        <v>20223.778733334217</v>
      </c>
      <c r="N21">
        <v>18496.00830781291</v>
      </c>
      <c r="O21">
        <f>N21/M18*100</f>
        <v>97.790426829448094</v>
      </c>
      <c r="Q21" s="2">
        <f>(((M18+N21)/M18)^(1/4)-1)*100</f>
        <v>18.590886873932444</v>
      </c>
      <c r="T21" t="s">
        <v>17</v>
      </c>
      <c r="U21">
        <f t="shared" si="1"/>
        <v>20223.778733334217</v>
      </c>
      <c r="V21">
        <f t="shared" si="1"/>
        <v>18496.00830781291</v>
      </c>
    </row>
    <row r="22" spans="1:22" x14ac:dyDescent="0.25">
      <c r="A22" s="1" t="s">
        <v>1</v>
      </c>
      <c r="B22" s="1">
        <v>2010</v>
      </c>
      <c r="C22" s="1">
        <v>2014</v>
      </c>
      <c r="D22" s="1">
        <v>2018</v>
      </c>
      <c r="E22" s="1" t="s">
        <v>3</v>
      </c>
      <c r="F22" s="1">
        <v>2010</v>
      </c>
      <c r="G22" s="1">
        <v>2014</v>
      </c>
      <c r="H22" s="1">
        <v>2018</v>
      </c>
      <c r="L22" t="s">
        <v>29</v>
      </c>
      <c r="M22">
        <f t="shared" si="3"/>
        <v>38719.787041147123</v>
      </c>
      <c r="N22">
        <v>3401.8198193927892</v>
      </c>
      <c r="O22">
        <f>N22/M18*100</f>
        <v>17.985794913098925</v>
      </c>
      <c r="Q22" s="2">
        <f>(((M18+N22)/M18)^(1/4)-1)*100</f>
        <v>4.2215267082525543</v>
      </c>
      <c r="T22" t="s">
        <v>7</v>
      </c>
      <c r="U22">
        <f t="shared" si="1"/>
        <v>38719.787041147123</v>
      </c>
      <c r="V22">
        <f t="shared" si="1"/>
        <v>3401.8198193927892</v>
      </c>
    </row>
    <row r="23" spans="1:22" x14ac:dyDescent="0.25">
      <c r="A23" t="s">
        <v>5</v>
      </c>
      <c r="C23">
        <f>C3-B3</f>
        <v>-3.6247176570878004E-3</v>
      </c>
      <c r="D23">
        <f>D3-C3</f>
        <v>-2.9360658974309992E-4</v>
      </c>
      <c r="G23">
        <f>G3-F3</f>
        <v>113.53095953626001</v>
      </c>
      <c r="H23">
        <f>H3-G3</f>
        <v>303.28982442453804</v>
      </c>
      <c r="L23" t="s">
        <v>11</v>
      </c>
      <c r="M23">
        <f t="shared" si="3"/>
        <v>42121.606860539912</v>
      </c>
      <c r="N23">
        <f>G23+G25+G26+G29+G30+G31+G32+G33+G35+G36+G37+G38+G39</f>
        <v>7710.6680086748929</v>
      </c>
      <c r="O23">
        <f>N23/M18*100</f>
        <v>40.767148411691522</v>
      </c>
      <c r="Q23" s="2">
        <f>(((M18+N23)/M18)^(1/4)-1)*100</f>
        <v>8.9244380985190155</v>
      </c>
      <c r="T23" t="s">
        <v>30</v>
      </c>
      <c r="U23">
        <f t="shared" si="1"/>
        <v>42121.606860539912</v>
      </c>
      <c r="V23">
        <f t="shared" si="1"/>
        <v>7710.6680086748929</v>
      </c>
    </row>
    <row r="24" spans="1:22" x14ac:dyDescent="0.25">
      <c r="A24" s="6" t="s">
        <v>29</v>
      </c>
      <c r="B24" s="6"/>
      <c r="C24" s="6">
        <f t="shared" ref="C24:D39" si="4">C4-B4</f>
        <v>-0.12397795938825606</v>
      </c>
      <c r="D24" s="6">
        <f t="shared" si="4"/>
        <v>4.8376277019313019E-2</v>
      </c>
      <c r="E24" s="6"/>
      <c r="F24" s="6"/>
      <c r="G24" s="6">
        <f>G4-F4</f>
        <v>3401.8198193927892</v>
      </c>
      <c r="H24" s="6">
        <f t="shared" ref="H24" si="5">H4-G4</f>
        <v>9028.5240161414004</v>
      </c>
      <c r="L24" s="1">
        <v>2014</v>
      </c>
      <c r="M24">
        <f>G20</f>
        <v>49832.274869214816</v>
      </c>
      <c r="Q24" s="2">
        <f>((M24/M18)^(1/4)-1)*100</f>
        <v>27.40376455613578</v>
      </c>
      <c r="T24">
        <v>2014</v>
      </c>
      <c r="U24">
        <f t="shared" si="1"/>
        <v>49832.274869214816</v>
      </c>
    </row>
    <row r="25" spans="1:22" x14ac:dyDescent="0.25">
      <c r="A25" t="s">
        <v>9</v>
      </c>
      <c r="C25">
        <f t="shared" si="4"/>
        <v>5.7232953611740037E-4</v>
      </c>
      <c r="D25">
        <f t="shared" si="4"/>
        <v>6.8995896218064998E-3</v>
      </c>
      <c r="G25">
        <f t="shared" ref="G25:H39" si="6">G5-F5</f>
        <v>154.20510041077506</v>
      </c>
      <c r="H25">
        <f t="shared" si="6"/>
        <v>338.70867359526994</v>
      </c>
      <c r="L25" t="s">
        <v>27</v>
      </c>
      <c r="M25">
        <f>M24</f>
        <v>49832.274869214816</v>
      </c>
      <c r="N25">
        <v>1823.5602367302799</v>
      </c>
      <c r="O25">
        <f>N25/M24*100</f>
        <v>3.659395926668465</v>
      </c>
      <c r="Q25" s="2">
        <f>(((M24+N25)/M24)^(1/4)-1)*100</f>
        <v>0.90255617803591814</v>
      </c>
      <c r="T25" t="s">
        <v>10</v>
      </c>
      <c r="U25">
        <f t="shared" si="1"/>
        <v>49832.274869214816</v>
      </c>
      <c r="V25">
        <f t="shared" si="1"/>
        <v>1823.5602367302799</v>
      </c>
    </row>
    <row r="26" spans="1:22" x14ac:dyDescent="0.25">
      <c r="A26" t="s">
        <v>6</v>
      </c>
      <c r="C26">
        <f t="shared" si="4"/>
        <v>1.4076009131061909E-4</v>
      </c>
      <c r="D26">
        <f t="shared" si="4"/>
        <v>6.5682300990822003E-4</v>
      </c>
      <c r="G26">
        <f t="shared" si="6"/>
        <v>5.4590132082355787</v>
      </c>
      <c r="H26">
        <f t="shared" si="6"/>
        <v>15.0839468235648</v>
      </c>
      <c r="L26" t="s">
        <v>28</v>
      </c>
      <c r="M26">
        <f>M25+N25</f>
        <v>51655.835105945094</v>
      </c>
      <c r="N26">
        <v>403.13823704549702</v>
      </c>
      <c r="O26">
        <f>N26/M24*100</f>
        <v>0.80899023394684755</v>
      </c>
      <c r="Q26" s="2">
        <f>(((M24+N26)/M24)^(1/4)-1)*100</f>
        <v>0.20163687681833409</v>
      </c>
      <c r="T26" t="s">
        <v>12</v>
      </c>
      <c r="U26">
        <f t="shared" si="1"/>
        <v>51655.835105945094</v>
      </c>
      <c r="V26">
        <f t="shared" si="1"/>
        <v>403.13823704549702</v>
      </c>
    </row>
    <row r="27" spans="1:22" x14ac:dyDescent="0.25">
      <c r="A27" s="6" t="s">
        <v>10</v>
      </c>
      <c r="B27" s="6"/>
      <c r="C27" s="6">
        <f t="shared" si="4"/>
        <v>0.54623763362129996</v>
      </c>
      <c r="D27" s="6">
        <f t="shared" si="4"/>
        <v>1.5805817923059999</v>
      </c>
      <c r="E27" s="6"/>
      <c r="F27" s="6"/>
      <c r="G27" s="6">
        <f t="shared" si="6"/>
        <v>1140.8634834202403</v>
      </c>
      <c r="H27" s="6">
        <f t="shared" si="6"/>
        <v>1823.5602367302799</v>
      </c>
      <c r="L27" t="s">
        <v>25</v>
      </c>
      <c r="M27">
        <f t="shared" ref="M27:M29" si="7">M26+N26</f>
        <v>52058.97334299059</v>
      </c>
      <c r="N27">
        <v>18554.239181539804</v>
      </c>
      <c r="O27">
        <f>N27/M24*100</f>
        <v>37.23337782638972</v>
      </c>
      <c r="Q27" s="2">
        <f>(((M24+N27)/M24)^(1/4)-1)*100</f>
        <v>8.2343063695484489</v>
      </c>
      <c r="T27" t="s">
        <v>17</v>
      </c>
      <c r="U27">
        <f t="shared" si="1"/>
        <v>52058.97334299059</v>
      </c>
      <c r="V27">
        <f t="shared" si="1"/>
        <v>18554.239181539804</v>
      </c>
    </row>
    <row r="28" spans="1:22" x14ac:dyDescent="0.25">
      <c r="A28" s="5" t="s">
        <v>12</v>
      </c>
      <c r="B28" s="6"/>
      <c r="C28" s="6">
        <f t="shared" si="4"/>
        <v>0.36316166664379002</v>
      </c>
      <c r="D28" s="6">
        <f t="shared" si="4"/>
        <v>1.1746363830261202</v>
      </c>
      <c r="E28" s="6"/>
      <c r="F28" s="6"/>
      <c r="G28" s="6">
        <f t="shared" si="6"/>
        <v>168.98992256985099</v>
      </c>
      <c r="H28" s="6">
        <f t="shared" si="6"/>
        <v>403.13823704549702</v>
      </c>
      <c r="L28" t="s">
        <v>29</v>
      </c>
      <c r="M28">
        <f t="shared" si="7"/>
        <v>70613.212524530391</v>
      </c>
      <c r="N28">
        <v>9028.5240161414004</v>
      </c>
      <c r="O28">
        <f>N28/M24*100</f>
        <v>18.117824321359659</v>
      </c>
      <c r="Q28" s="2">
        <f>(((M24+N28)/M24)^(1/4)-1)*100</f>
        <v>4.2506711827266397</v>
      </c>
      <c r="T28" t="s">
        <v>7</v>
      </c>
      <c r="U28">
        <f t="shared" si="1"/>
        <v>70613.212524530391</v>
      </c>
      <c r="V28">
        <f t="shared" si="1"/>
        <v>9028.5240161414004</v>
      </c>
    </row>
    <row r="29" spans="1:22" x14ac:dyDescent="0.25">
      <c r="A29" t="s">
        <v>8</v>
      </c>
      <c r="C29">
        <f t="shared" si="4"/>
        <v>5.1668756602051003E-2</v>
      </c>
      <c r="D29">
        <f t="shared" si="4"/>
        <v>7.890494315382901E-2</v>
      </c>
      <c r="G29">
        <f t="shared" si="6"/>
        <v>61.422333108619</v>
      </c>
      <c r="H29">
        <f t="shared" si="6"/>
        <v>73.991236491782956</v>
      </c>
      <c r="L29" t="s">
        <v>11</v>
      </c>
      <c r="M29">
        <f t="shared" si="7"/>
        <v>79641.736540671787</v>
      </c>
      <c r="N29">
        <f>H23+H25+H26+H29+H30+H31+H32+H33+H35+H36+H37+H38+H39</f>
        <v>5561.6348449879297</v>
      </c>
      <c r="O29">
        <f>N29/M24*100</f>
        <v>11.160708315212345</v>
      </c>
      <c r="Q29" s="2">
        <f>(((M24+N29)/M24)^(1/4)-1)*100</f>
        <v>2.680464906308444</v>
      </c>
      <c r="T29" t="s">
        <v>30</v>
      </c>
      <c r="U29">
        <f t="shared" si="1"/>
        <v>79641.736540671787</v>
      </c>
      <c r="V29">
        <f t="shared" si="1"/>
        <v>5561.6348449879297</v>
      </c>
    </row>
    <row r="30" spans="1:22" x14ac:dyDescent="0.25">
      <c r="A30" t="s">
        <v>13</v>
      </c>
      <c r="C30">
        <f t="shared" si="4"/>
        <v>1.5489999223086998E-2</v>
      </c>
      <c r="D30">
        <f t="shared" si="4"/>
        <v>3.6862843804126022E-2</v>
      </c>
      <c r="G30">
        <f t="shared" si="6"/>
        <v>696.55465772954017</v>
      </c>
      <c r="H30">
        <f t="shared" si="6"/>
        <v>1370.00677680331</v>
      </c>
      <c r="L30" s="1">
        <v>2018</v>
      </c>
      <c r="M30">
        <f>H20</f>
        <v>85203.371385659731</v>
      </c>
      <c r="Q30" s="2">
        <f>((M30/M24)^(1/4)-1)*100</f>
        <v>14.350091523758435</v>
      </c>
      <c r="T30">
        <v>2018</v>
      </c>
      <c r="U30">
        <f t="shared" si="1"/>
        <v>85203.371385659731</v>
      </c>
    </row>
    <row r="31" spans="1:22" x14ac:dyDescent="0.25">
      <c r="A31" t="s">
        <v>14</v>
      </c>
      <c r="C31">
        <f t="shared" si="4"/>
        <v>-2.9767468878545401E-3</v>
      </c>
      <c r="D31">
        <f t="shared" si="4"/>
        <v>9.1564732538650107E-5</v>
      </c>
      <c r="G31">
        <f t="shared" si="6"/>
        <v>-45.08980347958601</v>
      </c>
      <c r="H31">
        <f t="shared" si="6"/>
        <v>87.302966633334989</v>
      </c>
    </row>
    <row r="32" spans="1:22" x14ac:dyDescent="0.25">
      <c r="A32" t="s">
        <v>15</v>
      </c>
      <c r="C32">
        <f t="shared" si="4"/>
        <v>-2.6454060864073998E-3</v>
      </c>
      <c r="D32">
        <f t="shared" si="4"/>
        <v>7.1079850721607989E-3</v>
      </c>
      <c r="G32">
        <f t="shared" si="6"/>
        <v>7.3867267554180103</v>
      </c>
      <c r="H32">
        <f t="shared" si="6"/>
        <v>269.82842522211195</v>
      </c>
    </row>
    <row r="33" spans="1:8" x14ac:dyDescent="0.25">
      <c r="A33" t="s">
        <v>16</v>
      </c>
      <c r="C33">
        <f t="shared" si="4"/>
        <v>5.0805120233793008E-4</v>
      </c>
      <c r="D33">
        <f t="shared" si="4"/>
        <v>2.6670069997028804E-3</v>
      </c>
      <c r="G33">
        <f t="shared" si="6"/>
        <v>19.7443102268589</v>
      </c>
      <c r="H33">
        <f t="shared" si="6"/>
        <v>62.528183154567202</v>
      </c>
    </row>
    <row r="34" spans="1:8" x14ac:dyDescent="0.25">
      <c r="A34" s="5" t="s">
        <v>25</v>
      </c>
      <c r="B34" s="6"/>
      <c r="C34" s="6">
        <f t="shared" si="4"/>
        <v>0.45422186884486204</v>
      </c>
      <c r="D34" s="6">
        <f t="shared" si="4"/>
        <v>0.18855247211705495</v>
      </c>
      <c r="E34" s="6"/>
      <c r="F34" s="6"/>
      <c r="G34" s="6">
        <f t="shared" si="6"/>
        <v>18496.00830781291</v>
      </c>
      <c r="H34" s="6">
        <f t="shared" si="6"/>
        <v>18554.239181539804</v>
      </c>
    </row>
    <row r="35" spans="1:8" x14ac:dyDescent="0.25">
      <c r="A35" t="s">
        <v>18</v>
      </c>
      <c r="C35">
        <f t="shared" si="4"/>
        <v>0.16175060382841561</v>
      </c>
      <c r="D35">
        <f t="shared" si="4"/>
        <v>4.7347890558330996E-2</v>
      </c>
      <c r="G35">
        <f t="shared" si="6"/>
        <v>3670.4726575775485</v>
      </c>
      <c r="H35">
        <f t="shared" si="6"/>
        <v>2213.8276998587307</v>
      </c>
    </row>
    <row r="36" spans="1:8" x14ac:dyDescent="0.25">
      <c r="A36" t="s">
        <v>19</v>
      </c>
      <c r="C36">
        <f t="shared" si="4"/>
        <v>-1.1350184031783204E-3</v>
      </c>
      <c r="D36">
        <f t="shared" si="4"/>
        <v>1.7592054620031205E-3</v>
      </c>
      <c r="G36">
        <f t="shared" si="6"/>
        <v>8.0225366339359994</v>
      </c>
      <c r="H36">
        <f t="shared" si="6"/>
        <v>72.537395279354996</v>
      </c>
    </row>
    <row r="37" spans="1:8" x14ac:dyDescent="0.25">
      <c r="A37" t="s">
        <v>20</v>
      </c>
      <c r="C37">
        <f t="shared" si="4"/>
        <v>5.2365089167998036E-6</v>
      </c>
      <c r="D37">
        <f t="shared" si="4"/>
        <v>1.0904289246026102E-3</v>
      </c>
      <c r="G37">
        <f t="shared" si="6"/>
        <v>20.50434440061909</v>
      </c>
      <c r="H37">
        <f t="shared" si="6"/>
        <v>52.497677428863312</v>
      </c>
    </row>
    <row r="38" spans="1:8" x14ac:dyDescent="0.25">
      <c r="A38" t="s">
        <v>22</v>
      </c>
      <c r="C38">
        <f t="shared" si="4"/>
        <v>0.1642453915061968</v>
      </c>
      <c r="D38">
        <f t="shared" si="4"/>
        <v>-0.11967851508149499</v>
      </c>
      <c r="G38">
        <f t="shared" si="6"/>
        <v>2998.4551725666679</v>
      </c>
      <c r="H38">
        <f t="shared" si="6"/>
        <v>702.03203927250024</v>
      </c>
    </row>
    <row r="39" spans="1:8" x14ac:dyDescent="0.25">
      <c r="A39" t="s">
        <v>23</v>
      </c>
      <c r="C39">
        <f t="shared" si="4"/>
        <v>0</v>
      </c>
      <c r="D39">
        <f t="shared" si="4"/>
        <v>0</v>
      </c>
      <c r="G39">
        <f t="shared" si="6"/>
        <v>0</v>
      </c>
      <c r="H39">
        <f t="shared" si="6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2B25A-A987-443E-9EC8-CCFB05C2FAA2}">
  <dimension ref="A1:U39"/>
  <sheetViews>
    <sheetView workbookViewId="0">
      <selection activeCell="I23" sqref="I23"/>
    </sheetView>
  </sheetViews>
  <sheetFormatPr defaultRowHeight="13.8" x14ac:dyDescent="0.25"/>
  <sheetData>
    <row r="1" spans="1:21" x14ac:dyDescent="0.25">
      <c r="A1" s="1" t="s">
        <v>31</v>
      </c>
      <c r="J1" s="1" t="s">
        <v>1</v>
      </c>
      <c r="R1" t="s">
        <v>2</v>
      </c>
    </row>
    <row r="2" spans="1:21" x14ac:dyDescent="0.25">
      <c r="A2" s="1" t="s">
        <v>1</v>
      </c>
      <c r="B2" s="1">
        <v>2010</v>
      </c>
      <c r="C2" s="1">
        <v>2014</v>
      </c>
      <c r="D2" s="1">
        <v>2018</v>
      </c>
      <c r="E2" s="1" t="s">
        <v>3</v>
      </c>
      <c r="F2" s="1">
        <v>2010</v>
      </c>
      <c r="G2" s="1">
        <v>2014</v>
      </c>
      <c r="H2" s="1">
        <v>2018</v>
      </c>
      <c r="K2" s="1">
        <v>2010</v>
      </c>
      <c r="L2">
        <f>B20</f>
        <v>1.6044633864262896</v>
      </c>
      <c r="P2" s="1" t="s">
        <v>4</v>
      </c>
      <c r="S2">
        <v>2010</v>
      </c>
      <c r="T2">
        <f>ABS(L2)</f>
        <v>1.6044633864262896</v>
      </c>
    </row>
    <row r="3" spans="1:21" x14ac:dyDescent="0.25">
      <c r="A3" t="s">
        <v>5</v>
      </c>
      <c r="B3">
        <v>1.03354174014311E-2</v>
      </c>
      <c r="C3">
        <v>1.0420192415044299E-2</v>
      </c>
      <c r="D3">
        <v>1.43660899764866E-2</v>
      </c>
      <c r="F3">
        <v>19.748034814575401</v>
      </c>
      <c r="G3">
        <v>21.9126319582533</v>
      </c>
      <c r="H3">
        <v>33.799252985307703</v>
      </c>
      <c r="K3" t="s">
        <v>7</v>
      </c>
      <c r="L3">
        <f>L2</f>
        <v>1.6044633864262896</v>
      </c>
      <c r="M3">
        <v>5.4185028998679996E-2</v>
      </c>
      <c r="N3">
        <f>M3/L2*100</f>
        <v>3.3771433774733448</v>
      </c>
      <c r="O3" s="2"/>
      <c r="P3" s="2">
        <f>(((L2+M3)/L2)^(1/4)-1)*100</f>
        <v>0.83379943357475561</v>
      </c>
      <c r="S3" t="s">
        <v>7</v>
      </c>
      <c r="T3">
        <f t="shared" ref="T3:U14" si="0">ABS(L3)</f>
        <v>1.6044633864262896</v>
      </c>
      <c r="U3">
        <f>ABS(M3)</f>
        <v>5.4185028998679996E-2</v>
      </c>
    </row>
    <row r="4" spans="1:21" x14ac:dyDescent="0.25">
      <c r="A4" t="s">
        <v>7</v>
      </c>
      <c r="B4">
        <v>0.12987558425877299</v>
      </c>
      <c r="C4">
        <v>0.18406061325745299</v>
      </c>
      <c r="D4">
        <v>0.27034316925059498</v>
      </c>
      <c r="F4">
        <v>375.280602437536</v>
      </c>
      <c r="G4">
        <v>624.37670327943897</v>
      </c>
      <c r="H4">
        <v>1062.96596962648</v>
      </c>
      <c r="K4" t="s">
        <v>6</v>
      </c>
      <c r="L4">
        <f>L3+M3</f>
        <v>1.6586484154249697</v>
      </c>
      <c r="M4">
        <v>0.102013701174726</v>
      </c>
      <c r="N4">
        <f>M4/L2*100</f>
        <v>6.3581196079485984</v>
      </c>
      <c r="O4" s="2"/>
      <c r="P4" s="2">
        <f>(((L2+M4)/L2)^(1/4)-1)*100</f>
        <v>1.5529778088607005</v>
      </c>
      <c r="S4" t="s">
        <v>6</v>
      </c>
      <c r="T4">
        <f t="shared" si="0"/>
        <v>1.6586484154249697</v>
      </c>
      <c r="U4">
        <f t="shared" si="0"/>
        <v>0.102013701174726</v>
      </c>
    </row>
    <row r="5" spans="1:21" x14ac:dyDescent="0.25">
      <c r="A5" t="s">
        <v>9</v>
      </c>
      <c r="B5">
        <v>4.7358128581726E-2</v>
      </c>
      <c r="C5">
        <v>6.8673259669216294E-2</v>
      </c>
      <c r="D5">
        <v>0.105147587640828</v>
      </c>
      <c r="F5">
        <v>231.84485120422099</v>
      </c>
      <c r="G5">
        <v>415.780039728411</v>
      </c>
      <c r="H5">
        <v>661.21076011568596</v>
      </c>
      <c r="K5" t="s">
        <v>10</v>
      </c>
      <c r="L5">
        <f t="shared" ref="L5:L7" si="1">L4+M4</f>
        <v>1.7606621165996956</v>
      </c>
      <c r="M5">
        <v>0.31731141723954204</v>
      </c>
      <c r="N5">
        <f>M5/L2*100</f>
        <v>19.776793906547621</v>
      </c>
      <c r="O5" s="2"/>
      <c r="P5" s="2">
        <f>(((L2+M5)/L2)^(1/4)-1)*100</f>
        <v>4.6148100915198054</v>
      </c>
      <c r="S5" t="s">
        <v>10</v>
      </c>
      <c r="T5">
        <f t="shared" si="0"/>
        <v>1.7606621165996956</v>
      </c>
      <c r="U5">
        <f t="shared" si="0"/>
        <v>0.31731141723954204</v>
      </c>
    </row>
    <row r="6" spans="1:21" x14ac:dyDescent="0.25">
      <c r="A6" t="s">
        <v>6</v>
      </c>
      <c r="B6">
        <v>0.190203012570376</v>
      </c>
      <c r="C6">
        <v>0.292216713745102</v>
      </c>
      <c r="D6">
        <v>0.721697601580779</v>
      </c>
      <c r="F6">
        <v>454.988223468223</v>
      </c>
      <c r="G6">
        <v>709.26074083387095</v>
      </c>
      <c r="H6">
        <v>1976.86693693456</v>
      </c>
      <c r="K6" t="s">
        <v>8</v>
      </c>
      <c r="L6">
        <f t="shared" si="1"/>
        <v>2.0779735338392378</v>
      </c>
      <c r="M6">
        <v>0.10663169515798498</v>
      </c>
      <c r="N6">
        <f>M6/L2*100</f>
        <v>6.6459413197013912</v>
      </c>
      <c r="O6" s="2"/>
      <c r="P6" s="2">
        <f>(((L2+M6)/L2)^(1/4)-1)*100</f>
        <v>1.6216127582999951</v>
      </c>
      <c r="S6" t="s">
        <v>8</v>
      </c>
      <c r="T6">
        <f t="shared" si="0"/>
        <v>2.0779735338392378</v>
      </c>
      <c r="U6">
        <f t="shared" si="0"/>
        <v>0.10663169515798498</v>
      </c>
    </row>
    <row r="7" spans="1:21" x14ac:dyDescent="0.25">
      <c r="A7" s="3" t="s">
        <v>10</v>
      </c>
      <c r="B7" s="3">
        <v>0.982766159958958</v>
      </c>
      <c r="C7" s="3">
        <v>1.3000775771985</v>
      </c>
      <c r="D7" s="3">
        <v>2.3449204154289198</v>
      </c>
      <c r="E7" s="3"/>
      <c r="F7" s="3">
        <v>347.94261461213398</v>
      </c>
      <c r="G7" s="3">
        <v>454.77221697494201</v>
      </c>
      <c r="H7" s="3">
        <v>526.15659119209204</v>
      </c>
      <c r="K7" t="s">
        <v>11</v>
      </c>
      <c r="L7">
        <f t="shared" si="1"/>
        <v>2.1846052289972229</v>
      </c>
      <c r="M7">
        <f>C23+C25+C34+C28+C30+C31+C32+C33+C35+C36+C37+C38+C39</f>
        <v>6.1753309392161677E-2</v>
      </c>
      <c r="N7">
        <f>M7/L2*100</f>
        <v>3.8488450353303638</v>
      </c>
      <c r="O7" s="2"/>
      <c r="P7" s="2">
        <f>(((L2+M7)/L2)^(1/4)-1)*100</f>
        <v>0.94862728414313313</v>
      </c>
      <c r="S7" t="s">
        <v>11</v>
      </c>
      <c r="T7">
        <f t="shared" si="0"/>
        <v>2.1846052289972229</v>
      </c>
      <c r="U7">
        <f t="shared" si="0"/>
        <v>6.1753309392161677E-2</v>
      </c>
    </row>
    <row r="8" spans="1:21" x14ac:dyDescent="0.25">
      <c r="A8" t="s">
        <v>12</v>
      </c>
      <c r="B8">
        <v>3.0645045765545699E-2</v>
      </c>
      <c r="C8">
        <v>4.9161350498320898E-2</v>
      </c>
      <c r="D8">
        <v>7.8200385429404703E-2</v>
      </c>
      <c r="F8">
        <v>30.2396933912629</v>
      </c>
      <c r="G8">
        <v>60.739214928158603</v>
      </c>
      <c r="H8">
        <v>60.746644212343</v>
      </c>
      <c r="K8" s="1">
        <v>2014</v>
      </c>
      <c r="L8">
        <f>C20</f>
        <v>2.2463585383893845</v>
      </c>
      <c r="O8" s="2"/>
      <c r="P8" s="2">
        <f>((L8/L2)^(1/4)-1)*100</f>
        <v>8.7770598179206303</v>
      </c>
      <c r="S8">
        <v>2014</v>
      </c>
      <c r="T8">
        <f t="shared" si="0"/>
        <v>2.2463585383893845</v>
      </c>
    </row>
    <row r="9" spans="1:21" x14ac:dyDescent="0.25">
      <c r="A9" t="s">
        <v>8</v>
      </c>
      <c r="B9">
        <v>0.12965756587799601</v>
      </c>
      <c r="C9">
        <v>0.236289261035981</v>
      </c>
      <c r="D9">
        <v>0.46993422283059</v>
      </c>
      <c r="F9">
        <v>75.745514674231003</v>
      </c>
      <c r="G9">
        <v>124.793412329994</v>
      </c>
      <c r="H9">
        <v>163.63224924717099</v>
      </c>
      <c r="K9" t="s">
        <v>7</v>
      </c>
      <c r="L9">
        <f>L8</f>
        <v>2.2463585383893845</v>
      </c>
      <c r="M9">
        <v>8.6282555993141996E-2</v>
      </c>
      <c r="N9">
        <f>M9/L8*100</f>
        <v>3.8409966405009275</v>
      </c>
      <c r="O9" s="2"/>
      <c r="P9" s="2">
        <f>(((L8+M9)/L8)^(1/4)-1)*100</f>
        <v>0.94671992749648659</v>
      </c>
      <c r="S9" t="s">
        <v>7</v>
      </c>
      <c r="T9">
        <f t="shared" si="0"/>
        <v>2.2463585383893845</v>
      </c>
      <c r="U9">
        <f t="shared" si="0"/>
        <v>8.6282555993141996E-2</v>
      </c>
    </row>
    <row r="10" spans="1:21" x14ac:dyDescent="0.25">
      <c r="A10" t="s">
        <v>13</v>
      </c>
      <c r="B10">
        <v>9.9792221924596292E-3</v>
      </c>
      <c r="C10">
        <v>1.43111194561158E-2</v>
      </c>
      <c r="D10">
        <v>1.9649939635974299E-2</v>
      </c>
      <c r="F10">
        <v>34.216593654853298</v>
      </c>
      <c r="G10">
        <v>62.301787651154903</v>
      </c>
      <c r="H10">
        <v>87.599889777352303</v>
      </c>
      <c r="K10" t="s">
        <v>6</v>
      </c>
      <c r="L10">
        <f>L9+M9</f>
        <v>2.3326410943825264</v>
      </c>
      <c r="M10">
        <v>0.42948088783567701</v>
      </c>
      <c r="N10">
        <f>M10/L8*100</f>
        <v>19.118982143590056</v>
      </c>
      <c r="O10" s="2"/>
      <c r="P10" s="2">
        <f>(((L8+M10)/L8)^(1/4)-1)*100</f>
        <v>4.4708777111930997</v>
      </c>
      <c r="S10" t="s">
        <v>6</v>
      </c>
      <c r="T10">
        <f t="shared" si="0"/>
        <v>2.3326410943825264</v>
      </c>
      <c r="U10">
        <f t="shared" si="0"/>
        <v>0.42948088783567701</v>
      </c>
    </row>
    <row r="11" spans="1:21" x14ac:dyDescent="0.25">
      <c r="A11" t="s">
        <v>14</v>
      </c>
      <c r="B11">
        <v>3.8611053175224199E-3</v>
      </c>
      <c r="C11">
        <v>7.3911294486565301E-3</v>
      </c>
      <c r="D11">
        <v>8.1198085091417696E-3</v>
      </c>
      <c r="F11">
        <v>13.467457909640901</v>
      </c>
      <c r="G11">
        <v>28.158724408976699</v>
      </c>
      <c r="H11">
        <v>34.797067439749299</v>
      </c>
      <c r="K11" t="s">
        <v>10</v>
      </c>
      <c r="L11">
        <f t="shared" ref="L11:L13" si="2">L10+M10</f>
        <v>2.7621219822182033</v>
      </c>
      <c r="M11">
        <v>1.0448428382304198</v>
      </c>
      <c r="N11">
        <f>M11/L8*100</f>
        <v>46.512736964044983</v>
      </c>
      <c r="O11" s="2"/>
      <c r="P11" s="2">
        <f>(((L8+M11)/L8)^(1/4)-1)*100</f>
        <v>10.019291874695124</v>
      </c>
      <c r="S11" t="s">
        <v>10</v>
      </c>
      <c r="T11">
        <f t="shared" si="0"/>
        <v>2.7621219822182033</v>
      </c>
      <c r="U11">
        <f t="shared" si="0"/>
        <v>1.0448428382304198</v>
      </c>
    </row>
    <row r="12" spans="1:21" x14ac:dyDescent="0.25">
      <c r="A12" t="s">
        <v>15</v>
      </c>
      <c r="B12">
        <v>2.25766693524301E-3</v>
      </c>
      <c r="C12">
        <v>3.1499966077189099E-3</v>
      </c>
      <c r="D12">
        <v>3.2247263747068699E-3</v>
      </c>
      <c r="F12">
        <v>13.611763853294301</v>
      </c>
      <c r="G12">
        <v>24.479884053671402</v>
      </c>
      <c r="H12">
        <v>28.2583707256947</v>
      </c>
      <c r="K12" t="s">
        <v>8</v>
      </c>
      <c r="L12">
        <f t="shared" si="2"/>
        <v>3.8069648204486231</v>
      </c>
      <c r="M12">
        <v>0.233644961794609</v>
      </c>
      <c r="N12">
        <f>M12/L8*100</f>
        <v>10.401053874602315</v>
      </c>
      <c r="O12" s="2"/>
      <c r="P12" s="2">
        <f>(((L8+M12)/L8)^(1/4)-1)*100</f>
        <v>2.5045880901524598</v>
      </c>
      <c r="S12" t="s">
        <v>8</v>
      </c>
      <c r="T12">
        <f t="shared" si="0"/>
        <v>3.8069648204486231</v>
      </c>
      <c r="U12">
        <f t="shared" si="0"/>
        <v>0.233644961794609</v>
      </c>
    </row>
    <row r="13" spans="1:21" x14ac:dyDescent="0.25">
      <c r="A13" t="s">
        <v>16</v>
      </c>
      <c r="B13">
        <v>0</v>
      </c>
      <c r="C13">
        <v>0</v>
      </c>
      <c r="D13">
        <v>0</v>
      </c>
      <c r="F13">
        <v>0</v>
      </c>
      <c r="G13">
        <v>0</v>
      </c>
      <c r="H13">
        <v>0</v>
      </c>
      <c r="K13" t="s">
        <v>11</v>
      </c>
      <c r="L13">
        <f t="shared" si="2"/>
        <v>4.0406097822432319</v>
      </c>
      <c r="M13">
        <f>D23+D25+D34+D28+D30+D31+D32+D33+D35+D36+D37+D38+D39</f>
        <v>8.1967608823723226E-2</v>
      </c>
      <c r="N13">
        <f>M13/L8*100</f>
        <v>3.6489103330091353</v>
      </c>
      <c r="P13" s="2">
        <f>(((L8+M13)/L8)^(1/4)-1)*100</f>
        <v>0.90000439937170107</v>
      </c>
      <c r="S13" t="s">
        <v>11</v>
      </c>
      <c r="T13">
        <f t="shared" si="0"/>
        <v>4.0406097822432319</v>
      </c>
      <c r="U13">
        <f t="shared" si="0"/>
        <v>8.1967608823723226E-2</v>
      </c>
    </row>
    <row r="14" spans="1:21" x14ac:dyDescent="0.25">
      <c r="A14" t="s">
        <v>17</v>
      </c>
      <c r="B14">
        <v>1.36397106212E-2</v>
      </c>
      <c r="C14">
        <v>2.2001355599161301E-2</v>
      </c>
      <c r="D14">
        <v>2.38672166763143E-2</v>
      </c>
      <c r="F14">
        <v>61.352371381804197</v>
      </c>
      <c r="G14">
        <v>124.349633561964</v>
      </c>
      <c r="H14">
        <v>156.93949838414699</v>
      </c>
      <c r="K14" s="1">
        <v>2018</v>
      </c>
      <c r="L14">
        <f>D20</f>
        <v>4.1225773910669563</v>
      </c>
      <c r="P14" s="2">
        <f>((L14/L8)^(1/4)-1)*100</f>
        <v>16.391813675709987</v>
      </c>
      <c r="S14">
        <v>2018</v>
      </c>
      <c r="T14">
        <f t="shared" si="0"/>
        <v>4.1225773910669563</v>
      </c>
    </row>
    <row r="15" spans="1:21" x14ac:dyDescent="0.25">
      <c r="A15" t="s">
        <v>18</v>
      </c>
      <c r="B15">
        <v>0</v>
      </c>
      <c r="C15">
        <v>0</v>
      </c>
      <c r="D15">
        <v>0</v>
      </c>
      <c r="F15">
        <v>0</v>
      </c>
      <c r="G15">
        <v>0</v>
      </c>
      <c r="H15">
        <v>0</v>
      </c>
    </row>
    <row r="16" spans="1:21" x14ac:dyDescent="0.25">
      <c r="A16" t="s">
        <v>19</v>
      </c>
      <c r="B16">
        <v>2.1411040065758302E-3</v>
      </c>
      <c r="C16">
        <v>1.85093645497913E-3</v>
      </c>
      <c r="D16">
        <v>1.31047493547648E-3</v>
      </c>
      <c r="F16">
        <v>5.70744265517959</v>
      </c>
      <c r="G16">
        <v>5.7166626425655904</v>
      </c>
      <c r="H16">
        <v>4.8139365943132502</v>
      </c>
    </row>
    <row r="17" spans="1:21" x14ac:dyDescent="0.25">
      <c r="A17" t="s">
        <v>20</v>
      </c>
      <c r="B17">
        <v>1.0358389179998199E-2</v>
      </c>
      <c r="C17">
        <v>1.3977986800243701E-2</v>
      </c>
      <c r="D17">
        <v>1.45321901029952E-2</v>
      </c>
      <c r="F17">
        <v>33.709682562848002</v>
      </c>
      <c r="G17">
        <v>48.707229257334099</v>
      </c>
      <c r="H17">
        <v>57.828739134316699</v>
      </c>
      <c r="J17" s="1" t="s">
        <v>3</v>
      </c>
      <c r="R17" t="s">
        <v>21</v>
      </c>
    </row>
    <row r="18" spans="1:21" x14ac:dyDescent="0.25">
      <c r="A18" t="s">
        <v>22</v>
      </c>
      <c r="B18">
        <v>4.1385273758484997E-2</v>
      </c>
      <c r="C18">
        <v>4.2777046202891703E-2</v>
      </c>
      <c r="D18">
        <v>4.7263562694743598E-2</v>
      </c>
      <c r="F18">
        <v>177.127778337363</v>
      </c>
      <c r="G18">
        <v>220.375782647265</v>
      </c>
      <c r="H18">
        <v>287.40816899121501</v>
      </c>
      <c r="K18" s="1">
        <v>2010</v>
      </c>
      <c r="L18">
        <f>F20</f>
        <v>1874.9826249571668</v>
      </c>
      <c r="S18">
        <v>2010</v>
      </c>
      <c r="T18">
        <f t="shared" ref="T18:U30" si="3">ABS(L18)</f>
        <v>1874.9826249571668</v>
      </c>
    </row>
    <row r="19" spans="1:21" x14ac:dyDescent="0.25">
      <c r="A19" t="s">
        <v>23</v>
      </c>
      <c r="B19" s="4">
        <v>0</v>
      </c>
      <c r="C19" s="4">
        <v>0</v>
      </c>
      <c r="D19" s="4">
        <v>0</v>
      </c>
      <c r="E19" s="4"/>
      <c r="F19">
        <v>0</v>
      </c>
      <c r="G19">
        <v>0</v>
      </c>
      <c r="H19">
        <v>0</v>
      </c>
      <c r="K19" t="s">
        <v>7</v>
      </c>
      <c r="L19">
        <f>L18</f>
        <v>1874.9826249571668</v>
      </c>
      <c r="M19">
        <v>249.09610084190297</v>
      </c>
      <c r="N19">
        <f>M19/L18*100</f>
        <v>13.285248488507644</v>
      </c>
      <c r="P19" s="2">
        <f>(((L18+M19)/L18)^(1/4)-1)*100</f>
        <v>3.1676030375350939</v>
      </c>
      <c r="S19" t="s">
        <v>7</v>
      </c>
      <c r="T19">
        <f t="shared" si="3"/>
        <v>1874.9826249571668</v>
      </c>
      <c r="U19">
        <f t="shared" si="3"/>
        <v>249.09610084190297</v>
      </c>
    </row>
    <row r="20" spans="1:21" x14ac:dyDescent="0.25">
      <c r="A20" t="s">
        <v>24</v>
      </c>
      <c r="B20">
        <f>SUM(B3:B19)</f>
        <v>1.6044633864262896</v>
      </c>
      <c r="C20">
        <f t="shared" ref="C20:H20" si="4">SUM(C3:C19)</f>
        <v>2.2463585383893845</v>
      </c>
      <c r="D20">
        <f t="shared" si="4"/>
        <v>4.1225773910669563</v>
      </c>
      <c r="F20">
        <f t="shared" si="4"/>
        <v>1874.9826249571668</v>
      </c>
      <c r="G20">
        <f t="shared" si="4"/>
        <v>2925.7246642560003</v>
      </c>
      <c r="H20">
        <f t="shared" si="4"/>
        <v>5143.0240753604285</v>
      </c>
      <c r="K20" t="s">
        <v>6</v>
      </c>
      <c r="L20">
        <f>L19+M19</f>
        <v>2124.0787257990696</v>
      </c>
      <c r="M20">
        <v>254.27251736564796</v>
      </c>
      <c r="N20">
        <f>M20/L18*100</f>
        <v>13.561326594770803</v>
      </c>
      <c r="P20" s="2">
        <f>(((L18+M20)/L18)^(1/4)-1)*100</f>
        <v>3.2304009841655157</v>
      </c>
      <c r="S20" t="s">
        <v>6</v>
      </c>
      <c r="T20">
        <f t="shared" si="3"/>
        <v>2124.0787257990696</v>
      </c>
      <c r="U20">
        <f t="shared" si="3"/>
        <v>254.27251736564796</v>
      </c>
    </row>
    <row r="21" spans="1:21" x14ac:dyDescent="0.25">
      <c r="K21" t="s">
        <v>10</v>
      </c>
      <c r="L21">
        <f t="shared" ref="L21:L23" si="5">L20+M20</f>
        <v>2378.3512431647177</v>
      </c>
      <c r="M21">
        <v>106.82960236280803</v>
      </c>
      <c r="N21">
        <f>M21/L18*100</f>
        <v>5.6976315908659956</v>
      </c>
      <c r="P21" s="2">
        <f>(((L18+M21)/L18)^(1/4)-1)*100</f>
        <v>1.3949473401344559</v>
      </c>
      <c r="S21" t="s">
        <v>10</v>
      </c>
      <c r="T21">
        <f t="shared" si="3"/>
        <v>2378.3512431647177</v>
      </c>
      <c r="U21">
        <f t="shared" si="3"/>
        <v>106.82960236280803</v>
      </c>
    </row>
    <row r="22" spans="1:21" x14ac:dyDescent="0.25">
      <c r="A22" s="1" t="s">
        <v>1</v>
      </c>
      <c r="B22" s="1">
        <v>2010</v>
      </c>
      <c r="C22" s="1">
        <v>2014</v>
      </c>
      <c r="D22" s="1">
        <v>2018</v>
      </c>
      <c r="E22" s="1" t="s">
        <v>3</v>
      </c>
      <c r="F22" s="1">
        <v>2010</v>
      </c>
      <c r="G22" s="1">
        <v>2014</v>
      </c>
      <c r="H22" s="1">
        <v>2018</v>
      </c>
      <c r="K22" t="s">
        <v>8</v>
      </c>
      <c r="L22">
        <f t="shared" si="5"/>
        <v>2485.1808455275259</v>
      </c>
      <c r="M22">
        <v>49.047897655762995</v>
      </c>
      <c r="N22">
        <f>M22/L18*100</f>
        <v>2.6159121158193921</v>
      </c>
      <c r="P22" s="2">
        <f>(((L18+M22)/L18)^(1/4)-1)*100</f>
        <v>0.64765888761566526</v>
      </c>
      <c r="S22" t="s">
        <v>8</v>
      </c>
      <c r="T22">
        <f t="shared" si="3"/>
        <v>2485.1808455275259</v>
      </c>
      <c r="U22">
        <f t="shared" si="3"/>
        <v>49.047897655762995</v>
      </c>
    </row>
    <row r="23" spans="1:21" x14ac:dyDescent="0.25">
      <c r="A23" t="s">
        <v>5</v>
      </c>
      <c r="C23">
        <f>C3-B3</f>
        <v>8.4775013613199585E-5</v>
      </c>
      <c r="D23">
        <f>D3-C3</f>
        <v>3.9458975614423009E-3</v>
      </c>
      <c r="G23">
        <f>G3-F3</f>
        <v>2.1645971436778986</v>
      </c>
      <c r="H23">
        <f>H3-G3</f>
        <v>11.886621027054403</v>
      </c>
      <c r="K23" t="s">
        <v>11</v>
      </c>
      <c r="L23">
        <f t="shared" si="5"/>
        <v>2534.2287431832888</v>
      </c>
      <c r="M23">
        <f>G23+G25+G34+G28+G30+G31+G32+G33+G35+G36+G37+G38+G39</f>
        <v>391.49592107271206</v>
      </c>
      <c r="N23">
        <f>M23/L18*100</f>
        <v>20.879975945465397</v>
      </c>
      <c r="P23" s="2">
        <f>(((L18+M23)/L18)^(1/4)-1)*100</f>
        <v>4.8548663991196506</v>
      </c>
      <c r="S23" t="s">
        <v>11</v>
      </c>
      <c r="T23">
        <f t="shared" si="3"/>
        <v>2534.2287431832888</v>
      </c>
      <c r="U23">
        <f t="shared" si="3"/>
        <v>391.49592107271206</v>
      </c>
    </row>
    <row r="24" spans="1:21" x14ac:dyDescent="0.25">
      <c r="A24" s="5" t="s">
        <v>7</v>
      </c>
      <c r="B24" s="6"/>
      <c r="C24" s="6">
        <f t="shared" ref="C24:D39" si="6">C4-B4</f>
        <v>5.4185028998679996E-2</v>
      </c>
      <c r="D24" s="6">
        <f t="shared" si="6"/>
        <v>8.6282555993141996E-2</v>
      </c>
      <c r="E24" s="6"/>
      <c r="F24" s="6"/>
      <c r="G24" s="6">
        <f>G4-F4</f>
        <v>249.09610084190297</v>
      </c>
      <c r="H24" s="6">
        <f t="shared" ref="H24" si="7">H4-G4</f>
        <v>438.58926634704108</v>
      </c>
      <c r="K24" s="1">
        <v>2014</v>
      </c>
      <c r="L24">
        <f>G20</f>
        <v>2925.7246642560003</v>
      </c>
      <c r="P24" s="2">
        <f>((L24/L18)^(1/4)-1)*100</f>
        <v>11.765830948762712</v>
      </c>
      <c r="S24">
        <v>2014</v>
      </c>
      <c r="T24">
        <f t="shared" si="3"/>
        <v>2925.7246642560003</v>
      </c>
    </row>
    <row r="25" spans="1:21" x14ac:dyDescent="0.25">
      <c r="A25" t="s">
        <v>9</v>
      </c>
      <c r="C25">
        <f t="shared" si="6"/>
        <v>2.1315131087490294E-2</v>
      </c>
      <c r="D25">
        <f t="shared" si="6"/>
        <v>3.6474327971611709E-2</v>
      </c>
      <c r="G25">
        <f t="shared" ref="G25:H39" si="8">G5-F5</f>
        <v>183.93518852419001</v>
      </c>
      <c r="H25">
        <f t="shared" si="8"/>
        <v>245.43072038727496</v>
      </c>
      <c r="K25" t="s">
        <v>7</v>
      </c>
      <c r="L25">
        <f>L24</f>
        <v>2925.7246642560003</v>
      </c>
      <c r="M25">
        <v>438.58926634704108</v>
      </c>
      <c r="N25">
        <f>M25/L24*100</f>
        <v>14.990790886967229</v>
      </c>
      <c r="P25" s="2">
        <f>(((L24+M25)/L24)^(1/4)-1)*100</f>
        <v>3.5537344042120056</v>
      </c>
      <c r="S25" t="s">
        <v>7</v>
      </c>
      <c r="T25">
        <f t="shared" si="3"/>
        <v>2925.7246642560003</v>
      </c>
      <c r="U25">
        <f t="shared" si="3"/>
        <v>438.58926634704108</v>
      </c>
    </row>
    <row r="26" spans="1:21" x14ac:dyDescent="0.25">
      <c r="A26" s="5" t="s">
        <v>6</v>
      </c>
      <c r="B26" s="6"/>
      <c r="C26" s="6">
        <f t="shared" si="6"/>
        <v>0.102013701174726</v>
      </c>
      <c r="D26" s="6">
        <f t="shared" si="6"/>
        <v>0.42948088783567701</v>
      </c>
      <c r="E26" s="6"/>
      <c r="F26" s="6"/>
      <c r="G26" s="6">
        <f t="shared" si="8"/>
        <v>254.27251736564796</v>
      </c>
      <c r="H26" s="6">
        <f t="shared" si="8"/>
        <v>1267.606196100689</v>
      </c>
      <c r="K26" t="s">
        <v>6</v>
      </c>
      <c r="L26">
        <f>L25+M25</f>
        <v>3364.3139306030416</v>
      </c>
      <c r="M26">
        <v>1267.606196100689</v>
      </c>
      <c r="N26">
        <f>M26/L24*100</f>
        <v>43.326229962348009</v>
      </c>
      <c r="P26" s="2">
        <f>(((L24+M26)/L24)^(1/4)-1)*100</f>
        <v>9.4161474938655907</v>
      </c>
      <c r="S26" t="s">
        <v>6</v>
      </c>
      <c r="T26">
        <f t="shared" si="3"/>
        <v>3364.3139306030416</v>
      </c>
      <c r="U26">
        <f t="shared" si="3"/>
        <v>1267.606196100689</v>
      </c>
    </row>
    <row r="27" spans="1:21" x14ac:dyDescent="0.25">
      <c r="A27" s="6" t="s">
        <v>10</v>
      </c>
      <c r="B27" s="6"/>
      <c r="C27" s="6">
        <f t="shared" si="6"/>
        <v>0.31731141723954204</v>
      </c>
      <c r="D27" s="6">
        <f t="shared" si="6"/>
        <v>1.0448428382304198</v>
      </c>
      <c r="E27" s="6"/>
      <c r="F27" s="6"/>
      <c r="G27" s="6">
        <f t="shared" si="8"/>
        <v>106.82960236280803</v>
      </c>
      <c r="H27" s="6">
        <f t="shared" si="8"/>
        <v>71.384374217150025</v>
      </c>
      <c r="K27" t="s">
        <v>10</v>
      </c>
      <c r="L27">
        <f t="shared" ref="L27:L29" si="9">L26+M26</f>
        <v>4631.9201267037306</v>
      </c>
      <c r="M27">
        <v>71.384374217150025</v>
      </c>
      <c r="N27">
        <f>M27/L24*100</f>
        <v>2.4398869479846552</v>
      </c>
      <c r="P27" s="2">
        <f>(((L24+M27)/L24)^(1/4)-1)*100</f>
        <v>0.60446887801028915</v>
      </c>
      <c r="S27" t="s">
        <v>10</v>
      </c>
      <c r="T27">
        <f t="shared" si="3"/>
        <v>4631.9201267037306</v>
      </c>
      <c r="U27">
        <f t="shared" si="3"/>
        <v>71.384374217150025</v>
      </c>
    </row>
    <row r="28" spans="1:21" x14ac:dyDescent="0.25">
      <c r="A28" t="s">
        <v>12</v>
      </c>
      <c r="C28">
        <f t="shared" si="6"/>
        <v>1.8516304732775199E-2</v>
      </c>
      <c r="D28">
        <f t="shared" si="6"/>
        <v>2.9039034931083806E-2</v>
      </c>
      <c r="G28">
        <f t="shared" si="8"/>
        <v>30.499521536895703</v>
      </c>
      <c r="H28">
        <f t="shared" si="8"/>
        <v>7.4292841843970336E-3</v>
      </c>
      <c r="K28" t="s">
        <v>8</v>
      </c>
      <c r="L28">
        <f t="shared" si="9"/>
        <v>4703.3045009208809</v>
      </c>
      <c r="M28">
        <v>38.838836917176991</v>
      </c>
      <c r="N28">
        <f>M28/L24*100</f>
        <v>1.3274945996004566</v>
      </c>
      <c r="P28" s="2">
        <f>(((L24+M28)/L24)^(1/4)-1)*100</f>
        <v>0.33023422590985341</v>
      </c>
      <c r="S28" t="s">
        <v>8</v>
      </c>
      <c r="T28">
        <f t="shared" si="3"/>
        <v>4703.3045009208809</v>
      </c>
      <c r="U28">
        <f t="shared" si="3"/>
        <v>38.838836917176991</v>
      </c>
    </row>
    <row r="29" spans="1:21" x14ac:dyDescent="0.25">
      <c r="A29" s="5" t="s">
        <v>8</v>
      </c>
      <c r="B29" s="6"/>
      <c r="C29" s="6">
        <f t="shared" si="6"/>
        <v>0.10663169515798498</v>
      </c>
      <c r="D29" s="6">
        <f t="shared" si="6"/>
        <v>0.233644961794609</v>
      </c>
      <c r="E29" s="6"/>
      <c r="F29" s="6"/>
      <c r="G29" s="6">
        <f t="shared" si="8"/>
        <v>49.047897655762995</v>
      </c>
      <c r="H29" s="6">
        <f t="shared" si="8"/>
        <v>38.838836917176991</v>
      </c>
      <c r="K29" t="s">
        <v>11</v>
      </c>
      <c r="L29">
        <f t="shared" si="9"/>
        <v>4742.143337838058</v>
      </c>
      <c r="M29">
        <f>H23+H25+H34+H28+H30+H31+H32+H33+H35+H36+H37+H38+H39</f>
        <v>400.88073752237034</v>
      </c>
      <c r="N29">
        <f>M29/L24*100</f>
        <v>13.701929727700904</v>
      </c>
      <c r="P29" s="2">
        <f>(((L24+M29)/L24)^(1/4)-1)*100</f>
        <v>3.2623391977372185</v>
      </c>
      <c r="S29" t="s">
        <v>11</v>
      </c>
      <c r="T29">
        <f t="shared" si="3"/>
        <v>4742.143337838058</v>
      </c>
      <c r="U29">
        <f t="shared" si="3"/>
        <v>400.88073752237034</v>
      </c>
    </row>
    <row r="30" spans="1:21" x14ac:dyDescent="0.25">
      <c r="A30" t="s">
        <v>13</v>
      </c>
      <c r="C30">
        <f t="shared" si="6"/>
        <v>4.331897263656171E-3</v>
      </c>
      <c r="D30">
        <f t="shared" si="6"/>
        <v>5.338820179858499E-3</v>
      </c>
      <c r="G30">
        <f t="shared" si="8"/>
        <v>28.085193996301605</v>
      </c>
      <c r="H30">
        <f t="shared" si="8"/>
        <v>25.298102126197399</v>
      </c>
      <c r="K30" s="1">
        <v>2018</v>
      </c>
      <c r="L30">
        <f>H20</f>
        <v>5143.0240753604285</v>
      </c>
      <c r="P30" s="2">
        <f>((L30/L24)^(1/4)-1)*100</f>
        <v>15.145316034928126</v>
      </c>
      <c r="S30">
        <v>2018</v>
      </c>
      <c r="T30">
        <f t="shared" si="3"/>
        <v>5143.0240753604285</v>
      </c>
    </row>
    <row r="31" spans="1:21" x14ac:dyDescent="0.25">
      <c r="A31" t="s">
        <v>14</v>
      </c>
      <c r="C31">
        <f t="shared" si="6"/>
        <v>3.5300241311341102E-3</v>
      </c>
      <c r="D31">
        <f t="shared" si="6"/>
        <v>7.2867906048523952E-4</v>
      </c>
      <c r="G31">
        <f t="shared" si="8"/>
        <v>14.691266499335798</v>
      </c>
      <c r="H31">
        <f t="shared" si="8"/>
        <v>6.6383430307725995</v>
      </c>
    </row>
    <row r="32" spans="1:21" x14ac:dyDescent="0.25">
      <c r="A32" t="s">
        <v>15</v>
      </c>
      <c r="C32">
        <f t="shared" si="6"/>
        <v>8.9232967247589992E-4</v>
      </c>
      <c r="D32">
        <f t="shared" si="6"/>
        <v>7.4729766987960064E-5</v>
      </c>
      <c r="G32">
        <f t="shared" si="8"/>
        <v>10.868120200377101</v>
      </c>
      <c r="H32">
        <f t="shared" si="8"/>
        <v>3.7784866720232984</v>
      </c>
    </row>
    <row r="33" spans="1:8" x14ac:dyDescent="0.25">
      <c r="A33" t="s">
        <v>16</v>
      </c>
      <c r="C33">
        <f t="shared" si="6"/>
        <v>0</v>
      </c>
      <c r="D33">
        <f t="shared" si="6"/>
        <v>0</v>
      </c>
      <c r="G33">
        <f t="shared" si="8"/>
        <v>0</v>
      </c>
      <c r="H33">
        <f t="shared" si="8"/>
        <v>0</v>
      </c>
    </row>
    <row r="34" spans="1:8" x14ac:dyDescent="0.25">
      <c r="A34" t="s">
        <v>25</v>
      </c>
      <c r="C34">
        <f t="shared" si="6"/>
        <v>8.3616449779613002E-3</v>
      </c>
      <c r="D34">
        <f t="shared" si="6"/>
        <v>1.8658610771529992E-3</v>
      </c>
      <c r="G34">
        <f t="shared" si="8"/>
        <v>62.997262180159801</v>
      </c>
      <c r="H34">
        <f t="shared" si="8"/>
        <v>32.589864822182989</v>
      </c>
    </row>
    <row r="35" spans="1:8" x14ac:dyDescent="0.25">
      <c r="A35" t="s">
        <v>18</v>
      </c>
      <c r="C35">
        <f t="shared" si="6"/>
        <v>0</v>
      </c>
      <c r="D35">
        <f t="shared" si="6"/>
        <v>0</v>
      </c>
      <c r="G35">
        <f t="shared" si="8"/>
        <v>0</v>
      </c>
      <c r="H35">
        <f t="shared" si="8"/>
        <v>0</v>
      </c>
    </row>
    <row r="36" spans="1:8" x14ac:dyDescent="0.25">
      <c r="A36" t="s">
        <v>19</v>
      </c>
      <c r="C36">
        <f t="shared" si="6"/>
        <v>-2.901675515967002E-4</v>
      </c>
      <c r="D36">
        <f t="shared" si="6"/>
        <v>-5.4046151950264999E-4</v>
      </c>
      <c r="G36">
        <f t="shared" si="8"/>
        <v>9.2199873860003834E-3</v>
      </c>
      <c r="H36">
        <f t="shared" si="8"/>
        <v>-0.90272604825234026</v>
      </c>
    </row>
    <row r="37" spans="1:8" x14ac:dyDescent="0.25">
      <c r="A37" t="s">
        <v>20</v>
      </c>
      <c r="C37">
        <f t="shared" si="6"/>
        <v>3.6195976202455012E-3</v>
      </c>
      <c r="D37">
        <f t="shared" si="6"/>
        <v>5.5420330275149886E-4</v>
      </c>
      <c r="G37">
        <f t="shared" si="8"/>
        <v>14.997546694486097</v>
      </c>
      <c r="H37">
        <f t="shared" si="8"/>
        <v>9.1215098769826</v>
      </c>
    </row>
    <row r="38" spans="1:8" x14ac:dyDescent="0.25">
      <c r="A38" t="s">
        <v>22</v>
      </c>
      <c r="C38">
        <f t="shared" si="6"/>
        <v>1.3917724444067053E-3</v>
      </c>
      <c r="D38">
        <f t="shared" si="6"/>
        <v>4.4865164918518954E-3</v>
      </c>
      <c r="G38">
        <f t="shared" si="8"/>
        <v>43.248004309902001</v>
      </c>
      <c r="H38">
        <f t="shared" si="8"/>
        <v>67.032386343950009</v>
      </c>
    </row>
    <row r="39" spans="1:8" x14ac:dyDescent="0.25">
      <c r="A39" t="s">
        <v>23</v>
      </c>
      <c r="C39">
        <f t="shared" si="6"/>
        <v>0</v>
      </c>
      <c r="D39">
        <f t="shared" si="6"/>
        <v>0</v>
      </c>
      <c r="G39">
        <f t="shared" si="8"/>
        <v>0</v>
      </c>
      <c r="H39">
        <f t="shared" si="8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0BFDB-B3D3-4698-9A5D-232F985724EE}">
  <dimension ref="A1:U39"/>
  <sheetViews>
    <sheetView workbookViewId="0">
      <selection activeCell="J25" sqref="J25"/>
    </sheetView>
  </sheetViews>
  <sheetFormatPr defaultRowHeight="13.8" x14ac:dyDescent="0.25"/>
  <sheetData>
    <row r="1" spans="1:21" x14ac:dyDescent="0.25">
      <c r="A1" s="1" t="s">
        <v>32</v>
      </c>
      <c r="J1" s="1" t="s">
        <v>1</v>
      </c>
      <c r="R1" t="s">
        <v>2</v>
      </c>
    </row>
    <row r="2" spans="1:21" x14ac:dyDescent="0.25">
      <c r="A2" s="1" t="s">
        <v>1</v>
      </c>
      <c r="B2" s="1">
        <v>2010</v>
      </c>
      <c r="C2" s="1">
        <v>2014</v>
      </c>
      <c r="D2" s="1">
        <v>2018</v>
      </c>
      <c r="E2" s="1" t="s">
        <v>3</v>
      </c>
      <c r="F2" s="1">
        <v>2010</v>
      </c>
      <c r="G2" s="1">
        <v>2014</v>
      </c>
      <c r="H2" s="1">
        <v>2018</v>
      </c>
      <c r="K2" s="1">
        <v>2010</v>
      </c>
      <c r="L2">
        <f>B20</f>
        <v>16.939734221790054</v>
      </c>
      <c r="P2" s="1" t="s">
        <v>4</v>
      </c>
      <c r="S2">
        <v>2010</v>
      </c>
      <c r="T2">
        <f>ABS(L2)</f>
        <v>16.939734221790054</v>
      </c>
    </row>
    <row r="3" spans="1:21" x14ac:dyDescent="0.25">
      <c r="A3" t="s">
        <v>5</v>
      </c>
      <c r="B3">
        <v>2.4357813882585399E-4</v>
      </c>
      <c r="C3">
        <v>7.3259014265551498E-4</v>
      </c>
      <c r="D3">
        <v>7.1797164998086305E-4</v>
      </c>
      <c r="F3">
        <v>2.4273522107711698</v>
      </c>
      <c r="G3">
        <v>8.7796785858223103</v>
      </c>
      <c r="H3">
        <v>9.8975793926841504</v>
      </c>
      <c r="K3" t="s">
        <v>10</v>
      </c>
      <c r="L3">
        <f>L2</f>
        <v>16.939734221790054</v>
      </c>
      <c r="M3">
        <v>5.87104475849402</v>
      </c>
      <c r="N3">
        <f>M3/L2*100</f>
        <v>34.658423099353769</v>
      </c>
      <c r="O3" s="2"/>
      <c r="P3" s="2">
        <f>(((L2+M3)/L2)^(1/4)-1)*100</f>
        <v>7.7229854742749016</v>
      </c>
      <c r="S3" t="s">
        <v>10</v>
      </c>
      <c r="T3">
        <f t="shared" ref="T3:U14" si="0">ABS(L3)</f>
        <v>16.939734221790054</v>
      </c>
      <c r="U3">
        <f>ABS(M3)</f>
        <v>5.87104475849402</v>
      </c>
    </row>
    <row r="4" spans="1:21" x14ac:dyDescent="0.25">
      <c r="A4" t="s">
        <v>7</v>
      </c>
      <c r="B4">
        <v>3.7628753245696001E-3</v>
      </c>
      <c r="C4">
        <v>5.5693162879685296E-3</v>
      </c>
      <c r="D4">
        <v>5.75330359573636E-3</v>
      </c>
      <c r="F4">
        <v>50.433240568161601</v>
      </c>
      <c r="G4">
        <v>82.520758602349105</v>
      </c>
      <c r="H4">
        <v>93.239162591541501</v>
      </c>
      <c r="K4" t="s">
        <v>8</v>
      </c>
      <c r="L4">
        <f>L3+M3</f>
        <v>22.810778980284073</v>
      </c>
      <c r="M4">
        <v>7.2412057329403279</v>
      </c>
      <c r="N4">
        <f>M4/L2*100</f>
        <v>42.746867442735685</v>
      </c>
      <c r="O4" s="2"/>
      <c r="P4" s="2">
        <f>(((L2+M4)/L2)^(1/4)-1)*100</f>
        <v>9.3054072367321883</v>
      </c>
      <c r="S4" t="s">
        <v>8</v>
      </c>
      <c r="T4">
        <f t="shared" si="0"/>
        <v>22.810778980284073</v>
      </c>
      <c r="U4">
        <f t="shared" si="0"/>
        <v>7.2412057329403279</v>
      </c>
    </row>
    <row r="5" spans="1:21" x14ac:dyDescent="0.25">
      <c r="A5" t="s">
        <v>9</v>
      </c>
      <c r="B5">
        <v>1.0838599248396299E-2</v>
      </c>
      <c r="C5">
        <v>1.4170997558301901E-2</v>
      </c>
      <c r="D5">
        <v>1.3028297320377601E-2</v>
      </c>
      <c r="F5">
        <v>76.579766033815801</v>
      </c>
      <c r="G5">
        <v>120.995974570488</v>
      </c>
      <c r="H5">
        <v>124.40290188007501</v>
      </c>
      <c r="K5" t="s">
        <v>17</v>
      </c>
      <c r="L5">
        <f t="shared" ref="L5:L7" si="1">L4+M4</f>
        <v>30.0519847132244</v>
      </c>
      <c r="M5">
        <v>0.18290626007681104</v>
      </c>
      <c r="N5">
        <f>M5/L2*100</f>
        <v>1.0797469292141171</v>
      </c>
      <c r="O5" s="2"/>
      <c r="P5" s="2">
        <f>(((L2+M5)/L2)^(1/4)-1)*100</f>
        <v>0.26885057822720881</v>
      </c>
      <c r="S5" t="s">
        <v>17</v>
      </c>
      <c r="T5">
        <f t="shared" si="0"/>
        <v>30.0519847132244</v>
      </c>
      <c r="U5">
        <f t="shared" si="0"/>
        <v>0.18290626007681104</v>
      </c>
    </row>
    <row r="6" spans="1:21" x14ac:dyDescent="0.25">
      <c r="A6" t="s">
        <v>6</v>
      </c>
      <c r="B6">
        <v>1.5187175813994799E-2</v>
      </c>
      <c r="C6">
        <v>1.6306828023826402E-2</v>
      </c>
      <c r="D6">
        <v>1.6577425961076302E-2</v>
      </c>
      <c r="F6">
        <v>83.034715696382705</v>
      </c>
      <c r="G6">
        <v>107.071905589804</v>
      </c>
      <c r="H6">
        <v>128.732038395747</v>
      </c>
      <c r="K6" t="s">
        <v>22</v>
      </c>
      <c r="L6">
        <f t="shared" si="1"/>
        <v>30.234890973301212</v>
      </c>
      <c r="M6">
        <v>3.8579066048085628E-2</v>
      </c>
      <c r="N6">
        <f>M6/L2*100</f>
        <v>0.22774304214560992</v>
      </c>
      <c r="O6" s="2"/>
      <c r="P6" s="2">
        <f>(((L2+M6)/L2)^(1/4)-1)*100</f>
        <v>5.688719982166468E-2</v>
      </c>
      <c r="S6" t="s">
        <v>22</v>
      </c>
      <c r="T6">
        <f t="shared" si="0"/>
        <v>30.234890973301212</v>
      </c>
      <c r="U6">
        <f t="shared" si="0"/>
        <v>3.8579066048085628E-2</v>
      </c>
    </row>
    <row r="7" spans="1:21" x14ac:dyDescent="0.25">
      <c r="A7" s="3" t="s">
        <v>10</v>
      </c>
      <c r="B7" s="3">
        <v>6.4993262524295803</v>
      </c>
      <c r="C7" s="3">
        <v>12.3703710109236</v>
      </c>
      <c r="D7" s="3">
        <v>14.3404271917403</v>
      </c>
      <c r="E7" s="3"/>
      <c r="F7" s="3">
        <v>1605.3240690842599</v>
      </c>
      <c r="G7" s="3">
        <v>3806.4316454711602</v>
      </c>
      <c r="H7" s="3">
        <v>4203.3136327142802</v>
      </c>
      <c r="K7" t="s">
        <v>11</v>
      </c>
      <c r="L7">
        <f t="shared" si="1"/>
        <v>30.273470039349299</v>
      </c>
      <c r="M7">
        <f>C23+C25+C26+C24+C30+C31+C32+C33+C35+C36+C37+C28+C39</f>
        <v>0.52155306714835836</v>
      </c>
      <c r="N7">
        <f>M7/L2*100</f>
        <v>3.0788739676769548</v>
      </c>
      <c r="O7" s="2"/>
      <c r="P7" s="2">
        <f>(((L2+M7)/L2)^(1/4)-1)*100</f>
        <v>0.76098780255575704</v>
      </c>
      <c r="S7" t="s">
        <v>11</v>
      </c>
      <c r="T7">
        <f t="shared" si="0"/>
        <v>30.273470039349299</v>
      </c>
      <c r="U7">
        <f t="shared" si="0"/>
        <v>0.52155306714835836</v>
      </c>
    </row>
    <row r="8" spans="1:21" x14ac:dyDescent="0.25">
      <c r="A8" t="s">
        <v>12</v>
      </c>
      <c r="B8">
        <v>0.365363781150982</v>
      </c>
      <c r="C8">
        <v>0.797629184194526</v>
      </c>
      <c r="D8">
        <v>0.99609227513351195</v>
      </c>
      <c r="F8">
        <v>185.131966881968</v>
      </c>
      <c r="G8">
        <v>516.72519118046603</v>
      </c>
      <c r="H8">
        <v>517.90127664012596</v>
      </c>
      <c r="I8">
        <f>(H9-F9)/F9*100</f>
        <v>95.242004495953111</v>
      </c>
      <c r="K8" s="1">
        <v>2014</v>
      </c>
      <c r="L8">
        <f>C20</f>
        <v>30.795023106497659</v>
      </c>
      <c r="O8" s="2"/>
      <c r="P8" s="2">
        <f>((L8/L2)^(1/4)-1)*100</f>
        <v>16.116379350195231</v>
      </c>
      <c r="S8">
        <v>2014</v>
      </c>
      <c r="T8">
        <f t="shared" si="0"/>
        <v>30.795023106497659</v>
      </c>
    </row>
    <row r="9" spans="1:21" x14ac:dyDescent="0.25">
      <c r="A9" t="s">
        <v>8</v>
      </c>
      <c r="B9">
        <v>9.5670056748473709</v>
      </c>
      <c r="C9">
        <v>16.808211407787699</v>
      </c>
      <c r="D9">
        <v>19.063344661276901</v>
      </c>
      <c r="E9">
        <f>(D9/B9)^(1/8)-1</f>
        <v>9.000347760865246E-2</v>
      </c>
      <c r="F9">
        <v>6428.8173454008802</v>
      </c>
      <c r="G9">
        <v>12476.8763907345</v>
      </c>
      <c r="H9">
        <v>12551.7518505442</v>
      </c>
      <c r="I9">
        <f>(H9/F9)^(1/8)-1</f>
        <v>8.7230575343764549E-2</v>
      </c>
      <c r="K9" t="s">
        <v>10</v>
      </c>
      <c r="L9">
        <f>L8</f>
        <v>30.795023106497659</v>
      </c>
      <c r="M9">
        <v>1.9700561808166999</v>
      </c>
      <c r="N9">
        <f>M9/L8*100</f>
        <v>6.3973200279918734</v>
      </c>
      <c r="O9" s="2"/>
      <c r="P9" s="2">
        <f>(((L8+M9)/L8)^(1/4)-1)*100</f>
        <v>1.5623338629677797</v>
      </c>
      <c r="S9" t="s">
        <v>10</v>
      </c>
      <c r="T9">
        <f t="shared" si="0"/>
        <v>30.795023106497659</v>
      </c>
      <c r="U9">
        <f t="shared" si="0"/>
        <v>1.9700561808166999</v>
      </c>
    </row>
    <row r="10" spans="1:21" x14ac:dyDescent="0.25">
      <c r="A10" t="s">
        <v>13</v>
      </c>
      <c r="B10">
        <v>2.26492332189692E-3</v>
      </c>
      <c r="C10">
        <v>4.8741135467169402E-3</v>
      </c>
      <c r="D10">
        <v>3.8578743522990401E-3</v>
      </c>
      <c r="F10">
        <v>14.6134427310629</v>
      </c>
      <c r="G10">
        <v>32.3570542762874</v>
      </c>
      <c r="H10">
        <v>33.354362391219901</v>
      </c>
      <c r="I10">
        <f>(G9/F9)^(1/4)-1</f>
        <v>0.18030350398713546</v>
      </c>
      <c r="K10" t="s">
        <v>33</v>
      </c>
      <c r="L10">
        <f>L9+M9</f>
        <v>32.765079287314357</v>
      </c>
      <c r="M10">
        <v>2.2551332534892019</v>
      </c>
      <c r="N10">
        <f>M10/L8*100</f>
        <v>7.323044524728334</v>
      </c>
      <c r="O10" s="2"/>
      <c r="P10" s="2">
        <f>(((L8+M10)/L8)^(1/4)-1)*100</f>
        <v>1.78253097279093</v>
      </c>
      <c r="S10" t="s">
        <v>8</v>
      </c>
      <c r="T10">
        <f t="shared" si="0"/>
        <v>32.765079287314357</v>
      </c>
      <c r="U10">
        <f t="shared" si="0"/>
        <v>2.2551332534892019</v>
      </c>
    </row>
    <row r="11" spans="1:21" x14ac:dyDescent="0.25">
      <c r="A11" t="s">
        <v>14</v>
      </c>
      <c r="B11">
        <v>2.9010518868204799E-2</v>
      </c>
      <c r="C11">
        <v>6.5523630528899798E-2</v>
      </c>
      <c r="D11">
        <v>6.1425563292934297E-2</v>
      </c>
      <c r="F11">
        <v>326.02220517725402</v>
      </c>
      <c r="G11">
        <v>747.73424805213995</v>
      </c>
      <c r="H11">
        <v>804.46895126685399</v>
      </c>
      <c r="K11" t="s">
        <v>17</v>
      </c>
      <c r="L11">
        <f>L10+M10+M11</f>
        <v>34.925999470482878</v>
      </c>
      <c r="M11">
        <v>-9.4213070320680048E-2</v>
      </c>
      <c r="N11">
        <f>M11/L8*100</f>
        <v>-0.30593602737320685</v>
      </c>
      <c r="O11" s="2"/>
      <c r="P11" s="2">
        <f>(((L8+M11)/L8)^(1/4)-1)*100</f>
        <v>-7.6571910818712396E-2</v>
      </c>
      <c r="S11" t="s">
        <v>17</v>
      </c>
      <c r="T11">
        <f t="shared" si="0"/>
        <v>34.925999470482878</v>
      </c>
      <c r="U11">
        <f t="shared" si="0"/>
        <v>9.4213070320680048E-2</v>
      </c>
    </row>
    <row r="12" spans="1:21" x14ac:dyDescent="0.25">
      <c r="A12" t="s">
        <v>34</v>
      </c>
      <c r="B12">
        <v>8.7484418070043792E-3</v>
      </c>
      <c r="C12">
        <v>1.2492900400893899E-2</v>
      </c>
      <c r="D12">
        <v>1.41001919598247E-2</v>
      </c>
      <c r="F12">
        <v>99.116917353386796</v>
      </c>
      <c r="G12">
        <v>173.152690331169</v>
      </c>
      <c r="H12">
        <v>204.693465732992</v>
      </c>
      <c r="K12" t="s">
        <v>22</v>
      </c>
      <c r="L12">
        <f>L11+M12</f>
        <v>34.92571180098458</v>
      </c>
      <c r="M12">
        <v>-2.876694982962974E-4</v>
      </c>
      <c r="N12">
        <f>M12/L8*100</f>
        <v>-9.3414282334342523E-4</v>
      </c>
      <c r="O12" s="2"/>
      <c r="P12" s="2">
        <f>(((L8+M12)/L8)^(1/4)-1)*100</f>
        <v>-2.3353652391921997E-4</v>
      </c>
      <c r="S12" t="s">
        <v>22</v>
      </c>
      <c r="T12">
        <f t="shared" si="0"/>
        <v>34.92571180098458</v>
      </c>
      <c r="U12">
        <f t="shared" si="0"/>
        <v>2.876694982962974E-4</v>
      </c>
    </row>
    <row r="13" spans="1:21" x14ac:dyDescent="0.25">
      <c r="A13" t="s">
        <v>16</v>
      </c>
      <c r="B13" s="4">
        <v>3.70787469904328E-5</v>
      </c>
      <c r="C13" s="4">
        <v>3.19915459396315E-5</v>
      </c>
      <c r="D13" s="4">
        <v>3.2432807809373101E-5</v>
      </c>
      <c r="F13">
        <v>0.16633918866855901</v>
      </c>
      <c r="G13">
        <v>0.19514641012616199</v>
      </c>
      <c r="H13">
        <v>0.23792489004992401</v>
      </c>
      <c r="K13" t="s">
        <v>11</v>
      </c>
      <c r="L13">
        <f>L12</f>
        <v>34.92571180098458</v>
      </c>
      <c r="M13">
        <f>D23+D25+D26+D28+D30+D31+D32+D33+D35+D36+D37+D24+D39</f>
        <v>0.18665029696321764</v>
      </c>
      <c r="N13">
        <f>M13/L8*100</f>
        <v>0.60610539669910157</v>
      </c>
      <c r="P13" s="2">
        <f>(((L8+M13)/L8)^(1/4)-1)*100</f>
        <v>0.15118315828446249</v>
      </c>
      <c r="S13" t="s">
        <v>11</v>
      </c>
      <c r="T13">
        <f t="shared" si="0"/>
        <v>34.92571180098458</v>
      </c>
      <c r="U13">
        <f t="shared" si="0"/>
        <v>0.18665029696321764</v>
      </c>
    </row>
    <row r="14" spans="1:21" x14ac:dyDescent="0.25">
      <c r="A14" t="s">
        <v>25</v>
      </c>
      <c r="B14">
        <v>0.38190567349236199</v>
      </c>
      <c r="C14">
        <v>0.56481193356917303</v>
      </c>
      <c r="D14">
        <v>0.47059886324849298</v>
      </c>
      <c r="F14">
        <v>4280.9967415698102</v>
      </c>
      <c r="G14">
        <v>7126.3180454731601</v>
      </c>
      <c r="H14">
        <v>6881.6500275358203</v>
      </c>
      <c r="K14" s="1">
        <v>2018</v>
      </c>
      <c r="L14">
        <f>D20</f>
        <v>35.112362097947795</v>
      </c>
      <c r="P14" s="2">
        <f>((L14/L8)^(1/4)-1)*100</f>
        <v>3.3343895145293567</v>
      </c>
      <c r="S14">
        <v>2018</v>
      </c>
      <c r="T14">
        <f t="shared" si="0"/>
        <v>35.112362097947795</v>
      </c>
    </row>
    <row r="15" spans="1:21" x14ac:dyDescent="0.25">
      <c r="A15" t="s">
        <v>18</v>
      </c>
      <c r="B15">
        <v>3.84831046312685E-2</v>
      </c>
      <c r="C15">
        <v>6.2011367237631801E-2</v>
      </c>
      <c r="D15">
        <v>5.7955379681513701E-2</v>
      </c>
      <c r="F15">
        <v>224.70692099082001</v>
      </c>
      <c r="G15">
        <v>442.00496158584298</v>
      </c>
      <c r="H15">
        <v>447.70017580000598</v>
      </c>
    </row>
    <row r="16" spans="1:21" x14ac:dyDescent="0.25">
      <c r="A16" t="s">
        <v>19</v>
      </c>
      <c r="B16">
        <v>1.17254193320498E-2</v>
      </c>
      <c r="C16">
        <v>2.6646557738202702E-2</v>
      </c>
      <c r="D16">
        <v>2.3154309138088702E-2</v>
      </c>
      <c r="F16">
        <v>37.106874248403798</v>
      </c>
      <c r="G16">
        <v>100.50641872320401</v>
      </c>
      <c r="H16">
        <v>101.572390786741</v>
      </c>
    </row>
    <row r="17" spans="1:21" x14ac:dyDescent="0.25">
      <c r="A17" t="s">
        <v>20</v>
      </c>
      <c r="B17">
        <v>6.5487407140594003E-4</v>
      </c>
      <c r="C17">
        <v>1.88221696639807E-3</v>
      </c>
      <c r="D17">
        <v>1.82784442311054E-3</v>
      </c>
      <c r="F17">
        <v>5.0546866949796403</v>
      </c>
      <c r="G17">
        <v>16.103813321880001</v>
      </c>
      <c r="H17">
        <v>17.270334200869002</v>
      </c>
      <c r="J17" s="1" t="s">
        <v>3</v>
      </c>
      <c r="R17" t="s">
        <v>21</v>
      </c>
    </row>
    <row r="18" spans="1:21" x14ac:dyDescent="0.25">
      <c r="A18" t="s">
        <v>22</v>
      </c>
      <c r="B18">
        <v>5.1712041932949699E-3</v>
      </c>
      <c r="C18">
        <v>4.3750270241380597E-2</v>
      </c>
      <c r="D18">
        <v>4.3462600743084299E-2</v>
      </c>
      <c r="F18">
        <v>47.939410728351099</v>
      </c>
      <c r="G18">
        <v>455.68186374774899</v>
      </c>
      <c r="H18">
        <v>525.48781094834305</v>
      </c>
      <c r="K18" s="1">
        <v>2010</v>
      </c>
      <c r="L18">
        <f>F20</f>
        <v>13467.517010760937</v>
      </c>
      <c r="S18">
        <v>2010</v>
      </c>
      <c r="T18">
        <f t="shared" ref="T18:U30" si="2">ABS(L18)</f>
        <v>13467.517010760937</v>
      </c>
    </row>
    <row r="19" spans="1:21" x14ac:dyDescent="0.25">
      <c r="A19" t="s">
        <v>23</v>
      </c>
      <c r="B19" s="4">
        <v>5.0463718566675399E-6</v>
      </c>
      <c r="C19" s="4">
        <v>6.7898038431824198E-6</v>
      </c>
      <c r="D19" s="4">
        <v>5.9116227585913798E-6</v>
      </c>
      <c r="E19" s="4"/>
      <c r="F19">
        <v>4.5016201960139703E-2</v>
      </c>
      <c r="G19">
        <v>7.0040262346397694E-2</v>
      </c>
      <c r="H19">
        <v>6.9691789600549295E-2</v>
      </c>
      <c r="K19" t="s">
        <v>10</v>
      </c>
      <c r="L19">
        <f>L18</f>
        <v>13467.517010760937</v>
      </c>
      <c r="M19">
        <v>2201.1075763869003</v>
      </c>
      <c r="N19">
        <f>M19/L18*100</f>
        <v>16.343826219994014</v>
      </c>
      <c r="P19" s="2">
        <f>(((L18+M19)/L18)^(1/4)-1)*100</f>
        <v>3.8570148598299214</v>
      </c>
      <c r="S19" t="s">
        <v>10</v>
      </c>
      <c r="T19">
        <f t="shared" si="2"/>
        <v>13467.517010760937</v>
      </c>
      <c r="U19">
        <f t="shared" si="2"/>
        <v>2201.1075763869003</v>
      </c>
    </row>
    <row r="20" spans="1:21" x14ac:dyDescent="0.25">
      <c r="A20" t="s">
        <v>24</v>
      </c>
      <c r="B20">
        <f>SUM(B3:B19)</f>
        <v>16.939734221790054</v>
      </c>
      <c r="C20">
        <f t="shared" ref="C20:H20" si="3">SUM(C3:C19)</f>
        <v>30.795023106497659</v>
      </c>
      <c r="D20">
        <f t="shared" si="3"/>
        <v>35.112362097947795</v>
      </c>
      <c r="F20">
        <f t="shared" si="3"/>
        <v>13467.517010760937</v>
      </c>
      <c r="G20">
        <f t="shared" si="3"/>
        <v>26213.525826918492</v>
      </c>
      <c r="H20">
        <f t="shared" si="3"/>
        <v>26645.743577501147</v>
      </c>
      <c r="K20" t="s">
        <v>8</v>
      </c>
      <c r="L20">
        <f>L19+M19</f>
        <v>15668.624587147839</v>
      </c>
      <c r="M20">
        <v>6048.0590453336199</v>
      </c>
      <c r="N20">
        <f>M20/L18*100</f>
        <v>44.908493826301054</v>
      </c>
      <c r="P20" s="2">
        <f>(((L18+M20)/L18)^(1/4)-1)*100</f>
        <v>9.7168828945336294</v>
      </c>
      <c r="S20" t="s">
        <v>8</v>
      </c>
      <c r="T20">
        <f t="shared" si="2"/>
        <v>15668.624587147839</v>
      </c>
      <c r="U20">
        <f t="shared" si="2"/>
        <v>6048.0590453336199</v>
      </c>
    </row>
    <row r="21" spans="1:21" x14ac:dyDescent="0.25">
      <c r="K21" t="s">
        <v>17</v>
      </c>
      <c r="L21">
        <f t="shared" ref="L21:L23" si="4">L20+M20</f>
        <v>21716.683632481458</v>
      </c>
      <c r="M21">
        <v>2845.3213039033499</v>
      </c>
      <c r="N21">
        <f>M21/L18*100</f>
        <v>21.127289474591755</v>
      </c>
      <c r="P21" s="2">
        <f>(((L18+M21)/L18)^(1/4)-1)*100</f>
        <v>4.9084570678215034</v>
      </c>
      <c r="S21" t="s">
        <v>17</v>
      </c>
      <c r="T21">
        <f t="shared" si="2"/>
        <v>21716.683632481458</v>
      </c>
      <c r="U21">
        <f t="shared" si="2"/>
        <v>2845.3213039033499</v>
      </c>
    </row>
    <row r="22" spans="1:21" x14ac:dyDescent="0.25">
      <c r="A22" s="1" t="s">
        <v>1</v>
      </c>
      <c r="B22" s="1">
        <v>2010</v>
      </c>
      <c r="C22" s="1">
        <v>2014</v>
      </c>
      <c r="D22" s="1">
        <v>2018</v>
      </c>
      <c r="E22" s="1" t="s">
        <v>3</v>
      </c>
      <c r="F22" s="1">
        <v>2010</v>
      </c>
      <c r="G22" s="1">
        <v>2014</v>
      </c>
      <c r="H22" s="1">
        <v>2018</v>
      </c>
      <c r="K22" t="s">
        <v>22</v>
      </c>
      <c r="L22">
        <f t="shared" si="4"/>
        <v>24562.004936384808</v>
      </c>
      <c r="M22">
        <v>407.74245301939789</v>
      </c>
      <c r="N22">
        <f>M22/L18*100</f>
        <v>3.0275993168866973</v>
      </c>
      <c r="P22" s="2">
        <f>(((L18+M22)/L18)^(1/4)-1)*100</f>
        <v>0.74845504903724436</v>
      </c>
      <c r="S22" t="s">
        <v>22</v>
      </c>
      <c r="T22">
        <f t="shared" si="2"/>
        <v>24562.004936384808</v>
      </c>
      <c r="U22">
        <f t="shared" si="2"/>
        <v>407.74245301939789</v>
      </c>
    </row>
    <row r="23" spans="1:21" x14ac:dyDescent="0.25">
      <c r="A23" t="s">
        <v>5</v>
      </c>
      <c r="C23">
        <f>C3-B3</f>
        <v>4.8901200382966102E-4</v>
      </c>
      <c r="D23">
        <f>D3-C3</f>
        <v>-1.4618492674651931E-5</v>
      </c>
      <c r="G23">
        <f>G3-F3</f>
        <v>6.3523263750511401</v>
      </c>
      <c r="H23">
        <f>H3-G3</f>
        <v>1.1179008068618401</v>
      </c>
      <c r="K23" t="s">
        <v>11</v>
      </c>
      <c r="L23">
        <f t="shared" si="4"/>
        <v>24969.747389404205</v>
      </c>
      <c r="M23">
        <f>G23+G25+G26+G24+G30+G31+G32+G33+G35+G36+G37+G28+G39</f>
        <v>1243.7784375142901</v>
      </c>
      <c r="N23">
        <f>M23/L18*100</f>
        <v>9.2353953332338463</v>
      </c>
      <c r="P23" s="2">
        <f>(((L18+M23)/L18)^(1/4)-1)*100</f>
        <v>2.2329390210251043</v>
      </c>
      <c r="S23" t="s">
        <v>11</v>
      </c>
      <c r="T23">
        <f t="shared" si="2"/>
        <v>24969.747389404205</v>
      </c>
      <c r="U23">
        <f t="shared" si="2"/>
        <v>1243.7784375142901</v>
      </c>
    </row>
    <row r="24" spans="1:21" x14ac:dyDescent="0.25">
      <c r="A24" t="s">
        <v>7</v>
      </c>
      <c r="C24">
        <f t="shared" ref="C24:D39" si="5">C4-B4</f>
        <v>1.8064409633989295E-3</v>
      </c>
      <c r="D24">
        <f t="shared" si="5"/>
        <v>1.8398730776783036E-4</v>
      </c>
      <c r="G24">
        <f>G4-F4</f>
        <v>32.087518034187504</v>
      </c>
      <c r="H24">
        <f t="shared" ref="H24" si="6">H4-G4</f>
        <v>10.718403989192396</v>
      </c>
      <c r="K24" s="1">
        <v>2014</v>
      </c>
      <c r="L24">
        <f>G20</f>
        <v>26213.525826918492</v>
      </c>
      <c r="P24" s="2">
        <f>((L24/L18)^(1/4)-1)*100</f>
        <v>18.116202747272148</v>
      </c>
      <c r="S24">
        <v>2014</v>
      </c>
      <c r="T24">
        <f t="shared" si="2"/>
        <v>26213.525826918492</v>
      </c>
    </row>
    <row r="25" spans="1:21" x14ac:dyDescent="0.25">
      <c r="A25" t="s">
        <v>9</v>
      </c>
      <c r="C25">
        <f t="shared" si="5"/>
        <v>3.3323983099056015E-3</v>
      </c>
      <c r="D25">
        <f t="shared" si="5"/>
        <v>-1.1427002379243E-3</v>
      </c>
      <c r="G25">
        <f t="shared" ref="G25:H39" si="7">G5-F5</f>
        <v>44.416208536672201</v>
      </c>
      <c r="H25">
        <f t="shared" si="7"/>
        <v>3.4069273095870045</v>
      </c>
      <c r="K25" t="s">
        <v>10</v>
      </c>
      <c r="L25">
        <f>L24</f>
        <v>26213.525826918492</v>
      </c>
      <c r="M25">
        <v>396.88198724311997</v>
      </c>
      <c r="N25">
        <f>M25/L24*100</f>
        <v>1.5140351201270472</v>
      </c>
      <c r="P25" s="2">
        <f>(((L24+M25)/L24)^(1/4)-1)*100</f>
        <v>0.37637853122496345</v>
      </c>
      <c r="S25" t="s">
        <v>10</v>
      </c>
      <c r="T25">
        <f t="shared" si="2"/>
        <v>26213.525826918492</v>
      </c>
      <c r="U25">
        <f t="shared" si="2"/>
        <v>396.88198724311997</v>
      </c>
    </row>
    <row r="26" spans="1:21" x14ac:dyDescent="0.25">
      <c r="A26" t="s">
        <v>6</v>
      </c>
      <c r="C26">
        <f t="shared" si="5"/>
        <v>1.1196522098316022E-3</v>
      </c>
      <c r="D26">
        <f t="shared" si="5"/>
        <v>2.7059793724990011E-4</v>
      </c>
      <c r="G26">
        <f t="shared" si="7"/>
        <v>24.037189893421299</v>
      </c>
      <c r="H26">
        <f t="shared" si="7"/>
        <v>21.660132805942993</v>
      </c>
      <c r="K26" t="s">
        <v>8</v>
      </c>
      <c r="L26">
        <f>L25+M25</f>
        <v>26610.407814161612</v>
      </c>
      <c r="M26">
        <v>74.87545980970026</v>
      </c>
      <c r="N26">
        <f>M26/L24*100</f>
        <v>0.28563673694292263</v>
      </c>
      <c r="P26" s="2">
        <f>(((L24+M26)/L24)^(1/4)-1)*100</f>
        <v>7.1332822359293502E-2</v>
      </c>
      <c r="S26" t="s">
        <v>8</v>
      </c>
      <c r="T26">
        <f t="shared" si="2"/>
        <v>26610.407814161612</v>
      </c>
      <c r="U26">
        <f t="shared" si="2"/>
        <v>74.87545980970026</v>
      </c>
    </row>
    <row r="27" spans="1:21" x14ac:dyDescent="0.25">
      <c r="A27" s="6" t="s">
        <v>10</v>
      </c>
      <c r="B27" s="6"/>
      <c r="C27" s="6">
        <f t="shared" si="5"/>
        <v>5.87104475849402</v>
      </c>
      <c r="D27" s="6">
        <f t="shared" si="5"/>
        <v>1.9700561808166999</v>
      </c>
      <c r="E27" s="6"/>
      <c r="F27" s="6"/>
      <c r="G27" s="6">
        <f t="shared" si="7"/>
        <v>2201.1075763869003</v>
      </c>
      <c r="H27" s="6">
        <f t="shared" si="7"/>
        <v>396.88198724311997</v>
      </c>
      <c r="K27" t="s">
        <v>17</v>
      </c>
      <c r="L27">
        <f>L26+M26+M27</f>
        <v>26440.615256033972</v>
      </c>
      <c r="M27">
        <v>-244.66801793733976</v>
      </c>
      <c r="N27">
        <f>M27/L24*100</f>
        <v>-0.9333655440051174</v>
      </c>
      <c r="P27" s="2">
        <f>(((L24+M27)/L24)^(1/4)-1)*100</f>
        <v>-0.23416258452982897</v>
      </c>
      <c r="S27" t="s">
        <v>17</v>
      </c>
      <c r="T27">
        <f t="shared" si="2"/>
        <v>26440.615256033972</v>
      </c>
      <c r="U27">
        <f t="shared" si="2"/>
        <v>244.66801793733976</v>
      </c>
    </row>
    <row r="28" spans="1:21" x14ac:dyDescent="0.25">
      <c r="A28" t="s">
        <v>12</v>
      </c>
      <c r="C28">
        <f t="shared" si="5"/>
        <v>0.43226540304354399</v>
      </c>
      <c r="D28">
        <f t="shared" si="5"/>
        <v>0.19846309093898595</v>
      </c>
      <c r="G28">
        <f t="shared" si="7"/>
        <v>331.59322429849806</v>
      </c>
      <c r="H28">
        <f t="shared" si="7"/>
        <v>1.1760854596599302</v>
      </c>
      <c r="K28" t="s">
        <v>22</v>
      </c>
      <c r="L28">
        <f>L27</f>
        <v>26440.615256033972</v>
      </c>
      <c r="M28">
        <v>69.805947200594062</v>
      </c>
      <c r="N28">
        <f>M28/L24*100</f>
        <v>0.26629743614615475</v>
      </c>
      <c r="P28" s="2">
        <f>(((L24+M28)/L24)^(1/4)-1)*100</f>
        <v>6.6507979942165285E-2</v>
      </c>
      <c r="S28" t="s">
        <v>22</v>
      </c>
      <c r="T28">
        <f t="shared" si="2"/>
        <v>26440.615256033972</v>
      </c>
      <c r="U28">
        <f t="shared" si="2"/>
        <v>69.805947200594062</v>
      </c>
    </row>
    <row r="29" spans="1:21" x14ac:dyDescent="0.25">
      <c r="A29" s="5" t="s">
        <v>8</v>
      </c>
      <c r="B29" s="6"/>
      <c r="C29" s="6">
        <f t="shared" si="5"/>
        <v>7.2412057329403279</v>
      </c>
      <c r="D29" s="6">
        <f t="shared" si="5"/>
        <v>2.2551332534892019</v>
      </c>
      <c r="E29" s="6"/>
      <c r="F29" s="6"/>
      <c r="G29" s="6">
        <f t="shared" si="7"/>
        <v>6048.0590453336199</v>
      </c>
      <c r="H29" s="6">
        <f t="shared" si="7"/>
        <v>74.87545980970026</v>
      </c>
      <c r="K29" t="s">
        <v>11</v>
      </c>
      <c r="L29">
        <f>L28+M28</f>
        <v>26510.421203234568</v>
      </c>
      <c r="M29">
        <f>H23+H25+H26+H24+H30+H31+H32+H33+H35+H36+H37+H28+H39</f>
        <v>135.32237426658062</v>
      </c>
      <c r="N29">
        <f>M29/L24*100</f>
        <v>0.51623110588053356</v>
      </c>
      <c r="P29" s="2">
        <f>(((L24+M29)/L24)^(1/4)-1)*100</f>
        <v>0.12880868751639074</v>
      </c>
      <c r="S29" t="s">
        <v>11</v>
      </c>
      <c r="T29">
        <f t="shared" si="2"/>
        <v>26510.421203234568</v>
      </c>
      <c r="U29">
        <f t="shared" si="2"/>
        <v>135.32237426658062</v>
      </c>
    </row>
    <row r="30" spans="1:21" x14ac:dyDescent="0.25">
      <c r="A30" t="s">
        <v>13</v>
      </c>
      <c r="C30">
        <f t="shared" si="5"/>
        <v>2.6091902248200202E-3</v>
      </c>
      <c r="D30">
        <f t="shared" si="5"/>
        <v>-1.0162391944179001E-3</v>
      </c>
      <c r="G30">
        <f t="shared" si="7"/>
        <v>17.7436115452245</v>
      </c>
      <c r="H30">
        <f t="shared" si="7"/>
        <v>0.99730811493250116</v>
      </c>
      <c r="K30" s="1">
        <v>2018</v>
      </c>
      <c r="L30">
        <f>H20</f>
        <v>26645.743577501147</v>
      </c>
      <c r="P30" s="2">
        <f>((L30/L24)^(1/4)-1)*100</f>
        <v>0.40968421322460369</v>
      </c>
      <c r="S30">
        <v>2018</v>
      </c>
      <c r="T30">
        <f t="shared" si="2"/>
        <v>26645.743577501147</v>
      </c>
    </row>
    <row r="31" spans="1:21" x14ac:dyDescent="0.25">
      <c r="A31" t="s">
        <v>14</v>
      </c>
      <c r="C31">
        <f t="shared" si="5"/>
        <v>3.6513111660695E-2</v>
      </c>
      <c r="D31">
        <f t="shared" si="5"/>
        <v>-4.098067235965501E-3</v>
      </c>
      <c r="G31">
        <f t="shared" si="7"/>
        <v>421.71204287488592</v>
      </c>
      <c r="H31">
        <f t="shared" si="7"/>
        <v>56.734703214714045</v>
      </c>
    </row>
    <row r="32" spans="1:21" x14ac:dyDescent="0.25">
      <c r="A32" t="s">
        <v>15</v>
      </c>
      <c r="C32">
        <f t="shared" si="5"/>
        <v>3.74445859388952E-3</v>
      </c>
      <c r="D32">
        <f t="shared" si="5"/>
        <v>1.6072915589308012E-3</v>
      </c>
      <c r="G32">
        <f t="shared" si="7"/>
        <v>74.035772977782202</v>
      </c>
      <c r="H32">
        <f t="shared" si="7"/>
        <v>31.540775401822998</v>
      </c>
    </row>
    <row r="33" spans="1:8" x14ac:dyDescent="0.25">
      <c r="A33" t="s">
        <v>16</v>
      </c>
      <c r="C33">
        <f t="shared" si="5"/>
        <v>-5.0872010508012995E-6</v>
      </c>
      <c r="D33">
        <f t="shared" si="5"/>
        <v>4.4126186974160103E-7</v>
      </c>
      <c r="G33">
        <f t="shared" si="7"/>
        <v>2.8807221457602977E-2</v>
      </c>
      <c r="H33">
        <f t="shared" si="7"/>
        <v>4.2778479923762019E-2</v>
      </c>
    </row>
    <row r="34" spans="1:8" x14ac:dyDescent="0.25">
      <c r="A34" s="5" t="s">
        <v>25</v>
      </c>
      <c r="B34" s="6"/>
      <c r="C34" s="6">
        <f t="shared" si="5"/>
        <v>0.18290626007681104</v>
      </c>
      <c r="D34" s="6">
        <f t="shared" si="5"/>
        <v>-9.4213070320680048E-2</v>
      </c>
      <c r="E34" s="6"/>
      <c r="F34" s="6"/>
      <c r="G34" s="6">
        <f t="shared" si="7"/>
        <v>2845.3213039033499</v>
      </c>
      <c r="H34" s="6">
        <f t="shared" si="7"/>
        <v>-244.66801793733976</v>
      </c>
    </row>
    <row r="35" spans="1:8" x14ac:dyDescent="0.25">
      <c r="A35" t="s">
        <v>18</v>
      </c>
      <c r="C35">
        <f t="shared" si="5"/>
        <v>2.3528262606363301E-2</v>
      </c>
      <c r="D35">
        <f t="shared" si="5"/>
        <v>-4.0559875561181E-3</v>
      </c>
      <c r="G35">
        <f t="shared" si="7"/>
        <v>217.29804059502297</v>
      </c>
      <c r="H35">
        <f t="shared" si="7"/>
        <v>5.695214214163002</v>
      </c>
    </row>
    <row r="36" spans="1:8" x14ac:dyDescent="0.25">
      <c r="A36" t="s">
        <v>19</v>
      </c>
      <c r="C36">
        <f t="shared" si="5"/>
        <v>1.4921138406152902E-2</v>
      </c>
      <c r="D36">
        <f t="shared" si="5"/>
        <v>-3.492248600114E-3</v>
      </c>
      <c r="G36">
        <f t="shared" si="7"/>
        <v>63.399544474800209</v>
      </c>
      <c r="H36">
        <f t="shared" si="7"/>
        <v>1.0659720635369894</v>
      </c>
    </row>
    <row r="37" spans="1:8" x14ac:dyDescent="0.25">
      <c r="A37" t="s">
        <v>20</v>
      </c>
      <c r="C37">
        <f t="shared" si="5"/>
        <v>1.2273428949921301E-3</v>
      </c>
      <c r="D37">
        <f t="shared" si="5"/>
        <v>-5.4372543287529995E-5</v>
      </c>
      <c r="G37">
        <f t="shared" si="7"/>
        <v>11.04912662690036</v>
      </c>
      <c r="H37">
        <f t="shared" si="7"/>
        <v>1.1665208789890009</v>
      </c>
    </row>
    <row r="38" spans="1:8" x14ac:dyDescent="0.25">
      <c r="A38" s="5" t="s">
        <v>22</v>
      </c>
      <c r="B38" s="6"/>
      <c r="C38" s="6">
        <f t="shared" si="5"/>
        <v>3.8579066048085628E-2</v>
      </c>
      <c r="D38" s="6">
        <f t="shared" si="5"/>
        <v>-2.876694982962974E-4</v>
      </c>
      <c r="E38" s="6"/>
      <c r="F38" s="6"/>
      <c r="G38" s="6">
        <f t="shared" si="7"/>
        <v>407.74245301939789</v>
      </c>
      <c r="H38" s="6">
        <f t="shared" si="7"/>
        <v>69.805947200594062</v>
      </c>
    </row>
    <row r="39" spans="1:8" x14ac:dyDescent="0.25">
      <c r="A39" t="s">
        <v>23</v>
      </c>
      <c r="C39">
        <f t="shared" si="5"/>
        <v>1.7434319865148799E-6</v>
      </c>
      <c r="D39">
        <f t="shared" si="5"/>
        <v>-8.7818108459104001E-7</v>
      </c>
      <c r="G39">
        <f t="shared" si="7"/>
        <v>2.5024060386257992E-2</v>
      </c>
      <c r="H39">
        <f t="shared" si="7"/>
        <v>-3.4847274584839938E-4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CF10-1EA2-4ED0-B70A-8CA165F42D4D}">
  <dimension ref="A1:D27"/>
  <sheetViews>
    <sheetView tabSelected="1" workbookViewId="0">
      <selection activeCell="G11" sqref="G11"/>
    </sheetView>
  </sheetViews>
  <sheetFormatPr defaultRowHeight="13.8" x14ac:dyDescent="0.25"/>
  <sheetData>
    <row r="1" spans="1:4" x14ac:dyDescent="0.25">
      <c r="A1">
        <v>2010</v>
      </c>
      <c r="B1">
        <v>2113.0402881975201</v>
      </c>
    </row>
    <row r="2" spans="1:4" x14ac:dyDescent="0.25">
      <c r="A2" t="s">
        <v>35</v>
      </c>
      <c r="B2">
        <f>B1</f>
        <v>2113.0402881975201</v>
      </c>
      <c r="C2">
        <v>29.338157234785967</v>
      </c>
      <c r="D2">
        <f>C2/2113.04028819752*100</f>
        <v>1.3884334055841501</v>
      </c>
    </row>
    <row r="3" spans="1:4" x14ac:dyDescent="0.25">
      <c r="A3" t="s">
        <v>36</v>
      </c>
      <c r="B3">
        <f>B2+C2+C3</f>
        <v>2077.3049719318578</v>
      </c>
      <c r="C3">
        <v>-65.07347350044796</v>
      </c>
      <c r="D3">
        <f t="shared" ref="D3:D5" si="0">C3/2113.04028819752*100</f>
        <v>-3.0796134775053141</v>
      </c>
    </row>
    <row r="4" spans="1:4" x14ac:dyDescent="0.25">
      <c r="A4" t="s">
        <v>37</v>
      </c>
      <c r="B4">
        <f>B3+C4</f>
        <v>2051.6464514483409</v>
      </c>
      <c r="C4">
        <v>-25.658520483517009</v>
      </c>
      <c r="D4">
        <f t="shared" si="0"/>
        <v>-1.2142939548684335</v>
      </c>
    </row>
    <row r="5" spans="1:4" x14ac:dyDescent="0.25">
      <c r="A5" t="s">
        <v>38</v>
      </c>
      <c r="B5">
        <f>B4+C5</f>
        <v>2050.3943417962792</v>
      </c>
      <c r="C5">
        <v>-1.2521096520620176</v>
      </c>
      <c r="D5">
        <f t="shared" si="0"/>
        <v>-5.92563075609931E-2</v>
      </c>
    </row>
    <row r="6" spans="1:4" x14ac:dyDescent="0.25">
      <c r="A6">
        <v>2014</v>
      </c>
      <c r="B6">
        <v>2050.3943417962801</v>
      </c>
    </row>
    <row r="7" spans="1:4" x14ac:dyDescent="0.25">
      <c r="A7" t="s">
        <v>36</v>
      </c>
      <c r="B7">
        <f>B6</f>
        <v>2050.3943417962801</v>
      </c>
      <c r="C7">
        <v>111.56929580386901</v>
      </c>
      <c r="D7">
        <f>C7/2050.39434179628*100</f>
        <v>5.4413579636650278</v>
      </c>
    </row>
    <row r="8" spans="1:4" x14ac:dyDescent="0.25">
      <c r="A8" t="s">
        <v>35</v>
      </c>
      <c r="B8">
        <f>B7+C7</f>
        <v>2161.963637600149</v>
      </c>
      <c r="C8">
        <v>34.993825588746063</v>
      </c>
      <c r="D8">
        <f>C8/2050.39434179628*100</f>
        <v>1.7066875807942961</v>
      </c>
    </row>
    <row r="9" spans="1:4" x14ac:dyDescent="0.25">
      <c r="A9" t="s">
        <v>37</v>
      </c>
      <c r="B9">
        <f>B8+C8</f>
        <v>2196.957463188895</v>
      </c>
      <c r="C9">
        <v>44.605435104869969</v>
      </c>
      <c r="D9">
        <f>C9/2050.39434179628*100</f>
        <v>2.1754564083410743</v>
      </c>
    </row>
    <row r="10" spans="1:4" x14ac:dyDescent="0.25">
      <c r="A10" t="s">
        <v>38</v>
      </c>
      <c r="B10">
        <f>B9+C9</f>
        <v>2241.5628982937651</v>
      </c>
      <c r="C10">
        <v>108.97049471912902</v>
      </c>
      <c r="D10">
        <f>C10/2050.39434179628*100</f>
        <v>5.3146115602164468</v>
      </c>
    </row>
    <row r="11" spans="1:4" x14ac:dyDescent="0.25">
      <c r="A11">
        <v>2018</v>
      </c>
      <c r="B11">
        <f>B10+C10</f>
        <v>2350.5333930128941</v>
      </c>
    </row>
    <row r="17" spans="1:4" x14ac:dyDescent="0.25">
      <c r="A17">
        <v>2010</v>
      </c>
      <c r="B17">
        <v>4715114.8927789498</v>
      </c>
    </row>
    <row r="18" spans="1:4" x14ac:dyDescent="0.25">
      <c r="A18" t="s">
        <v>39</v>
      </c>
      <c r="B18">
        <f>B17</f>
        <v>4715114.8927789498</v>
      </c>
      <c r="C18">
        <v>354868.28031676984</v>
      </c>
    </row>
    <row r="19" spans="1:4" x14ac:dyDescent="0.25">
      <c r="A19" t="s">
        <v>40</v>
      </c>
      <c r="B19">
        <f>B18+C18</f>
        <v>5069983.1730957199</v>
      </c>
      <c r="C19">
        <v>237816.39170463011</v>
      </c>
    </row>
    <row r="20" spans="1:4" x14ac:dyDescent="0.25">
      <c r="A20" t="s">
        <v>41</v>
      </c>
      <c r="B20">
        <f t="shared" ref="B20:B26" si="1">B19+C19</f>
        <v>5307799.56480035</v>
      </c>
      <c r="C20">
        <v>79774.553002330009</v>
      </c>
    </row>
    <row r="21" spans="1:4" x14ac:dyDescent="0.25">
      <c r="A21" t="s">
        <v>42</v>
      </c>
      <c r="B21">
        <f t="shared" si="1"/>
        <v>5387574.1178026795</v>
      </c>
      <c r="C21">
        <v>75776.08100366802</v>
      </c>
    </row>
    <row r="22" spans="1:4" x14ac:dyDescent="0.25">
      <c r="A22">
        <v>2014</v>
      </c>
      <c r="B22">
        <f t="shared" si="1"/>
        <v>5463350.1988063473</v>
      </c>
    </row>
    <row r="23" spans="1:4" x14ac:dyDescent="0.25">
      <c r="A23" t="s">
        <v>36</v>
      </c>
      <c r="B23">
        <f t="shared" si="1"/>
        <v>5463350.1988063473</v>
      </c>
      <c r="C23">
        <v>573166.20724440017</v>
      </c>
    </row>
    <row r="24" spans="1:4" x14ac:dyDescent="0.25">
      <c r="A24" t="s">
        <v>39</v>
      </c>
      <c r="B24">
        <f>B23+C23</f>
        <v>6036516.4060507473</v>
      </c>
      <c r="C24">
        <v>246920.02332866006</v>
      </c>
    </row>
    <row r="25" spans="1:4" x14ac:dyDescent="0.25">
      <c r="A25" t="s">
        <v>41</v>
      </c>
      <c r="B25">
        <f t="shared" si="1"/>
        <v>6283436.4293794073</v>
      </c>
      <c r="C25">
        <v>185764.890560703</v>
      </c>
    </row>
    <row r="26" spans="1:4" x14ac:dyDescent="0.25">
      <c r="A26" t="s">
        <v>42</v>
      </c>
      <c r="B26">
        <f t="shared" si="1"/>
        <v>6469201.3199401107</v>
      </c>
      <c r="C26">
        <v>344533.32855881506</v>
      </c>
    </row>
    <row r="27" spans="1:4" x14ac:dyDescent="0.25">
      <c r="A27">
        <v>2018</v>
      </c>
      <c r="B27">
        <f>B26+C26</f>
        <v>6813734.6484989254</v>
      </c>
      <c r="D27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VJ</vt:lpstr>
      <vt:lpstr>NG</vt:lpstr>
      <vt:lpstr>TI</vt:lpstr>
      <vt:lpstr>UC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2021-07-30T11:46:06Z</dcterms:modified>
</cp:coreProperties>
</file>