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harts/chart2.xml" ContentType="application/vnd.openxmlformats-officedocument.drawingml.chart+xml"/>
  <Override PartName="/xl/calcChain.xml" ContentType="application/vnd.openxmlformats-officedocument.spreadsheetml.calcChain+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https://uwnetid-my.sharepoint.com/personal/jingyj11_uw_edu/Documents/2024winter/514 SWHWLab/Hydration Companion/data_sheets/"/>
    </mc:Choice>
  </mc:AlternateContent>
  <xr:revisionPtr revIDLastSave="9" documentId="8_{4E7FDCB4-83D0-40CF-AFF0-2E9F2538FC30}" xr6:coauthVersionLast="47" xr6:coauthVersionMax="47" xr10:uidLastSave="{81FA80C9-6A4A-47CD-BD54-C3F5FD7FA389}"/>
  <bookViews>
    <workbookView xWindow="-110" yWindow="-110" windowWidth="25820" windowHeight="14620" xr2:uid="{00000000-000D-0000-FFFF-FFFF00000000}"/>
  </bookViews>
  <sheets>
    <sheet name="System Parameters" sheetId="1" r:id="rId1"/>
    <sheet name="Sensitivity Analysis"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V118" i="2" l="1"/>
  <c r="U118" i="2"/>
  <c r="T118" i="2"/>
  <c r="S118" i="2"/>
  <c r="R118" i="2"/>
  <c r="Q118" i="2"/>
  <c r="P118" i="2"/>
  <c r="O118" i="2"/>
  <c r="D118" i="2"/>
  <c r="C118" i="2"/>
  <c r="B118" i="2"/>
  <c r="A118" i="2"/>
  <c r="V117" i="2"/>
  <c r="U117" i="2"/>
  <c r="T117" i="2"/>
  <c r="S117" i="2"/>
  <c r="R117" i="2"/>
  <c r="Q117" i="2"/>
  <c r="P117" i="2"/>
  <c r="O117" i="2"/>
  <c r="D117" i="2"/>
  <c r="C117" i="2"/>
  <c r="B117" i="2"/>
  <c r="A117" i="2"/>
  <c r="V116" i="2"/>
  <c r="U116" i="2"/>
  <c r="T116" i="2"/>
  <c r="S116" i="2"/>
  <c r="R116" i="2"/>
  <c r="Q116" i="2"/>
  <c r="P116" i="2"/>
  <c r="O116" i="2"/>
  <c r="D116" i="2"/>
  <c r="C116" i="2"/>
  <c r="B116" i="2"/>
  <c r="A116" i="2"/>
  <c r="V115" i="2"/>
  <c r="U115" i="2"/>
  <c r="T115" i="2"/>
  <c r="S115" i="2"/>
  <c r="R115" i="2"/>
  <c r="Q115" i="2"/>
  <c r="P115" i="2"/>
  <c r="O115" i="2"/>
  <c r="D115" i="2"/>
  <c r="C115" i="2"/>
  <c r="B115" i="2"/>
  <c r="A115" i="2"/>
  <c r="V114" i="2"/>
  <c r="U114" i="2"/>
  <c r="T114" i="2"/>
  <c r="S114" i="2"/>
  <c r="R114" i="2"/>
  <c r="Q114" i="2"/>
  <c r="P114" i="2"/>
  <c r="O114" i="2"/>
  <c r="D114" i="2"/>
  <c r="C114" i="2"/>
  <c r="B114" i="2"/>
  <c r="A114" i="2"/>
  <c r="V113" i="2"/>
  <c r="U113" i="2"/>
  <c r="T113" i="2"/>
  <c r="S113" i="2"/>
  <c r="R113" i="2"/>
  <c r="Q113" i="2"/>
  <c r="P113" i="2"/>
  <c r="O113" i="2"/>
  <c r="D113" i="2"/>
  <c r="C113" i="2"/>
  <c r="B113" i="2"/>
  <c r="A113" i="2"/>
  <c r="V112" i="2"/>
  <c r="U112" i="2"/>
  <c r="T112" i="2"/>
  <c r="S112" i="2"/>
  <c r="R112" i="2"/>
  <c r="Q112" i="2"/>
  <c r="P112" i="2"/>
  <c r="O112" i="2"/>
  <c r="D112" i="2"/>
  <c r="C112" i="2"/>
  <c r="B112" i="2"/>
  <c r="A112" i="2"/>
  <c r="V111" i="2"/>
  <c r="U111" i="2"/>
  <c r="T111" i="2"/>
  <c r="S111" i="2"/>
  <c r="R111" i="2"/>
  <c r="Q111" i="2"/>
  <c r="P111" i="2"/>
  <c r="O111" i="2"/>
  <c r="D111" i="2"/>
  <c r="C111" i="2"/>
  <c r="B111" i="2"/>
  <c r="A111" i="2"/>
  <c r="V110" i="2"/>
  <c r="U110" i="2"/>
  <c r="T110" i="2"/>
  <c r="S110" i="2"/>
  <c r="R110" i="2"/>
  <c r="Q110" i="2"/>
  <c r="P110" i="2"/>
  <c r="O110" i="2"/>
  <c r="D110" i="2"/>
  <c r="C110" i="2"/>
  <c r="B110" i="2"/>
  <c r="A110" i="2"/>
  <c r="V109" i="2"/>
  <c r="U109" i="2"/>
  <c r="T109" i="2"/>
  <c r="S109" i="2"/>
  <c r="R109" i="2"/>
  <c r="Q109" i="2"/>
  <c r="P109" i="2"/>
  <c r="O109" i="2"/>
  <c r="D109" i="2"/>
  <c r="C109" i="2"/>
  <c r="B109" i="2"/>
  <c r="A109" i="2"/>
  <c r="V108" i="2"/>
  <c r="U108" i="2"/>
  <c r="T108" i="2"/>
  <c r="S108" i="2"/>
  <c r="R108" i="2"/>
  <c r="Q108" i="2"/>
  <c r="P108" i="2"/>
  <c r="O108" i="2"/>
  <c r="D108" i="2"/>
  <c r="C108" i="2"/>
  <c r="B108" i="2"/>
  <c r="A108" i="2"/>
  <c r="V107" i="2"/>
  <c r="U107" i="2"/>
  <c r="T107" i="2"/>
  <c r="S107" i="2"/>
  <c r="R107" i="2"/>
  <c r="Q107" i="2"/>
  <c r="P107" i="2"/>
  <c r="O107" i="2"/>
  <c r="D107" i="2"/>
  <c r="C107" i="2"/>
  <c r="B107" i="2"/>
  <c r="A107" i="2"/>
  <c r="V106" i="2"/>
  <c r="U106" i="2"/>
  <c r="T106" i="2"/>
  <c r="S106" i="2"/>
  <c r="R106" i="2"/>
  <c r="Q106" i="2"/>
  <c r="P106" i="2"/>
  <c r="O106" i="2"/>
  <c r="D106" i="2"/>
  <c r="C106" i="2"/>
  <c r="B106" i="2"/>
  <c r="A106" i="2"/>
  <c r="V105" i="2"/>
  <c r="U105" i="2"/>
  <c r="T105" i="2"/>
  <c r="S105" i="2"/>
  <c r="R105" i="2"/>
  <c r="Q105" i="2"/>
  <c r="P105" i="2"/>
  <c r="O105" i="2"/>
  <c r="D105" i="2"/>
  <c r="C105" i="2"/>
  <c r="B105" i="2"/>
  <c r="A105" i="2"/>
  <c r="V104" i="2"/>
  <c r="U104" i="2"/>
  <c r="T104" i="2"/>
  <c r="S104" i="2"/>
  <c r="R104" i="2"/>
  <c r="Q104" i="2"/>
  <c r="P104" i="2"/>
  <c r="O104" i="2"/>
  <c r="D104" i="2"/>
  <c r="C104" i="2"/>
  <c r="B104" i="2"/>
  <c r="A104" i="2"/>
  <c r="V103" i="2"/>
  <c r="U103" i="2"/>
  <c r="T103" i="2"/>
  <c r="S103" i="2"/>
  <c r="R103" i="2"/>
  <c r="Q103" i="2"/>
  <c r="P103" i="2"/>
  <c r="O103" i="2"/>
  <c r="D103" i="2"/>
  <c r="C103" i="2"/>
  <c r="B103" i="2"/>
  <c r="A103" i="2"/>
  <c r="V102" i="2"/>
  <c r="U102" i="2"/>
  <c r="T102" i="2"/>
  <c r="S102" i="2"/>
  <c r="R102" i="2"/>
  <c r="Q102" i="2"/>
  <c r="P102" i="2"/>
  <c r="O102" i="2"/>
  <c r="D102" i="2"/>
  <c r="C102" i="2"/>
  <c r="B102" i="2"/>
  <c r="A102" i="2"/>
  <c r="V101" i="2"/>
  <c r="U101" i="2"/>
  <c r="T101" i="2"/>
  <c r="S101" i="2"/>
  <c r="R101" i="2"/>
  <c r="Q101" i="2"/>
  <c r="P101" i="2"/>
  <c r="O101" i="2"/>
  <c r="D101" i="2"/>
  <c r="C101" i="2"/>
  <c r="B101" i="2"/>
  <c r="A101" i="2"/>
  <c r="V100" i="2"/>
  <c r="U100" i="2"/>
  <c r="T100" i="2"/>
  <c r="S100" i="2"/>
  <c r="R100" i="2"/>
  <c r="Q100" i="2"/>
  <c r="P100" i="2"/>
  <c r="O100" i="2"/>
  <c r="D100" i="2"/>
  <c r="C100" i="2"/>
  <c r="B100" i="2"/>
  <c r="A100" i="2"/>
  <c r="V99" i="2"/>
  <c r="U99" i="2"/>
  <c r="T99" i="2"/>
  <c r="S99" i="2"/>
  <c r="R99" i="2"/>
  <c r="Q99" i="2"/>
  <c r="P99" i="2"/>
  <c r="C99" i="2"/>
  <c r="B99" i="2"/>
  <c r="V98" i="2"/>
  <c r="U98" i="2"/>
  <c r="T98" i="2"/>
  <c r="S98" i="2"/>
  <c r="R98" i="2"/>
  <c r="Q98" i="2"/>
  <c r="P98" i="2"/>
  <c r="C98" i="2"/>
  <c r="B98" i="2"/>
  <c r="V97" i="2"/>
  <c r="U97" i="2"/>
  <c r="T97" i="2"/>
  <c r="S97" i="2"/>
  <c r="R97" i="2"/>
  <c r="Q97" i="2"/>
  <c r="P97" i="2"/>
  <c r="O97" i="2"/>
  <c r="D97" i="2"/>
  <c r="C97" i="2"/>
  <c r="B97" i="2"/>
  <c r="A97" i="2"/>
  <c r="V96" i="2"/>
  <c r="U96" i="2"/>
  <c r="T96" i="2"/>
  <c r="S96" i="2"/>
  <c r="R96" i="2"/>
  <c r="Q96" i="2"/>
  <c r="P96" i="2"/>
  <c r="C96" i="2"/>
  <c r="A96" i="2"/>
  <c r="V95" i="2"/>
  <c r="U95" i="2"/>
  <c r="T95" i="2"/>
  <c r="S95" i="2"/>
  <c r="R95" i="2"/>
  <c r="Q95" i="2"/>
  <c r="P95" i="2"/>
  <c r="C95" i="2"/>
  <c r="A95" i="2"/>
  <c r="V94" i="2"/>
  <c r="U94" i="2"/>
  <c r="T94" i="2"/>
  <c r="S94" i="2"/>
  <c r="R94" i="2"/>
  <c r="Q94" i="2"/>
  <c r="P94" i="2"/>
  <c r="O94" i="2"/>
  <c r="N94" i="2"/>
  <c r="M94" i="2"/>
  <c r="L94" i="2"/>
  <c r="K94" i="2"/>
  <c r="J94" i="2"/>
  <c r="I94" i="2"/>
  <c r="H94" i="2"/>
  <c r="G94" i="2"/>
  <c r="F94" i="2"/>
  <c r="E94" i="2"/>
  <c r="D94" i="2"/>
  <c r="C94" i="2"/>
  <c r="B94" i="2"/>
  <c r="A94" i="2"/>
  <c r="V93" i="2"/>
  <c r="U93" i="2"/>
  <c r="T93" i="2"/>
  <c r="S93" i="2"/>
  <c r="R93" i="2"/>
  <c r="Q93" i="2"/>
  <c r="P93" i="2"/>
  <c r="C93" i="2"/>
  <c r="A93" i="2"/>
  <c r="V92" i="2"/>
  <c r="U92" i="2"/>
  <c r="T92" i="2"/>
  <c r="S92" i="2"/>
  <c r="R92" i="2"/>
  <c r="Q92" i="2"/>
  <c r="P92" i="2"/>
  <c r="O92" i="2"/>
  <c r="N92" i="2"/>
  <c r="M92" i="2"/>
  <c r="L92" i="2"/>
  <c r="K92" i="2"/>
  <c r="J92" i="2"/>
  <c r="I92" i="2"/>
  <c r="H92" i="2"/>
  <c r="G92" i="2"/>
  <c r="F92" i="2"/>
  <c r="E92" i="2"/>
  <c r="D92" i="2"/>
  <c r="C92" i="2"/>
  <c r="B92" i="2"/>
  <c r="A92" i="2"/>
  <c r="V91" i="2"/>
  <c r="U91" i="2"/>
  <c r="T91" i="2"/>
  <c r="S91" i="2"/>
  <c r="R91" i="2"/>
  <c r="O91" i="2"/>
  <c r="N91" i="2"/>
  <c r="M91" i="2"/>
  <c r="L91" i="2"/>
  <c r="K91" i="2"/>
  <c r="J91" i="2"/>
  <c r="I91" i="2"/>
  <c r="H91" i="2"/>
  <c r="G91" i="2"/>
  <c r="F91" i="2"/>
  <c r="E91" i="2"/>
  <c r="D91" i="2"/>
  <c r="C91" i="2"/>
  <c r="B91" i="2"/>
  <c r="A91" i="2"/>
  <c r="V90" i="2"/>
  <c r="U90" i="2"/>
  <c r="T90" i="2"/>
  <c r="S90" i="2"/>
  <c r="R90" i="2"/>
  <c r="C90" i="2"/>
  <c r="V89" i="2"/>
  <c r="U89" i="2"/>
  <c r="T89" i="2"/>
  <c r="S89" i="2"/>
  <c r="R89" i="2"/>
  <c r="C89" i="2"/>
  <c r="V88" i="2"/>
  <c r="U88" i="2"/>
  <c r="T88" i="2"/>
  <c r="S88" i="2"/>
  <c r="R88" i="2"/>
  <c r="C88" i="2"/>
  <c r="V87" i="2"/>
  <c r="U87" i="2"/>
  <c r="T87" i="2"/>
  <c r="S87" i="2"/>
  <c r="R87" i="2"/>
  <c r="C87" i="2"/>
  <c r="B87" i="2"/>
  <c r="A87" i="2"/>
  <c r="V86" i="2"/>
  <c r="U86" i="2"/>
  <c r="T86" i="2"/>
  <c r="S86" i="2"/>
  <c r="R86" i="2"/>
  <c r="Q86" i="2"/>
  <c r="P86" i="2"/>
  <c r="O86" i="2"/>
  <c r="D86" i="2"/>
  <c r="C86" i="2"/>
  <c r="B86" i="2"/>
  <c r="A86" i="2"/>
  <c r="V85" i="2"/>
  <c r="U85" i="2"/>
  <c r="T85" i="2"/>
  <c r="S85" i="2"/>
  <c r="R85" i="2"/>
  <c r="Q85" i="2"/>
  <c r="P85" i="2"/>
  <c r="O85" i="2"/>
  <c r="D85" i="2"/>
  <c r="C85" i="2"/>
  <c r="B85" i="2"/>
  <c r="A85" i="2"/>
  <c r="V84" i="2"/>
  <c r="U84" i="2"/>
  <c r="T84" i="2"/>
  <c r="S84" i="2"/>
  <c r="R84" i="2"/>
  <c r="Q84" i="2"/>
  <c r="P84" i="2"/>
  <c r="O84" i="2"/>
  <c r="D84" i="2"/>
  <c r="C84" i="2"/>
  <c r="B84" i="2"/>
  <c r="A84" i="2"/>
  <c r="V83" i="2"/>
  <c r="U83" i="2"/>
  <c r="T83" i="2"/>
  <c r="S83" i="2"/>
  <c r="R83" i="2"/>
  <c r="Q83" i="2"/>
  <c r="P83" i="2"/>
  <c r="O83" i="2"/>
  <c r="D83" i="2"/>
  <c r="C83" i="2"/>
  <c r="B83" i="2"/>
  <c r="A83" i="2"/>
  <c r="W82" i="2"/>
  <c r="V82" i="2"/>
  <c r="U82" i="2"/>
  <c r="T82" i="2"/>
  <c r="D82" i="2"/>
  <c r="C82" i="2"/>
  <c r="B82" i="2"/>
  <c r="A82" i="2"/>
  <c r="W81" i="2"/>
  <c r="V81" i="2"/>
  <c r="U81" i="2"/>
  <c r="T81" i="2"/>
  <c r="D81" i="2"/>
  <c r="C81" i="2"/>
  <c r="B81" i="2"/>
  <c r="A81" i="2"/>
  <c r="W80" i="2"/>
  <c r="V80" i="2"/>
  <c r="U80" i="2"/>
  <c r="T80" i="2"/>
  <c r="D80" i="2"/>
  <c r="C80" i="2"/>
  <c r="B80" i="2"/>
  <c r="A80" i="2"/>
  <c r="W79" i="2"/>
  <c r="V79" i="2"/>
  <c r="U79" i="2"/>
  <c r="T79" i="2"/>
  <c r="D79" i="2"/>
  <c r="C79" i="2"/>
  <c r="B79" i="2"/>
  <c r="A79" i="2"/>
  <c r="W78" i="2"/>
  <c r="V78" i="2"/>
  <c r="U78" i="2"/>
  <c r="T78" i="2"/>
  <c r="D78" i="2"/>
  <c r="C78" i="2"/>
  <c r="B78" i="2"/>
  <c r="A78" i="2"/>
  <c r="W77" i="2"/>
  <c r="V77" i="2"/>
  <c r="U77" i="2"/>
  <c r="T77" i="2"/>
  <c r="D77" i="2"/>
  <c r="C77" i="2"/>
  <c r="B77" i="2"/>
  <c r="A77" i="2"/>
  <c r="W76" i="2"/>
  <c r="V76" i="2"/>
  <c r="U76" i="2"/>
  <c r="T76" i="2"/>
  <c r="C76" i="2"/>
  <c r="B76" i="2"/>
  <c r="N76" i="2" s="1"/>
  <c r="A76" i="2"/>
  <c r="W75" i="2"/>
  <c r="V75" i="2"/>
  <c r="U75" i="2"/>
  <c r="T75" i="2"/>
  <c r="C75" i="2"/>
  <c r="B75" i="2"/>
  <c r="I75" i="2" s="1"/>
  <c r="A75" i="2"/>
  <c r="W74" i="2"/>
  <c r="V74" i="2"/>
  <c r="U74" i="2"/>
  <c r="T74" i="2"/>
  <c r="C74" i="2"/>
  <c r="B74" i="2"/>
  <c r="J74" i="2" s="1"/>
  <c r="A74" i="2"/>
  <c r="W73" i="2"/>
  <c r="V73" i="2"/>
  <c r="U73" i="2"/>
  <c r="T73" i="2"/>
  <c r="C73" i="2"/>
  <c r="B73" i="2"/>
  <c r="I73" i="2" s="1"/>
  <c r="A73" i="2"/>
  <c r="W72" i="2"/>
  <c r="V72" i="2"/>
  <c r="U72" i="2"/>
  <c r="T72" i="2"/>
  <c r="C72" i="2"/>
  <c r="B72" i="2"/>
  <c r="N72" i="2" s="1"/>
  <c r="A72" i="2"/>
  <c r="W71" i="2"/>
  <c r="V71" i="2"/>
  <c r="U71" i="2"/>
  <c r="T71" i="2"/>
  <c r="C71" i="2"/>
  <c r="B71" i="2"/>
  <c r="G71" i="2" s="1"/>
  <c r="A71" i="2"/>
  <c r="W70" i="2"/>
  <c r="V70" i="2"/>
  <c r="U70" i="2"/>
  <c r="T70" i="2"/>
  <c r="C70" i="2"/>
  <c r="B70" i="2"/>
  <c r="O70" i="2" s="1"/>
  <c r="A70" i="2"/>
  <c r="W69" i="2"/>
  <c r="V69" i="2"/>
  <c r="U69" i="2"/>
  <c r="T69" i="2"/>
  <c r="C69" i="2"/>
  <c r="B69" i="2"/>
  <c r="O69" i="2" s="1"/>
  <c r="A69" i="2"/>
  <c r="W68" i="2"/>
  <c r="V68" i="2"/>
  <c r="U68" i="2"/>
  <c r="T68" i="2"/>
  <c r="C68" i="2"/>
  <c r="B68" i="2"/>
  <c r="O68" i="2" s="1"/>
  <c r="A68" i="2"/>
  <c r="W67" i="2"/>
  <c r="V67" i="2"/>
  <c r="U67" i="2"/>
  <c r="T67" i="2"/>
  <c r="C67" i="2"/>
  <c r="B67" i="2"/>
  <c r="N67" i="2" s="1"/>
  <c r="A67" i="2"/>
  <c r="W66" i="2"/>
  <c r="V66" i="2"/>
  <c r="U66" i="2"/>
  <c r="T66" i="2"/>
  <c r="C66" i="2"/>
  <c r="B66" i="2"/>
  <c r="M66" i="2" s="1"/>
  <c r="A66" i="2"/>
  <c r="W65" i="2"/>
  <c r="V65" i="2"/>
  <c r="U65" i="2"/>
  <c r="T65" i="2"/>
  <c r="C65" i="2"/>
  <c r="B65" i="2"/>
  <c r="L65" i="2" s="1"/>
  <c r="A65" i="2"/>
  <c r="W64" i="2"/>
  <c r="V64" i="2"/>
  <c r="U64" i="2"/>
  <c r="T64" i="2"/>
  <c r="C64" i="2"/>
  <c r="B64" i="2"/>
  <c r="K64" i="2" s="1"/>
  <c r="A64" i="2"/>
  <c r="W63" i="2"/>
  <c r="V63" i="2"/>
  <c r="U63" i="2"/>
  <c r="T63" i="2"/>
  <c r="C63" i="2"/>
  <c r="B63" i="2"/>
  <c r="J63" i="2" s="1"/>
  <c r="A63" i="2"/>
  <c r="W62" i="2"/>
  <c r="V62" i="2"/>
  <c r="U62" i="2"/>
  <c r="T62" i="2"/>
  <c r="C62" i="2"/>
  <c r="B62" i="2"/>
  <c r="I62" i="2" s="1"/>
  <c r="A62" i="2"/>
  <c r="W61" i="2"/>
  <c r="V61" i="2"/>
  <c r="U61" i="2"/>
  <c r="T61" i="2"/>
  <c r="C61" i="2"/>
  <c r="B61" i="2"/>
  <c r="H61" i="2" s="1"/>
  <c r="A61" i="2"/>
  <c r="W60" i="2"/>
  <c r="V60" i="2"/>
  <c r="U60" i="2"/>
  <c r="T60" i="2"/>
  <c r="C60" i="2"/>
  <c r="B60" i="2"/>
  <c r="G60" i="2" s="1"/>
  <c r="A60" i="2"/>
  <c r="W59" i="2"/>
  <c r="V59" i="2"/>
  <c r="U59" i="2"/>
  <c r="T59" i="2"/>
  <c r="C59" i="2"/>
  <c r="B59" i="2"/>
  <c r="F59" i="2" s="1"/>
  <c r="A59" i="2"/>
  <c r="W58" i="2"/>
  <c r="V58" i="2"/>
  <c r="U58" i="2"/>
  <c r="T58" i="2"/>
  <c r="C58" i="2"/>
  <c r="B58" i="2"/>
  <c r="O58" i="2" s="1"/>
  <c r="A58" i="2"/>
  <c r="W57" i="2"/>
  <c r="V57" i="2"/>
  <c r="U57" i="2"/>
  <c r="T57" i="2"/>
  <c r="C57" i="2"/>
  <c r="B57" i="2"/>
  <c r="D57" i="2" s="1"/>
  <c r="A57" i="2"/>
  <c r="W56" i="2"/>
  <c r="V56" i="2"/>
  <c r="U56" i="2"/>
  <c r="T56" i="2"/>
  <c r="C56" i="2"/>
  <c r="B56" i="2"/>
  <c r="O56" i="2" s="1"/>
  <c r="A56" i="2"/>
  <c r="W55" i="2"/>
  <c r="V55" i="2"/>
  <c r="U55" i="2"/>
  <c r="T55" i="2"/>
  <c r="D55" i="2"/>
  <c r="C55" i="2"/>
  <c r="B55" i="2"/>
  <c r="A55" i="2"/>
  <c r="W54" i="2"/>
  <c r="V54" i="2"/>
  <c r="U54" i="2"/>
  <c r="T54" i="2"/>
  <c r="D54" i="2"/>
  <c r="C54" i="2"/>
  <c r="B54" i="2"/>
  <c r="A54" i="2"/>
  <c r="W53" i="2"/>
  <c r="V53" i="2"/>
  <c r="U53" i="2"/>
  <c r="T53" i="2"/>
  <c r="D53" i="2"/>
  <c r="C53" i="2"/>
  <c r="B53" i="2"/>
  <c r="A53" i="2"/>
  <c r="W52" i="2"/>
  <c r="V52" i="2"/>
  <c r="U52" i="2"/>
  <c r="T52" i="2"/>
  <c r="D52" i="2"/>
  <c r="C52" i="2"/>
  <c r="B52" i="2"/>
  <c r="A52" i="2"/>
  <c r="M31" i="1"/>
  <c r="M28" i="1"/>
  <c r="L28" i="1"/>
  <c r="A90" i="2" s="1"/>
  <c r="M27" i="1"/>
  <c r="L27" i="1"/>
  <c r="A89" i="2" s="1"/>
  <c r="M26" i="1"/>
  <c r="L26" i="1"/>
  <c r="A88" i="2" s="1"/>
  <c r="K76" i="2" l="1"/>
  <c r="L76" i="2"/>
  <c r="F76" i="2"/>
  <c r="O76" i="2"/>
  <c r="H76" i="2"/>
  <c r="M76" i="2"/>
  <c r="O28" i="1"/>
  <c r="D64" i="2"/>
  <c r="E75" i="2"/>
  <c r="J62" i="2"/>
  <c r="F75" i="2"/>
  <c r="K62" i="2"/>
  <c r="G75" i="2"/>
  <c r="L62" i="2"/>
  <c r="O67" i="2"/>
  <c r="J75" i="2"/>
  <c r="M75" i="2"/>
  <c r="N75" i="2"/>
  <c r="N62" i="2"/>
  <c r="L75" i="2"/>
  <c r="O75" i="2"/>
  <c r="O65" i="2"/>
  <c r="K75" i="2"/>
  <c r="O62" i="2"/>
  <c r="E60" i="2"/>
  <c r="J64" i="2"/>
  <c r="O61" i="2"/>
  <c r="H57" i="2"/>
  <c r="N64" i="2"/>
  <c r="G59" i="2"/>
  <c r="O64" i="2"/>
  <c r="H59" i="2"/>
  <c r="K63" i="2"/>
  <c r="M57" i="2"/>
  <c r="I59" i="2"/>
  <c r="M60" i="2"/>
  <c r="L63" i="2"/>
  <c r="F64" i="2"/>
  <c r="E57" i="2"/>
  <c r="H60" i="2"/>
  <c r="G57" i="2"/>
  <c r="K60" i="2"/>
  <c r="L60" i="2"/>
  <c r="N57" i="2"/>
  <c r="J59" i="2"/>
  <c r="N60" i="2"/>
  <c r="M63" i="2"/>
  <c r="D76" i="2"/>
  <c r="B93" i="2"/>
  <c r="O93" i="2" s="1"/>
  <c r="I61" i="2"/>
  <c r="D59" i="2"/>
  <c r="N66" i="2"/>
  <c r="E59" i="2"/>
  <c r="J57" i="2"/>
  <c r="K59" i="2"/>
  <c r="O60" i="2"/>
  <c r="N63" i="2"/>
  <c r="D75" i="2"/>
  <c r="E76" i="2"/>
  <c r="I64" i="2"/>
  <c r="M61" i="2"/>
  <c r="F57" i="2"/>
  <c r="N61" i="2"/>
  <c r="J60" i="2"/>
  <c r="O66" i="2"/>
  <c r="I57" i="2"/>
  <c r="H63" i="2"/>
  <c r="L59" i="2"/>
  <c r="O63" i="2"/>
  <c r="M59" i="2"/>
  <c r="G76" i="2"/>
  <c r="L61" i="2"/>
  <c r="L64" i="2"/>
  <c r="M64" i="2"/>
  <c r="E63" i="2"/>
  <c r="O59" i="2"/>
  <c r="M65" i="2"/>
  <c r="H75" i="2"/>
  <c r="I76" i="2"/>
  <c r="J61" i="2"/>
  <c r="K61" i="2"/>
  <c r="I60" i="2"/>
  <c r="N59" i="2"/>
  <c r="M62" i="2"/>
  <c r="N65" i="2"/>
  <c r="J76" i="2"/>
  <c r="F61" i="2"/>
  <c r="G61" i="2"/>
  <c r="D56" i="2"/>
  <c r="E56" i="2"/>
  <c r="F56" i="2"/>
  <c r="G56" i="2"/>
  <c r="I56" i="2"/>
  <c r="H56" i="2"/>
  <c r="J56" i="2"/>
  <c r="K56" i="2"/>
  <c r="L56" i="2"/>
  <c r="M56" i="2"/>
  <c r="E58" i="2"/>
  <c r="G58" i="2"/>
  <c r="H58" i="2"/>
  <c r="D58" i="2"/>
  <c r="I58" i="2"/>
  <c r="J58" i="2"/>
  <c r="F58" i="2"/>
  <c r="K58" i="2"/>
  <c r="L58" i="2"/>
  <c r="N58" i="2"/>
  <c r="M58" i="2"/>
  <c r="K57" i="2"/>
  <c r="O27" i="1"/>
  <c r="L57" i="2"/>
  <c r="K93" i="2"/>
  <c r="N93" i="2"/>
  <c r="M93" i="2"/>
  <c r="D93" i="2"/>
  <c r="L93" i="2"/>
  <c r="J93" i="2"/>
  <c r="H93" i="2"/>
  <c r="F74" i="2"/>
  <c r="D70" i="2"/>
  <c r="H74" i="2"/>
  <c r="I74" i="2"/>
  <c r="H72" i="2"/>
  <c r="D67" i="2"/>
  <c r="E68" i="2"/>
  <c r="G70" i="2"/>
  <c r="H71" i="2"/>
  <c r="I72" i="2"/>
  <c r="J73" i="2"/>
  <c r="K74" i="2"/>
  <c r="N56" i="2"/>
  <c r="O57" i="2"/>
  <c r="D66" i="2"/>
  <c r="E67" i="2"/>
  <c r="F68" i="2"/>
  <c r="G69" i="2"/>
  <c r="H70" i="2"/>
  <c r="I71" i="2"/>
  <c r="J72" i="2"/>
  <c r="K73" i="2"/>
  <c r="L74" i="2"/>
  <c r="B89" i="2"/>
  <c r="D72" i="2"/>
  <c r="E72" i="2"/>
  <c r="F72" i="2"/>
  <c r="D69" i="2"/>
  <c r="F69" i="2"/>
  <c r="D65" i="2"/>
  <c r="E66" i="2"/>
  <c r="F67" i="2"/>
  <c r="G68" i="2"/>
  <c r="H69" i="2"/>
  <c r="I70" i="2"/>
  <c r="J71" i="2"/>
  <c r="K72" i="2"/>
  <c r="L73" i="2"/>
  <c r="M74" i="2"/>
  <c r="G74" i="2"/>
  <c r="G72" i="2"/>
  <c r="D73" i="2"/>
  <c r="D71" i="2"/>
  <c r="F73" i="2"/>
  <c r="F71" i="2"/>
  <c r="I69" i="2"/>
  <c r="M73" i="2"/>
  <c r="D63" i="2"/>
  <c r="E64" i="2"/>
  <c r="F65" i="2"/>
  <c r="G66" i="2"/>
  <c r="H67" i="2"/>
  <c r="I68" i="2"/>
  <c r="J69" i="2"/>
  <c r="K70" i="2"/>
  <c r="L71" i="2"/>
  <c r="M72" i="2"/>
  <c r="N73" i="2"/>
  <c r="O74" i="2"/>
  <c r="F66" i="2"/>
  <c r="K71" i="2"/>
  <c r="N74" i="2"/>
  <c r="G65" i="2"/>
  <c r="H66" i="2"/>
  <c r="I67" i="2"/>
  <c r="J68" i="2"/>
  <c r="K69" i="2"/>
  <c r="L70" i="2"/>
  <c r="M71" i="2"/>
  <c r="M33" i="1"/>
  <c r="M34" i="1" s="1"/>
  <c r="E70" i="2"/>
  <c r="F70" i="2"/>
  <c r="J70" i="2"/>
  <c r="D62" i="2"/>
  <c r="O73" i="2"/>
  <c r="O26" i="1"/>
  <c r="D61" i="2"/>
  <c r="E62" i="2"/>
  <c r="F63" i="2"/>
  <c r="G64" i="2"/>
  <c r="H65" i="2"/>
  <c r="I66" i="2"/>
  <c r="J67" i="2"/>
  <c r="K68" i="2"/>
  <c r="L69" i="2"/>
  <c r="M70" i="2"/>
  <c r="N71" i="2"/>
  <c r="O72" i="2"/>
  <c r="E73" i="2"/>
  <c r="E65" i="2"/>
  <c r="G67" i="2"/>
  <c r="L72" i="2"/>
  <c r="D60" i="2"/>
  <c r="E61" i="2"/>
  <c r="F62" i="2"/>
  <c r="G63" i="2"/>
  <c r="H64" i="2"/>
  <c r="I65" i="2"/>
  <c r="J66" i="2"/>
  <c r="K67" i="2"/>
  <c r="L68" i="2"/>
  <c r="M69" i="2"/>
  <c r="N70" i="2"/>
  <c r="O71" i="2"/>
  <c r="E74" i="2"/>
  <c r="E71" i="2"/>
  <c r="H73" i="2"/>
  <c r="B90" i="2"/>
  <c r="G73" i="2"/>
  <c r="E69" i="2"/>
  <c r="G62" i="2"/>
  <c r="K66" i="2"/>
  <c r="L67" i="2"/>
  <c r="N69" i="2"/>
  <c r="F60" i="2"/>
  <c r="I63" i="2"/>
  <c r="K65" i="2"/>
  <c r="L66" i="2"/>
  <c r="M67" i="2"/>
  <c r="N68" i="2"/>
  <c r="B88" i="2"/>
  <c r="D74" i="2"/>
  <c r="D68" i="2"/>
  <c r="H68" i="2"/>
  <c r="J65" i="2"/>
  <c r="M68" i="2"/>
  <c r="H62" i="2"/>
  <c r="F93" i="2" l="1"/>
  <c r="I93" i="2"/>
  <c r="G93" i="2"/>
  <c r="E93" i="2"/>
  <c r="O90" i="2"/>
  <c r="H90" i="2"/>
  <c r="K88" i="2"/>
  <c r="I88" i="2"/>
  <c r="L89" i="2"/>
  <c r="M88" i="2"/>
  <c r="D88" i="2"/>
  <c r="F88" i="2"/>
  <c r="E90" i="2"/>
  <c r="J89" i="2"/>
  <c r="I89" i="2"/>
  <c r="G89" i="2"/>
  <c r="H88" i="2"/>
  <c r="G90" i="2"/>
  <c r="M90" i="2"/>
  <c r="B95" i="2"/>
  <c r="B96" i="2" s="1"/>
  <c r="K90" i="2"/>
  <c r="M89" i="2"/>
  <c r="K89" i="2"/>
  <c r="H89" i="2"/>
  <c r="F90" i="2"/>
  <c r="L90" i="2"/>
  <c r="G88" i="2"/>
  <c r="D89" i="2"/>
  <c r="L88" i="2"/>
  <c r="E88" i="2"/>
  <c r="E89" i="2"/>
  <c r="D90" i="2"/>
  <c r="O88" i="2"/>
  <c r="F89" i="2"/>
  <c r="J88" i="2"/>
  <c r="O89" i="2"/>
  <c r="N90" i="2"/>
  <c r="N89" i="2"/>
  <c r="N88" i="2"/>
  <c r="J90" i="2"/>
  <c r="I90" i="2"/>
  <c r="I95" i="2" l="1"/>
  <c r="I96" i="2" s="1"/>
  <c r="I98" i="2" s="1"/>
  <c r="L95" i="2"/>
  <c r="L96" i="2" s="1"/>
  <c r="L98" i="2" s="1"/>
  <c r="K95" i="2"/>
  <c r="K96" i="2" s="1"/>
  <c r="K98" i="2" s="1"/>
  <c r="M95" i="2"/>
  <c r="M96" i="2" s="1"/>
  <c r="M98" i="2" s="1"/>
  <c r="J95" i="2"/>
  <c r="J96" i="2" s="1"/>
  <c r="J98" i="2" s="1"/>
  <c r="F95" i="2"/>
  <c r="F96" i="2" s="1"/>
  <c r="F98" i="2" s="1"/>
  <c r="E95" i="2"/>
  <c r="E96" i="2" s="1"/>
  <c r="E98" i="2" s="1"/>
  <c r="G95" i="2"/>
  <c r="G96" i="2" s="1"/>
  <c r="G98" i="2" s="1"/>
  <c r="H95" i="2"/>
  <c r="H96" i="2" s="1"/>
  <c r="H98" i="2" s="1"/>
  <c r="O95" i="2"/>
  <c r="O96" i="2" s="1"/>
  <c r="O98" i="2" s="1"/>
  <c r="D95" i="2"/>
  <c r="D96" i="2" s="1"/>
  <c r="D98" i="2" s="1"/>
  <c r="N95" i="2"/>
  <c r="N96" i="2" s="1"/>
  <c r="N98" i="2" s="1"/>
</calcChain>
</file>

<file path=xl/sharedStrings.xml><?xml version="1.0" encoding="utf-8"?>
<sst xmlns="http://schemas.openxmlformats.org/spreadsheetml/2006/main" count="81" uniqueCount="60">
  <si>
    <t>System Parameters (defined by hardware)</t>
  </si>
  <si>
    <t>Profiles (usage of each component mode - defined by software and usage)</t>
  </si>
  <si>
    <t>form the datasheets</t>
  </si>
  <si>
    <t>"off"</t>
  </si>
  <si>
    <t>"sensing"</t>
  </si>
  <si>
    <t>"interactive"</t>
  </si>
  <si>
    <t>Processor</t>
  </si>
  <si>
    <t>Active</t>
  </si>
  <si>
    <t>mW</t>
  </si>
  <si>
    <t>Idle</t>
  </si>
  <si>
    <t>Sleep</t>
  </si>
  <si>
    <t>LED</t>
  </si>
  <si>
    <t>On</t>
  </si>
  <si>
    <t>Off</t>
  </si>
  <si>
    <t>Off (leakage)</t>
  </si>
  <si>
    <t>Radio</t>
  </si>
  <si>
    <t>Data Rate</t>
  </si>
  <si>
    <t>bps</t>
  </si>
  <si>
    <t>Total power in profile (mw)</t>
  </si>
  <si>
    <t xml:space="preserve">Maximum Time </t>
  </si>
  <si>
    <t>Standby Power</t>
  </si>
  <si>
    <t>hours</t>
  </si>
  <si>
    <t>TX Power</t>
  </si>
  <si>
    <t>RX Power</t>
  </si>
  <si>
    <t>hours/day typical usage</t>
  </si>
  <si>
    <t>Effective Battery Capacity</t>
  </si>
  <si>
    <t>Battery</t>
  </si>
  <si>
    <t>mW*h</t>
  </si>
  <si>
    <t>Capacity</t>
  </si>
  <si>
    <t>mAh</t>
  </si>
  <si>
    <t>Nominal Voltage</t>
  </si>
  <si>
    <t>V</t>
  </si>
  <si>
    <t>Days of Use</t>
  </si>
  <si>
    <t>days</t>
  </si>
  <si>
    <t>Regulator Efficiency</t>
  </si>
  <si>
    <t>Hours of Use</t>
  </si>
  <si>
    <t>Linked Data from First Page DO NOT EDIT</t>
  </si>
  <si>
    <t>% change</t>
  </si>
  <si>
    <t>Parameter Name</t>
  </si>
  <si>
    <t>ProcessorActive</t>
  </si>
  <si>
    <t>ProcessorIdle</t>
  </si>
  <si>
    <t>ProcessorOff</t>
  </si>
  <si>
    <t>LEDOn</t>
  </si>
  <si>
    <t>SensorOn</t>
  </si>
  <si>
    <t>SensorIdle</t>
  </si>
  <si>
    <t>SensorOff</t>
  </si>
  <si>
    <t>DisplayOn</t>
  </si>
  <si>
    <t>DisplayOff</t>
  </si>
  <si>
    <t>RadioStandby</t>
  </si>
  <si>
    <t>RadioTX</t>
  </si>
  <si>
    <t>RadioRX</t>
  </si>
  <si>
    <t>https://github.com/Jingyii800/Hydration-Companion/blob/main/data_sheets/esp32-s3_datasheet.pdf</t>
  </si>
  <si>
    <t>4 * AA batteries with regulator</t>
  </si>
  <si>
    <t>500K</t>
  </si>
  <si>
    <t>https://github.com/Jingyii800/Hydration-Companion/blob/main/data_sheets/1498852.pdf</t>
  </si>
  <si>
    <t>Sensor Device</t>
  </si>
  <si>
    <t>Sensor</t>
  </si>
  <si>
    <t>Buzzer</t>
  </si>
  <si>
    <t>https://github.com/Jingyii800/Hydration-Companion/blob/main/data_sheets/ef532_ps-13444.pdf</t>
  </si>
  <si>
    <t>https://github.com/Jingyii800/Hydration-Companion/blob/main/data_sheets/hx71_english.pdf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</si>
</sst>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7" x14ac:knownFonts="1">
    <font>
      <sz val="10"/>
      <color rgb="FF000000"/>
      <name val="Arial"/>
      <scheme val="minor"/>
    </font>
    <font>
      <sz val="10"/>
      <color theme="1"/>
      <name val="Arial"/>
      <family val="2"/>
      <scheme val="minor"/>
    </font>
    <font>
      <b/>
      <sz val="10"/>
      <color theme="1"/>
      <name val="Arial"/>
      <family val="2"/>
      <scheme val="minor"/>
    </font>
    <font>
      <sz val="11"/>
      <color theme="1"/>
      <name val="Arial"/>
      <family val="2"/>
      <scheme val="minor"/>
    </font>
    <font>
      <b/>
      <sz val="11"/>
      <color rgb="FFFF0000"/>
      <name val="Arial"/>
      <family val="2"/>
      <scheme val="minor"/>
    </font>
    <font>
      <sz val="10"/>
      <name val="Arial"/>
      <family val="2"/>
      <scheme val="minor"/>
    </font>
    <font>
      <u/>
      <sz val="10"/>
      <color theme="10"/>
      <name val="Arial"/>
      <family val="2"/>
      <scheme val="minor"/>
    </font>
  </fonts>
  <fills count="5">
    <fill>
      <patternFill patternType="none"/>
    </fill>
    <fill>
      <patternFill patternType="gray125"/>
    </fill>
    <fill>
      <patternFill patternType="solid">
        <fgColor rgb="FFFFF2CC"/>
        <bgColor rgb="FFFFF2CC"/>
      </patternFill>
    </fill>
    <fill>
      <patternFill patternType="solid">
        <fgColor rgb="FFD9EAD3"/>
        <bgColor rgb="FFD9EAD3"/>
      </patternFill>
    </fill>
    <fill>
      <patternFill patternType="solid">
        <fgColor rgb="FFB6D7A8"/>
        <bgColor rgb="FFB6D7A8"/>
      </patternFill>
    </fill>
  </fills>
  <borders count="9">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s>
  <cellStyleXfs count="2">
    <xf numFmtId="0" fontId="0" fillId="0" borderId="0"/>
    <xf numFmtId="0" fontId="6" fillId="0" borderId="0" applyNumberFormat="0" applyFill="0" applyBorder="0" applyAlignment="0" applyProtection="0"/>
  </cellStyleXfs>
  <cellXfs count="28">
    <xf numFmtId="0" fontId="0" fillId="0" borderId="0" xfId="0"/>
    <xf numFmtId="0" fontId="1" fillId="0" borderId="1" xfId="0" applyFont="1" applyBorder="1"/>
    <xf numFmtId="0" fontId="1" fillId="0" borderId="2" xfId="0" applyFont="1" applyBorder="1"/>
    <xf numFmtId="0" fontId="1" fillId="0" borderId="3" xfId="0" applyFont="1" applyBorder="1"/>
    <xf numFmtId="0" fontId="2" fillId="0" borderId="4" xfId="0" applyFont="1" applyBorder="1"/>
    <xf numFmtId="0" fontId="2" fillId="0" borderId="0" xfId="0" applyFont="1"/>
    <xf numFmtId="0" fontId="1" fillId="0" borderId="5" xfId="0" applyFont="1" applyBorder="1"/>
    <xf numFmtId="0" fontId="1" fillId="0" borderId="4" xfId="0" applyFont="1" applyBorder="1"/>
    <xf numFmtId="0" fontId="3" fillId="0" borderId="0" xfId="0" applyFont="1"/>
    <xf numFmtId="0" fontId="1" fillId="0" borderId="0" xfId="0" applyFont="1"/>
    <xf numFmtId="0" fontId="3" fillId="2" borderId="0" xfId="0" applyFont="1" applyFill="1"/>
    <xf numFmtId="9" fontId="1" fillId="2" borderId="0" xfId="0" applyNumberFormat="1" applyFont="1" applyFill="1"/>
    <xf numFmtId="9" fontId="3" fillId="2" borderId="0" xfId="0" applyNumberFormat="1" applyFont="1" applyFill="1"/>
    <xf numFmtId="0" fontId="1" fillId="2" borderId="0" xfId="0" applyFont="1" applyFill="1"/>
    <xf numFmtId="0" fontId="1" fillId="3" borderId="0" xfId="0" applyFont="1" applyFill="1"/>
    <xf numFmtId="164" fontId="1" fillId="3" borderId="0" xfId="0" applyNumberFormat="1" applyFont="1" applyFill="1"/>
    <xf numFmtId="0" fontId="2" fillId="4" borderId="0" xfId="0" applyFont="1" applyFill="1"/>
    <xf numFmtId="2" fontId="2" fillId="4" borderId="0" xfId="0" applyNumberFormat="1" applyFont="1" applyFill="1"/>
    <xf numFmtId="0" fontId="1" fillId="0" borderId="6" xfId="0" applyFont="1" applyBorder="1"/>
    <xf numFmtId="0" fontId="1" fillId="0" borderId="7" xfId="0" applyFont="1" applyBorder="1"/>
    <xf numFmtId="0" fontId="1" fillId="0" borderId="8" xfId="0" applyFont="1" applyBorder="1"/>
    <xf numFmtId="9" fontId="1" fillId="0" borderId="0" xfId="0" applyNumberFormat="1" applyFont="1"/>
    <xf numFmtId="10" fontId="1" fillId="0" borderId="0" xfId="0" applyNumberFormat="1" applyFont="1"/>
    <xf numFmtId="0" fontId="4" fillId="0" borderId="0" xfId="0" applyFont="1"/>
    <xf numFmtId="0" fontId="5" fillId="0" borderId="0" xfId="0" applyFont="1"/>
    <xf numFmtId="0" fontId="1" fillId="2" borderId="0" xfId="0" applyFont="1" applyFill="1" applyAlignment="1">
      <alignment horizontal="right"/>
    </xf>
    <xf numFmtId="0" fontId="5" fillId="0" borderId="0" xfId="1" applyFont="1"/>
    <xf numFmtId="0" fontId="2" fillId="0" borderId="0" xfId="0" applyFont="1" applyAlignment="1">
      <alignmen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lvl="0">
              <a:defRPr b="0">
                <a:solidFill>
                  <a:srgbClr val="757575"/>
                </a:solidFill>
                <a:latin typeface="+mn-lt"/>
              </a:defRPr>
            </a:pPr>
            <a:r>
              <a:rPr lang="en-US" b="0">
                <a:solidFill>
                  <a:srgbClr val="757575"/>
                </a:solidFill>
                <a:latin typeface="+mn-lt"/>
              </a:rPr>
              <a:t>Sensitivity Analysis</a:t>
            </a:r>
          </a:p>
        </c:rich>
      </c:tx>
      <c:overlay val="0"/>
    </c:title>
    <c:autoTitleDeleted val="0"/>
    <c:plotArea>
      <c:layout/>
      <c:barChart>
        <c:barDir val="col"/>
        <c:grouping val="clustered"/>
        <c:varyColors val="0"/>
        <c:ser>
          <c:idx val="0"/>
          <c:order val="0"/>
          <c:spPr>
            <a:solidFill>
              <a:schemeClr val="accent1"/>
            </a:solidFill>
            <a:ln cmpd="sng">
              <a:solidFill>
                <a:srgbClr val="000000"/>
              </a:solidFill>
              <a:prstDash val="solid"/>
            </a:ln>
          </c:spPr>
          <c:invertIfNegative val="0"/>
          <c:cat>
            <c:strRef>
              <c:extLst>
                <c:ext xmlns:c15="http://schemas.microsoft.com/office/drawing/2012/chart" uri="{02D57815-91ED-43cb-92C2-25804820EDAC}">
                  <c15:fullRef>
                    <c15:sqref>'Sensitivity Analysis'!$D$99:$O$99</c15:sqref>
                  </c15:fullRef>
                </c:ext>
              </c:extLst>
              <c:f>('Sensitivity Analysis'!$D$99:$H$99,'Sensitivity Analysis'!$J$99:$O$99)</c:f>
              <c:strCache>
                <c:ptCount val="11"/>
                <c:pt idx="0">
                  <c:v>ProcessorActive</c:v>
                </c:pt>
                <c:pt idx="1">
                  <c:v>ProcessorIdle</c:v>
                </c:pt>
                <c:pt idx="2">
                  <c:v>ProcessorOff</c:v>
                </c:pt>
                <c:pt idx="3">
                  <c:v>LEDOn</c:v>
                </c:pt>
                <c:pt idx="4">
                  <c:v>SensorOn</c:v>
                </c:pt>
                <c:pt idx="5">
                  <c:v>SensorOff</c:v>
                </c:pt>
                <c:pt idx="6">
                  <c:v>DisplayOn</c:v>
                </c:pt>
                <c:pt idx="7">
                  <c:v>DisplayOff</c:v>
                </c:pt>
                <c:pt idx="8">
                  <c:v>RadioStandby</c:v>
                </c:pt>
                <c:pt idx="9">
                  <c:v>RadioTX</c:v>
                </c:pt>
                <c:pt idx="10">
                  <c:v>RadioRX</c:v>
                </c:pt>
              </c:strCache>
            </c:strRef>
          </c:cat>
          <c:val>
            <c:numRef>
              <c:extLst>
                <c:ext xmlns:c15="http://schemas.microsoft.com/office/drawing/2012/chart" uri="{02D57815-91ED-43cb-92C2-25804820EDAC}">
                  <c15:fullRef>
                    <c15:sqref>'Sensitivity Analysis'!$D$98:$O$98</c15:sqref>
                  </c15:fullRef>
                </c:ext>
              </c:extLst>
              <c:f>('Sensitivity Analysis'!$D$98:$H$98,'Sensitivity Analysis'!$J$98:$O$98)</c:f>
              <c:numCache>
                <c:formatCode>0.00%</c:formatCode>
                <c:ptCount val="11"/>
                <c:pt idx="0">
                  <c:v>9.8222670355303521E-3</c:v>
                </c:pt>
                <c:pt idx="1">
                  <c:v>2.1997011021856805E-2</c:v>
                </c:pt>
                <c:pt idx="2">
                  <c:v>1.9196665264975543E-4</c:v>
                </c:pt>
                <c:pt idx="3">
                  <c:v>1.1556418434798266E-2</c:v>
                </c:pt>
                <c:pt idx="4">
                  <c:v>8.5690292432438753E-5</c:v>
                </c:pt>
                <c:pt idx="5">
                  <c:v>0</c:v>
                </c:pt>
                <c:pt idx="6">
                  <c:v>3.4571607550202277E-2</c:v>
                </c:pt>
                <c:pt idx="7">
                  <c:v>3.2570125766362423E-4</c:v>
                </c:pt>
                <c:pt idx="8">
                  <c:v>2.2785165104811433E-2</c:v>
                </c:pt>
                <c:pt idx="9">
                  <c:v>9.1478754059370893E-4</c:v>
                </c:pt>
                <c:pt idx="10">
                  <c:v>1.1425698681466478E-4</c:v>
                </c:pt>
              </c:numCache>
            </c:numRef>
          </c:val>
          <c:extLst>
            <c:ext xmlns:c16="http://schemas.microsoft.com/office/drawing/2014/chart" uri="{C3380CC4-5D6E-409C-BE32-E72D297353CC}">
              <c16:uniqueId val="{00000000-B207-4A7F-B847-F3499D6FEBEC}"/>
            </c:ext>
          </c:extLst>
        </c:ser>
        <c:dLbls>
          <c:showLegendKey val="0"/>
          <c:showVal val="0"/>
          <c:showCatName val="0"/>
          <c:showSerName val="0"/>
          <c:showPercent val="0"/>
          <c:showBubbleSize val="0"/>
        </c:dLbls>
        <c:gapWidth val="150"/>
        <c:axId val="1044070821"/>
        <c:axId val="1983179679"/>
      </c:barChart>
      <c:catAx>
        <c:axId val="1044070821"/>
        <c:scaling>
          <c:orientation val="minMax"/>
        </c:scaling>
        <c:delete val="0"/>
        <c:axPos val="b"/>
        <c:title>
          <c:tx>
            <c:rich>
              <a:bodyPr/>
              <a:lstStyle/>
              <a:p>
                <a:pPr lvl="0">
                  <a:defRPr b="0">
                    <a:solidFill>
                      <a:srgbClr val="000000"/>
                    </a:solidFill>
                    <a:latin typeface="+mn-lt"/>
                  </a:defRPr>
                </a:pPr>
                <a:r>
                  <a:rPr lang="en-US" b="0">
                    <a:solidFill>
                      <a:srgbClr val="000000"/>
                    </a:solidFill>
                    <a:latin typeface="+mn-lt"/>
                  </a:rPr>
                  <a:t>None</a:t>
                </a:r>
              </a:p>
            </c:rich>
          </c:tx>
          <c:overlay val="0"/>
        </c:title>
        <c:numFmt formatCode="General" sourceLinked="1"/>
        <c:majorTickMark val="none"/>
        <c:minorTickMark val="none"/>
        <c:tickLblPos val="nextTo"/>
        <c:spPr>
          <a:ln>
            <a:prstDash val="solid"/>
          </a:ln>
        </c:spPr>
        <c:txPr>
          <a:bodyPr/>
          <a:lstStyle/>
          <a:p>
            <a:pPr lvl="0">
              <a:defRPr b="0">
                <a:solidFill>
                  <a:srgbClr val="000000"/>
                </a:solidFill>
                <a:latin typeface="+mn-lt"/>
              </a:defRPr>
            </a:pPr>
            <a:endParaRPr lang="en-US"/>
          </a:p>
        </c:txPr>
        <c:crossAx val="1983179679"/>
        <c:crosses val="autoZero"/>
        <c:auto val="0"/>
        <c:lblAlgn val="ctr"/>
        <c:lblOffset val="100"/>
        <c:noMultiLvlLbl val="0"/>
      </c:catAx>
      <c:valAx>
        <c:axId val="1983179679"/>
        <c:scaling>
          <c:orientation val="minMax"/>
        </c:scaling>
        <c:delete val="0"/>
        <c:axPos val="l"/>
        <c:majorGridlines>
          <c:spPr>
            <a:ln>
              <a:solidFill>
                <a:srgbClr val="B7B7B7"/>
              </a:solidFill>
              <a:prstDash val="solid"/>
            </a:ln>
          </c:spPr>
        </c:majorGridlines>
        <c:minorGridlines>
          <c:spPr>
            <a:ln>
              <a:solidFill>
                <a:srgbClr val="CCCCCC"/>
              </a:solidFill>
              <a:prstDash val="solid"/>
            </a:ln>
          </c:spPr>
        </c:minorGridlines>
        <c:title>
          <c:tx>
            <c:rich>
              <a:bodyPr/>
              <a:lstStyle/>
              <a:p>
                <a:pPr lvl="0">
                  <a:defRPr b="0">
                    <a:solidFill>
                      <a:srgbClr val="000000"/>
                    </a:solidFill>
                    <a:latin typeface="+mn-lt"/>
                  </a:defRPr>
                </a:pPr>
                <a:r>
                  <a:rPr lang="en-US" b="0">
                    <a:solidFill>
                      <a:srgbClr val="000000"/>
                    </a:solidFill>
                    <a:latin typeface="+mn-lt"/>
                  </a:rPr>
                  <a:t>None</a:t>
                </a:r>
              </a:p>
            </c:rich>
          </c:tx>
          <c:overlay val="0"/>
        </c:title>
        <c:numFmt formatCode="0.00%" sourceLinked="1"/>
        <c:majorTickMark val="none"/>
        <c:minorTickMark val="none"/>
        <c:tickLblPos val="nextTo"/>
        <c:spPr>
          <a:ln>
            <a:prstDash val="solid"/>
          </a:ln>
        </c:spPr>
        <c:txPr>
          <a:bodyPr/>
          <a:lstStyle/>
          <a:p>
            <a:pPr lvl="0">
              <a:defRPr b="0">
                <a:solidFill>
                  <a:srgbClr val="000000"/>
                </a:solidFill>
                <a:latin typeface="+mn-lt"/>
              </a:defRPr>
            </a:pPr>
            <a:endParaRPr lang="en-US"/>
          </a:p>
        </c:txPr>
        <c:crossAx val="1044070821"/>
        <c:crosses val="autoZero"/>
        <c:crossBetween val="between"/>
      </c:valAx>
    </c:plotArea>
    <c:legend>
      <c:legendPos val="r"/>
      <c:overlay val="0"/>
      <c:txPr>
        <a:bodyPr/>
        <a:lstStyle/>
        <a:p>
          <a:pPr lvl="0">
            <a:defRPr b="0">
              <a:solidFill>
                <a:srgbClr val="1A1A1A"/>
              </a:solidFill>
              <a:latin typeface="+mn-lt"/>
            </a:defRPr>
          </a:pPr>
          <a:endParaRPr lang="en-US"/>
        </a:p>
      </c:txPr>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lvl="0">
              <a:defRPr b="0">
                <a:solidFill>
                  <a:srgbClr val="757575"/>
                </a:solidFill>
                <a:latin typeface="+mn-lt"/>
              </a:defRPr>
            </a:pPr>
            <a:r>
              <a:rPr lang="en-US" b="0">
                <a:solidFill>
                  <a:srgbClr val="757575"/>
                </a:solidFill>
                <a:latin typeface="+mn-lt"/>
              </a:rPr>
              <a:t>Sensitivity Analysis</a:t>
            </a:r>
          </a:p>
        </c:rich>
      </c:tx>
      <c:overlay val="0"/>
    </c:title>
    <c:autoTitleDeleted val="0"/>
    <c:plotArea>
      <c:layout/>
      <c:barChart>
        <c:barDir val="col"/>
        <c:grouping val="clustered"/>
        <c:varyColors val="0"/>
        <c:ser>
          <c:idx val="0"/>
          <c:order val="0"/>
          <c:spPr>
            <a:solidFill>
              <a:schemeClr val="accent1"/>
            </a:solidFill>
            <a:ln cmpd="sng">
              <a:solidFill>
                <a:srgbClr val="000000"/>
              </a:solidFill>
              <a:prstDash val="solid"/>
            </a:ln>
          </c:spPr>
          <c:invertIfNegative val="0"/>
          <c:cat>
            <c:strRef>
              <c:f>'Sensitivity Analysis'!$D$99:$O$99</c:f>
              <c:strCache>
                <c:ptCount val="12"/>
                <c:pt idx="0">
                  <c:v>ProcessorActive</c:v>
                </c:pt>
                <c:pt idx="1">
                  <c:v>ProcessorIdle</c:v>
                </c:pt>
                <c:pt idx="2">
                  <c:v>ProcessorOff</c:v>
                </c:pt>
                <c:pt idx="3">
                  <c:v>LEDOn</c:v>
                </c:pt>
                <c:pt idx="4">
                  <c:v>SensorOn</c:v>
                </c:pt>
                <c:pt idx="5">
                  <c:v>SensorIdle</c:v>
                </c:pt>
                <c:pt idx="6">
                  <c:v>SensorOff</c:v>
                </c:pt>
                <c:pt idx="7">
                  <c:v>DisplayOn</c:v>
                </c:pt>
                <c:pt idx="8">
                  <c:v>DisplayOff</c:v>
                </c:pt>
                <c:pt idx="9">
                  <c:v>RadioStandby</c:v>
                </c:pt>
                <c:pt idx="10">
                  <c:v>RadioTX</c:v>
                </c:pt>
                <c:pt idx="11">
                  <c:v>RadioRX</c:v>
                </c:pt>
              </c:strCache>
            </c:strRef>
          </c:cat>
          <c:val>
            <c:numRef>
              <c:f>'Sensitivity Analysis'!$D$98:$O$98</c:f>
              <c:numCache>
                <c:formatCode>0.00%</c:formatCode>
                <c:ptCount val="12"/>
                <c:pt idx="0">
                  <c:v>9.8222670355303521E-3</c:v>
                </c:pt>
                <c:pt idx="1">
                  <c:v>2.1997011021856805E-2</c:v>
                </c:pt>
                <c:pt idx="2">
                  <c:v>1.9196665264975543E-4</c:v>
                </c:pt>
                <c:pt idx="3">
                  <c:v>1.1556418434798266E-2</c:v>
                </c:pt>
                <c:pt idx="4">
                  <c:v>8.5690292432438753E-5</c:v>
                </c:pt>
                <c:pt idx="5">
                  <c:v>0</c:v>
                </c:pt>
                <c:pt idx="6">
                  <c:v>0</c:v>
                </c:pt>
                <c:pt idx="7">
                  <c:v>3.4571607550202277E-2</c:v>
                </c:pt>
                <c:pt idx="8">
                  <c:v>3.2570125766362423E-4</c:v>
                </c:pt>
                <c:pt idx="9">
                  <c:v>2.2785165104811433E-2</c:v>
                </c:pt>
                <c:pt idx="10">
                  <c:v>9.1478754059370893E-4</c:v>
                </c:pt>
                <c:pt idx="11">
                  <c:v>1.1425698681466478E-4</c:v>
                </c:pt>
              </c:numCache>
            </c:numRef>
          </c:val>
          <c:extLst>
            <c:ext xmlns:c16="http://schemas.microsoft.com/office/drawing/2014/chart" uri="{C3380CC4-5D6E-409C-BE32-E72D297353CC}">
              <c16:uniqueId val="{00000000-BAE7-4D47-9CCB-052EF961C79C}"/>
            </c:ext>
          </c:extLst>
        </c:ser>
        <c:dLbls>
          <c:showLegendKey val="0"/>
          <c:showVal val="0"/>
          <c:showCatName val="0"/>
          <c:showSerName val="0"/>
          <c:showPercent val="0"/>
          <c:showBubbleSize val="0"/>
        </c:dLbls>
        <c:gapWidth val="150"/>
        <c:axId val="2021209165"/>
        <c:axId val="513593921"/>
      </c:barChart>
      <c:catAx>
        <c:axId val="2021209165"/>
        <c:scaling>
          <c:orientation val="minMax"/>
        </c:scaling>
        <c:delete val="0"/>
        <c:axPos val="b"/>
        <c:title>
          <c:tx>
            <c:rich>
              <a:bodyPr/>
              <a:lstStyle/>
              <a:p>
                <a:pPr lvl="0">
                  <a:defRPr b="0">
                    <a:solidFill>
                      <a:srgbClr val="000000"/>
                    </a:solidFill>
                    <a:latin typeface="+mn-lt"/>
                  </a:defRPr>
                </a:pPr>
                <a:r>
                  <a:rPr lang="en-US" b="0">
                    <a:solidFill>
                      <a:srgbClr val="000000"/>
                    </a:solidFill>
                    <a:latin typeface="+mn-lt"/>
                  </a:rPr>
                  <a:t>None</a:t>
                </a:r>
              </a:p>
            </c:rich>
          </c:tx>
          <c:overlay val="0"/>
        </c:title>
        <c:numFmt formatCode="General" sourceLinked="1"/>
        <c:majorTickMark val="none"/>
        <c:minorTickMark val="none"/>
        <c:tickLblPos val="nextTo"/>
        <c:spPr>
          <a:ln>
            <a:prstDash val="solid"/>
          </a:ln>
        </c:spPr>
        <c:txPr>
          <a:bodyPr/>
          <a:lstStyle/>
          <a:p>
            <a:pPr lvl="0">
              <a:defRPr b="0">
                <a:solidFill>
                  <a:srgbClr val="000000"/>
                </a:solidFill>
                <a:latin typeface="+mn-lt"/>
              </a:defRPr>
            </a:pPr>
            <a:endParaRPr lang="en-US"/>
          </a:p>
        </c:txPr>
        <c:crossAx val="513593921"/>
        <c:crosses val="autoZero"/>
        <c:auto val="0"/>
        <c:lblAlgn val="ctr"/>
        <c:lblOffset val="100"/>
        <c:noMultiLvlLbl val="0"/>
      </c:catAx>
      <c:valAx>
        <c:axId val="513593921"/>
        <c:scaling>
          <c:orientation val="minMax"/>
        </c:scaling>
        <c:delete val="0"/>
        <c:axPos val="l"/>
        <c:majorGridlines>
          <c:spPr>
            <a:ln>
              <a:solidFill>
                <a:srgbClr val="B7B7B7"/>
              </a:solidFill>
              <a:prstDash val="solid"/>
            </a:ln>
          </c:spPr>
        </c:majorGridlines>
        <c:minorGridlines>
          <c:spPr>
            <a:ln>
              <a:solidFill>
                <a:srgbClr val="CCCCCC"/>
              </a:solidFill>
              <a:prstDash val="solid"/>
            </a:ln>
          </c:spPr>
        </c:minorGridlines>
        <c:title>
          <c:tx>
            <c:rich>
              <a:bodyPr/>
              <a:lstStyle/>
              <a:p>
                <a:pPr lvl="0">
                  <a:defRPr b="0">
                    <a:solidFill>
                      <a:srgbClr val="000000"/>
                    </a:solidFill>
                    <a:latin typeface="+mn-lt"/>
                  </a:defRPr>
                </a:pPr>
                <a:r>
                  <a:rPr lang="en-US" b="0">
                    <a:solidFill>
                      <a:srgbClr val="000000"/>
                    </a:solidFill>
                    <a:latin typeface="+mn-lt"/>
                  </a:rPr>
                  <a:t>None</a:t>
                </a:r>
              </a:p>
            </c:rich>
          </c:tx>
          <c:overlay val="0"/>
        </c:title>
        <c:numFmt formatCode="0.00%" sourceLinked="1"/>
        <c:majorTickMark val="none"/>
        <c:minorTickMark val="none"/>
        <c:tickLblPos val="nextTo"/>
        <c:spPr>
          <a:ln>
            <a:prstDash val="solid"/>
          </a:ln>
        </c:spPr>
        <c:txPr>
          <a:bodyPr/>
          <a:lstStyle/>
          <a:p>
            <a:pPr lvl="0">
              <a:defRPr b="0">
                <a:solidFill>
                  <a:srgbClr val="000000"/>
                </a:solidFill>
                <a:latin typeface="+mn-lt"/>
              </a:defRPr>
            </a:pPr>
            <a:endParaRPr lang="en-US"/>
          </a:p>
        </c:txPr>
        <c:crossAx val="2021209165"/>
        <c:crosses val="autoZero"/>
        <c:crossBetween val="between"/>
      </c:valAx>
    </c:plotArea>
    <c:legend>
      <c:legendPos val="r"/>
      <c:overlay val="0"/>
      <c:txPr>
        <a:bodyPr/>
        <a:lstStyle/>
        <a:p>
          <a:pPr lvl="0">
            <a:defRPr b="0">
              <a:solidFill>
                <a:srgbClr val="1A1A1A"/>
              </a:solidFill>
              <a:latin typeface="+mn-lt"/>
            </a:defRPr>
          </a:pPr>
          <a:endParaRPr lang="en-US"/>
        </a:p>
      </c:txPr>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oneCellAnchor>
    <xdr:from>
      <xdr:col>10</xdr:col>
      <xdr:colOff>0</xdr:colOff>
      <xdr:row>0</xdr:row>
      <xdr:rowOff>180975</xdr:rowOff>
    </xdr:from>
    <xdr:ext cx="6743700" cy="4171950"/>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twoCellAnchor>
    <xdr:from>
      <xdr:col>0</xdr:col>
      <xdr:colOff>0</xdr:colOff>
      <xdr:row>34</xdr:row>
      <xdr:rowOff>156441</xdr:rowOff>
    </xdr:from>
    <xdr:to>
      <xdr:col>16</xdr:col>
      <xdr:colOff>664441</xdr:colOff>
      <xdr:row>50</xdr:row>
      <xdr:rowOff>118341</xdr:rowOff>
    </xdr:to>
    <xdr:sp macro="" textlink="">
      <xdr:nvSpPr>
        <xdr:cNvPr id="4" name="TextBox 3">
          <a:extLst>
            <a:ext uri="{FF2B5EF4-FFF2-40B4-BE49-F238E27FC236}">
              <a16:creationId xmlns:a16="http://schemas.microsoft.com/office/drawing/2014/main" id="{1E9886DF-43DC-3C53-FDDA-BEFB5C7662EF}"/>
            </a:ext>
          </a:extLst>
        </xdr:cNvPr>
        <xdr:cNvSpPr txBox="1"/>
      </xdr:nvSpPr>
      <xdr:spPr>
        <a:xfrm>
          <a:off x="0" y="6665191"/>
          <a:ext cx="15132339" cy="301423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Days of Use Metric: </a:t>
          </a:r>
        </a:p>
        <a:p>
          <a:r>
            <a:rPr lang="en-US" sz="1100" b="0"/>
            <a:t>The "days of use" metric was determined by calculating the effective battery capacity, considering the regulator efficiency, and then dividing by the total power consumption per day for the usage profile defined. With a regulator efficiency of 70% and a battery capacity of 2000 mAh at 6V, the effective battery capacity is 8400 mW*h. By comparing this against the total power consumed in different profiles,</a:t>
          </a:r>
          <a:r>
            <a:rPr lang="en-US" sz="1100" b="0" baseline="0"/>
            <a:t> it</a:t>
          </a:r>
          <a:r>
            <a:rPr lang="en-US" sz="1100" b="0"/>
            <a:t> can estimate the number of days and hours the device can operate before the battery needs recharging or replacing.</a:t>
          </a:r>
        </a:p>
        <a:p>
          <a:endParaRPr lang="en-US" sz="1100" b="1"/>
        </a:p>
        <a:p>
          <a:r>
            <a:rPr lang="en-US" sz="1100" b="1"/>
            <a:t>Optimum Size for the Battery: </a:t>
          </a:r>
        </a:p>
        <a:p>
          <a:r>
            <a:rPr lang="en-US" sz="1100"/>
            <a:t>Given the device's current configuration and usage, the 4 * AA batteries with a capacity of 2000 mAh seem to be a reasonable choice, providing over 2 days of continuous use in the most demanding 'interactive' profile and significantly longer in the 'off' or 'sensing' modes. </a:t>
          </a:r>
        </a:p>
        <a:p>
          <a:endParaRPr lang="en-US" sz="1100"/>
        </a:p>
        <a:p>
          <a:r>
            <a:rPr lang="en-US" sz="1100" b="1"/>
            <a:t>Hardware/Software/Cost/Effort Trade-offs:</a:t>
          </a:r>
        </a:p>
        <a:p>
          <a:r>
            <a:rPr lang="en-US" sz="1100" u="sng"/>
            <a:t>Hardware</a:t>
          </a:r>
          <a:r>
            <a:rPr lang="en-US" sz="1100"/>
            <a:t>: Using a more energy-efficient OLED screen or a stepper motor with lower power consumption could extend battery life. Another hardware consideration could be integrating an energy harvesting component, like a solar cell, to extend battery life or even eliminate the need for batteries in some environments.</a:t>
          </a:r>
        </a:p>
        <a:p>
          <a:r>
            <a:rPr lang="en-US" sz="1100" u="sng"/>
            <a:t>Software</a:t>
          </a:r>
          <a:r>
            <a:rPr lang="en-US" sz="1100"/>
            <a:t>: Implementing a more aggressive sleep mode management in the software could reduce power consumption when the device is idle. For example, reducing the frequency of updates or implementing a motion-activated wake-up could minimize energy use without significantly impacting user experience.</a:t>
          </a:r>
        </a:p>
        <a:p>
          <a:r>
            <a:rPr lang="en-US" sz="1100" u="sng"/>
            <a:t>Cost: </a:t>
          </a:r>
          <a:r>
            <a:rPr lang="en-US" sz="1100"/>
            <a:t>While higher-capacity batteries or more energy-efficient components might increase the cost, they could also improve the user experience by requiring less frequent charging. Additionally, software optimizations typically do not increase the hardware cost and can be a cost-effective way to improve power management.</a:t>
          </a:r>
        </a:p>
        <a:p>
          <a:r>
            <a:rPr lang="en-US" sz="1100" u="sng"/>
            <a:t>Effort: </a:t>
          </a:r>
          <a:r>
            <a:rPr lang="en-US" sz="1100"/>
            <a:t>Investing in software development for intelligent power management could be less resource-intensive than hardware changes. For instance, creating a low-power communication protocol between the sensor device and the display could reduce the energy required for data transmission.</a:t>
          </a:r>
          <a:br>
            <a:rPr lang="en-US" sz="1100"/>
          </a:br>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0</xdr:col>
      <xdr:colOff>657225</xdr:colOff>
      <xdr:row>2</xdr:row>
      <xdr:rowOff>171450</xdr:rowOff>
    </xdr:from>
    <xdr:ext cx="6743700" cy="4171950"/>
    <xdr:graphicFrame macro="">
      <xdr:nvGraphicFramePr>
        <xdr:cNvPr id="2" name="Chart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R45"/>
  <sheetViews>
    <sheetView tabSelected="1" zoomScale="95" zoomScaleNormal="95" workbookViewId="0">
      <selection activeCell="B15" sqref="B15"/>
    </sheetView>
  </sheetViews>
  <sheetFormatPr defaultColWidth="12.6328125" defaultRowHeight="15.75" customHeight="1" x14ac:dyDescent="0.25"/>
  <cols>
    <col min="1" max="1" width="18" customWidth="1"/>
    <col min="5" max="5" width="12.7265625" customWidth="1"/>
  </cols>
  <sheetData>
    <row r="1" spans="1:9" ht="15.75" customHeight="1" x14ac:dyDescent="0.3">
      <c r="A1" s="23" t="s">
        <v>55</v>
      </c>
    </row>
    <row r="2" spans="1:9" ht="15.75" customHeight="1" x14ac:dyDescent="0.25">
      <c r="A2" s="1"/>
      <c r="B2" s="2"/>
      <c r="C2" s="2"/>
      <c r="D2" s="2"/>
      <c r="E2" s="2"/>
      <c r="F2" s="2"/>
      <c r="G2" s="2"/>
      <c r="H2" s="2"/>
      <c r="I2" s="3"/>
    </row>
    <row r="3" spans="1:9" ht="13" x14ac:dyDescent="0.3">
      <c r="A3" s="4" t="s">
        <v>0</v>
      </c>
      <c r="E3" s="5" t="s">
        <v>1</v>
      </c>
      <c r="I3" s="6"/>
    </row>
    <row r="4" spans="1:9" ht="14" x14ac:dyDescent="0.3">
      <c r="A4" s="7"/>
      <c r="B4" s="8" t="s">
        <v>2</v>
      </c>
      <c r="I4" s="6"/>
    </row>
    <row r="5" spans="1:9" ht="15.75" customHeight="1" x14ac:dyDescent="0.25">
      <c r="A5" s="7"/>
      <c r="E5" s="9" t="s">
        <v>3</v>
      </c>
      <c r="F5" s="9" t="s">
        <v>4</v>
      </c>
      <c r="G5" s="9" t="s">
        <v>5</v>
      </c>
      <c r="I5" s="6"/>
    </row>
    <row r="6" spans="1:9" ht="13" x14ac:dyDescent="0.3">
      <c r="A6" s="4" t="s">
        <v>6</v>
      </c>
      <c r="B6" t="s">
        <v>51</v>
      </c>
      <c r="I6" s="6"/>
    </row>
    <row r="7" spans="1:9" ht="14" x14ac:dyDescent="0.3">
      <c r="A7" s="7" t="s">
        <v>7</v>
      </c>
      <c r="B7" s="10">
        <v>198</v>
      </c>
      <c r="C7" s="9" t="s">
        <v>8</v>
      </c>
      <c r="E7" s="11">
        <v>0</v>
      </c>
      <c r="F7" s="12">
        <v>0.2</v>
      </c>
      <c r="G7" s="11">
        <v>0.5</v>
      </c>
      <c r="I7" s="6"/>
    </row>
    <row r="8" spans="1:9" ht="14" x14ac:dyDescent="0.3">
      <c r="A8" s="7" t="s">
        <v>9</v>
      </c>
      <c r="B8" s="13">
        <v>120</v>
      </c>
      <c r="C8" s="9" t="s">
        <v>8</v>
      </c>
      <c r="E8" s="11">
        <v>0</v>
      </c>
      <c r="F8" s="12">
        <v>0.8</v>
      </c>
      <c r="G8" s="11">
        <v>0.5</v>
      </c>
      <c r="I8" s="6"/>
    </row>
    <row r="9" spans="1:9" ht="15.75" customHeight="1" x14ac:dyDescent="0.25">
      <c r="A9" s="7" t="s">
        <v>10</v>
      </c>
      <c r="B9" s="13">
        <v>0.6</v>
      </c>
      <c r="C9" s="9" t="s">
        <v>8</v>
      </c>
      <c r="E9" s="11">
        <v>1</v>
      </c>
      <c r="F9" s="11">
        <v>0</v>
      </c>
      <c r="G9" s="11">
        <v>0</v>
      </c>
      <c r="I9" s="6"/>
    </row>
    <row r="10" spans="1:9" ht="15.75" customHeight="1" x14ac:dyDescent="0.25">
      <c r="A10" s="7"/>
      <c r="I10" s="6"/>
    </row>
    <row r="11" spans="1:9" ht="13" x14ac:dyDescent="0.3">
      <c r="A11" s="4" t="s">
        <v>11</v>
      </c>
      <c r="B11" t="s">
        <v>54</v>
      </c>
      <c r="I11" s="6"/>
    </row>
    <row r="12" spans="1:9" ht="15.75" customHeight="1" x14ac:dyDescent="0.25">
      <c r="A12" s="7" t="s">
        <v>12</v>
      </c>
      <c r="B12" s="13">
        <v>50</v>
      </c>
      <c r="C12" s="9" t="s">
        <v>8</v>
      </c>
      <c r="E12" s="11">
        <v>0</v>
      </c>
      <c r="F12" s="11">
        <v>1</v>
      </c>
      <c r="G12" s="11">
        <v>1</v>
      </c>
      <c r="I12" s="6"/>
    </row>
    <row r="13" spans="1:9" ht="15.75" customHeight="1" x14ac:dyDescent="0.25">
      <c r="A13" s="7"/>
      <c r="I13" s="6"/>
    </row>
    <row r="14" spans="1:9" ht="15.75" customHeight="1" x14ac:dyDescent="0.25">
      <c r="A14" s="7"/>
      <c r="I14" s="6"/>
    </row>
    <row r="15" spans="1:9" ht="13" x14ac:dyDescent="0.3">
      <c r="A15" s="4" t="s">
        <v>56</v>
      </c>
      <c r="B15" s="26" t="s">
        <v>59</v>
      </c>
      <c r="I15" s="6"/>
    </row>
    <row r="16" spans="1:9" ht="15.75" customHeight="1" x14ac:dyDescent="0.25">
      <c r="A16" s="7" t="s">
        <v>12</v>
      </c>
      <c r="B16" s="13">
        <v>7.5</v>
      </c>
      <c r="C16" s="9" t="s">
        <v>8</v>
      </c>
      <c r="E16" s="11">
        <v>0</v>
      </c>
      <c r="F16" s="11">
        <v>0</v>
      </c>
      <c r="G16" s="11">
        <v>1</v>
      </c>
      <c r="I16" s="6"/>
    </row>
    <row r="17" spans="1:17" ht="15.75" customHeight="1" x14ac:dyDescent="0.25">
      <c r="A17" s="7" t="s">
        <v>9</v>
      </c>
      <c r="B17" s="13">
        <v>0</v>
      </c>
      <c r="C17" s="9" t="s">
        <v>8</v>
      </c>
      <c r="E17" s="11">
        <v>0</v>
      </c>
      <c r="F17" s="11">
        <v>0</v>
      </c>
      <c r="G17" s="11">
        <v>0</v>
      </c>
      <c r="I17" s="6"/>
    </row>
    <row r="18" spans="1:17" ht="15.75" customHeight="1" x14ac:dyDescent="0.25">
      <c r="A18" s="7" t="s">
        <v>13</v>
      </c>
      <c r="B18" s="13">
        <v>0</v>
      </c>
      <c r="C18" s="9" t="s">
        <v>8</v>
      </c>
      <c r="E18" s="11">
        <v>1</v>
      </c>
      <c r="F18" s="11">
        <v>0</v>
      </c>
      <c r="G18" s="11">
        <v>0</v>
      </c>
      <c r="I18" s="6"/>
    </row>
    <row r="19" spans="1:17" ht="15.75" customHeight="1" x14ac:dyDescent="0.25">
      <c r="A19" s="7"/>
      <c r="I19" s="6"/>
    </row>
    <row r="20" spans="1:17" ht="13" x14ac:dyDescent="0.3">
      <c r="A20" s="4" t="s">
        <v>57</v>
      </c>
      <c r="B20" t="s">
        <v>58</v>
      </c>
      <c r="I20" s="6"/>
    </row>
    <row r="21" spans="1:17" ht="15.75" customHeight="1" x14ac:dyDescent="0.25">
      <c r="A21" s="7" t="s">
        <v>12</v>
      </c>
      <c r="B21" s="13">
        <v>150</v>
      </c>
      <c r="C21" s="9" t="s">
        <v>8</v>
      </c>
      <c r="E21" s="11">
        <v>0</v>
      </c>
      <c r="F21" s="11">
        <v>1</v>
      </c>
      <c r="G21" s="11">
        <v>0.5</v>
      </c>
      <c r="I21" s="6"/>
    </row>
    <row r="22" spans="1:17" ht="15.75" customHeight="1" x14ac:dyDescent="0.25">
      <c r="A22" s="7" t="s">
        <v>14</v>
      </c>
      <c r="B22" s="13">
        <v>1</v>
      </c>
      <c r="C22" s="9" t="s">
        <v>8</v>
      </c>
      <c r="E22" s="11">
        <v>1</v>
      </c>
      <c r="F22" s="11">
        <v>0</v>
      </c>
      <c r="G22" s="11">
        <v>0.5</v>
      </c>
      <c r="I22" s="6"/>
    </row>
    <row r="23" spans="1:17" ht="15.75" customHeight="1" x14ac:dyDescent="0.25">
      <c r="A23" s="7"/>
      <c r="I23" s="6"/>
    </row>
    <row r="24" spans="1:17" ht="13" x14ac:dyDescent="0.3">
      <c r="A24" s="4" t="s">
        <v>15</v>
      </c>
      <c r="B24" t="s">
        <v>51</v>
      </c>
      <c r="I24" s="6"/>
      <c r="K24" s="1"/>
      <c r="L24" s="2"/>
      <c r="M24" s="2"/>
      <c r="N24" s="2"/>
      <c r="O24" s="2"/>
      <c r="P24" s="2"/>
      <c r="Q24" s="3"/>
    </row>
    <row r="25" spans="1:17" ht="15.75" customHeight="1" x14ac:dyDescent="0.25">
      <c r="A25" s="7" t="s">
        <v>16</v>
      </c>
      <c r="B25" s="25" t="s">
        <v>53</v>
      </c>
      <c r="C25" s="9" t="s">
        <v>17</v>
      </c>
      <c r="E25" s="11">
        <v>0</v>
      </c>
      <c r="F25" s="11">
        <v>0</v>
      </c>
      <c r="G25" s="11">
        <v>0</v>
      </c>
      <c r="I25" s="6"/>
      <c r="K25" s="7"/>
      <c r="L25" s="14" t="s">
        <v>18</v>
      </c>
      <c r="M25" s="14"/>
      <c r="N25" s="14"/>
      <c r="O25" s="14" t="s">
        <v>19</v>
      </c>
      <c r="P25" s="14"/>
      <c r="Q25" s="6"/>
    </row>
    <row r="26" spans="1:17" ht="15.75" customHeight="1" x14ac:dyDescent="0.25">
      <c r="A26" s="7" t="s">
        <v>20</v>
      </c>
      <c r="B26" s="13">
        <v>100</v>
      </c>
      <c r="C26" s="9" t="s">
        <v>8</v>
      </c>
      <c r="E26" s="11">
        <v>0</v>
      </c>
      <c r="F26" s="11">
        <v>1</v>
      </c>
      <c r="G26" s="11">
        <v>0.5</v>
      </c>
      <c r="I26" s="6"/>
      <c r="K26" s="7"/>
      <c r="L26" s="14" t="str">
        <f>E5</f>
        <v>"off"</v>
      </c>
      <c r="M26" s="14">
        <f>SUMPRODUCT(B7:B28, E7:E28)</f>
        <v>1.6</v>
      </c>
      <c r="N26" s="14" t="s">
        <v>8</v>
      </c>
      <c r="O26" s="15">
        <f>$M$31/M26</f>
        <v>5250</v>
      </c>
      <c r="P26" s="14" t="s">
        <v>21</v>
      </c>
      <c r="Q26" s="6"/>
    </row>
    <row r="27" spans="1:17" ht="15.75" customHeight="1" x14ac:dyDescent="0.25">
      <c r="A27" s="7" t="s">
        <v>22</v>
      </c>
      <c r="B27" s="13">
        <v>200</v>
      </c>
      <c r="C27" s="9" t="s">
        <v>8</v>
      </c>
      <c r="E27" s="11">
        <v>0</v>
      </c>
      <c r="F27" s="11">
        <v>0</v>
      </c>
      <c r="G27" s="11">
        <v>0.4</v>
      </c>
      <c r="I27" s="6"/>
      <c r="K27" s="7"/>
      <c r="L27" s="14" t="str">
        <f>F5</f>
        <v>"sensing"</v>
      </c>
      <c r="M27" s="14">
        <f>SUMPRODUCT(B7:B28, F7:F28)</f>
        <v>435.6</v>
      </c>
      <c r="N27" s="14" t="s">
        <v>8</v>
      </c>
      <c r="O27" s="15">
        <f>$M$31/M27</f>
        <v>19.28374655647383</v>
      </c>
      <c r="P27" s="14" t="s">
        <v>21</v>
      </c>
      <c r="Q27" s="6"/>
    </row>
    <row r="28" spans="1:17" ht="15.75" customHeight="1" x14ac:dyDescent="0.25">
      <c r="A28" s="7" t="s">
        <v>23</v>
      </c>
      <c r="B28" s="13">
        <v>100</v>
      </c>
      <c r="C28" s="9" t="s">
        <v>8</v>
      </c>
      <c r="E28" s="11">
        <v>0</v>
      </c>
      <c r="F28" s="11">
        <v>0</v>
      </c>
      <c r="G28" s="11">
        <v>0.1</v>
      </c>
      <c r="I28" s="6"/>
      <c r="K28" s="7"/>
      <c r="L28" s="14" t="str">
        <f>G5</f>
        <v>"interactive"</v>
      </c>
      <c r="M28" s="14">
        <f>SUMPRODUCT(B7:B28, G7:G28)</f>
        <v>432</v>
      </c>
      <c r="N28" s="14" t="s">
        <v>8</v>
      </c>
      <c r="O28" s="15">
        <f>$M$31/M28</f>
        <v>19.444444444444443</v>
      </c>
      <c r="P28" s="14" t="s">
        <v>21</v>
      </c>
      <c r="Q28" s="6"/>
    </row>
    <row r="29" spans="1:17" ht="15.75" customHeight="1" x14ac:dyDescent="0.25">
      <c r="A29" s="7"/>
      <c r="I29" s="6"/>
      <c r="K29" s="7"/>
      <c r="Q29" s="6"/>
    </row>
    <row r="30" spans="1:17" ht="13" x14ac:dyDescent="0.3">
      <c r="A30" s="4"/>
      <c r="E30" s="13">
        <v>14</v>
      </c>
      <c r="F30" s="13">
        <v>9.5</v>
      </c>
      <c r="G30" s="13">
        <v>0.5</v>
      </c>
      <c r="H30" s="9" t="s">
        <v>24</v>
      </c>
      <c r="I30" s="6"/>
      <c r="K30" s="7"/>
      <c r="L30" s="9" t="s">
        <v>25</v>
      </c>
      <c r="Q30" s="6"/>
    </row>
    <row r="31" spans="1:17" ht="13" x14ac:dyDescent="0.3">
      <c r="A31" s="4" t="s">
        <v>26</v>
      </c>
      <c r="B31" s="24" t="s">
        <v>52</v>
      </c>
      <c r="I31" s="6"/>
      <c r="K31" s="7"/>
      <c r="M31" s="9">
        <f>B32*B33*B34</f>
        <v>8400</v>
      </c>
      <c r="N31" s="9" t="s">
        <v>27</v>
      </c>
      <c r="Q31" s="6"/>
    </row>
    <row r="32" spans="1:17" ht="15.75" customHeight="1" x14ac:dyDescent="0.25">
      <c r="A32" s="7" t="s">
        <v>28</v>
      </c>
      <c r="B32" s="13">
        <v>2000</v>
      </c>
      <c r="C32" s="9" t="s">
        <v>29</v>
      </c>
      <c r="I32" s="6"/>
      <c r="K32" s="7"/>
      <c r="Q32" s="6"/>
    </row>
    <row r="33" spans="1:18" ht="13" x14ac:dyDescent="0.3">
      <c r="A33" s="7" t="s">
        <v>30</v>
      </c>
      <c r="B33" s="13">
        <v>6</v>
      </c>
      <c r="C33" s="9" t="s">
        <v>31</v>
      </c>
      <c r="I33" s="6"/>
      <c r="K33" s="7"/>
      <c r="L33" s="16" t="s">
        <v>32</v>
      </c>
      <c r="M33" s="17">
        <f>M31/(E30*M26+F30*M27+G30*M28)</f>
        <v>1.9192980852716723</v>
      </c>
      <c r="N33" s="16" t="s">
        <v>33</v>
      </c>
      <c r="Q33" s="6"/>
    </row>
    <row r="34" spans="1:18" ht="13" x14ac:dyDescent="0.3">
      <c r="A34" s="7" t="s">
        <v>34</v>
      </c>
      <c r="B34" s="11">
        <v>0.7</v>
      </c>
      <c r="I34" s="6"/>
      <c r="K34" s="7"/>
      <c r="L34" s="16" t="s">
        <v>35</v>
      </c>
      <c r="M34" s="17">
        <f>M33*24</f>
        <v>46.06315404652014</v>
      </c>
      <c r="N34" s="16" t="s">
        <v>21</v>
      </c>
      <c r="Q34" s="6"/>
    </row>
    <row r="35" spans="1:18" ht="12.5" x14ac:dyDescent="0.25">
      <c r="A35" s="18"/>
      <c r="B35" s="19"/>
      <c r="C35" s="19"/>
      <c r="D35" s="19"/>
      <c r="E35" s="19"/>
      <c r="F35" s="19"/>
      <c r="G35" s="19"/>
      <c r="H35" s="19"/>
      <c r="I35" s="20"/>
      <c r="K35" s="18"/>
      <c r="L35" s="19"/>
      <c r="M35" s="19"/>
      <c r="N35" s="19"/>
      <c r="O35" s="19"/>
      <c r="P35" s="19"/>
      <c r="Q35" s="20"/>
    </row>
    <row r="38" spans="1:18" ht="13" customHeight="1" x14ac:dyDescent="0.25"/>
    <row r="39" spans="1:18" ht="15.75" customHeight="1" x14ac:dyDescent="0.25">
      <c r="A39" s="27"/>
      <c r="B39" s="27"/>
      <c r="C39" s="27"/>
      <c r="D39" s="27"/>
      <c r="E39" s="27"/>
      <c r="F39" s="27"/>
      <c r="G39" s="27"/>
      <c r="H39" s="27"/>
      <c r="I39" s="27"/>
      <c r="J39" s="27"/>
      <c r="K39" s="27"/>
      <c r="L39" s="27"/>
      <c r="M39" s="27"/>
      <c r="N39" s="27"/>
      <c r="O39" s="27"/>
      <c r="P39" s="27"/>
      <c r="Q39" s="27"/>
      <c r="R39" s="27"/>
    </row>
    <row r="40" spans="1:18" ht="15.75" customHeight="1" x14ac:dyDescent="0.25">
      <c r="A40" s="27"/>
      <c r="B40" s="27"/>
      <c r="C40" s="27"/>
      <c r="D40" s="27"/>
      <c r="E40" s="27"/>
      <c r="F40" s="27"/>
      <c r="G40" s="27"/>
      <c r="H40" s="27"/>
      <c r="I40" s="27"/>
      <c r="J40" s="27"/>
      <c r="K40" s="27"/>
      <c r="L40" s="27"/>
      <c r="M40" s="27"/>
      <c r="N40" s="27"/>
      <c r="O40" s="27"/>
      <c r="P40" s="27"/>
      <c r="Q40" s="27"/>
      <c r="R40" s="27"/>
    </row>
    <row r="41" spans="1:18" ht="15.75" customHeight="1" x14ac:dyDescent="0.25">
      <c r="A41" s="27"/>
      <c r="B41" s="27"/>
      <c r="C41" s="27"/>
      <c r="D41" s="27"/>
      <c r="E41" s="27"/>
      <c r="F41" s="27"/>
      <c r="G41" s="27"/>
      <c r="H41" s="27"/>
      <c r="I41" s="27"/>
      <c r="J41" s="27"/>
      <c r="K41" s="27"/>
      <c r="L41" s="27"/>
      <c r="M41" s="27"/>
      <c r="N41" s="27"/>
      <c r="O41" s="27"/>
      <c r="P41" s="27"/>
      <c r="Q41" s="27"/>
      <c r="R41" s="27"/>
    </row>
    <row r="42" spans="1:18" ht="15.75" customHeight="1" x14ac:dyDescent="0.25">
      <c r="A42" s="27"/>
      <c r="B42" s="27"/>
      <c r="C42" s="27"/>
      <c r="D42" s="27"/>
      <c r="E42" s="27"/>
      <c r="F42" s="27"/>
      <c r="G42" s="27"/>
      <c r="H42" s="27"/>
      <c r="I42" s="27"/>
      <c r="J42" s="27"/>
      <c r="K42" s="27"/>
      <c r="L42" s="27"/>
      <c r="M42" s="27"/>
      <c r="N42" s="27"/>
      <c r="O42" s="27"/>
      <c r="P42" s="27"/>
      <c r="Q42" s="27"/>
      <c r="R42" s="27"/>
    </row>
    <row r="43" spans="1:18" ht="15.75" customHeight="1" x14ac:dyDescent="0.25">
      <c r="A43" s="27"/>
      <c r="B43" s="27"/>
      <c r="C43" s="27"/>
      <c r="D43" s="27"/>
      <c r="E43" s="27"/>
      <c r="F43" s="27"/>
      <c r="G43" s="27"/>
      <c r="H43" s="27"/>
      <c r="I43" s="27"/>
      <c r="J43" s="27"/>
      <c r="K43" s="27"/>
      <c r="L43" s="27"/>
      <c r="M43" s="27"/>
      <c r="N43" s="27"/>
      <c r="O43" s="27"/>
      <c r="P43" s="27"/>
      <c r="Q43" s="27"/>
      <c r="R43" s="27"/>
    </row>
    <row r="44" spans="1:18" ht="15.75" customHeight="1" x14ac:dyDescent="0.25">
      <c r="A44" s="27"/>
      <c r="B44" s="27"/>
      <c r="C44" s="27"/>
      <c r="D44" s="27"/>
      <c r="E44" s="27"/>
      <c r="F44" s="27"/>
      <c r="G44" s="27"/>
      <c r="H44" s="27"/>
      <c r="I44" s="27"/>
      <c r="J44" s="27"/>
      <c r="K44" s="27"/>
      <c r="L44" s="27"/>
      <c r="M44" s="27"/>
      <c r="N44" s="27"/>
      <c r="O44" s="27"/>
      <c r="P44" s="27"/>
      <c r="Q44" s="27"/>
      <c r="R44" s="27"/>
    </row>
    <row r="45" spans="1:18" ht="15.75" customHeight="1" x14ac:dyDescent="0.25">
      <c r="A45" s="27"/>
      <c r="B45" s="27"/>
      <c r="C45" s="27"/>
      <c r="D45" s="27"/>
      <c r="E45" s="27"/>
      <c r="F45" s="27"/>
      <c r="G45" s="27"/>
      <c r="H45" s="27"/>
      <c r="I45" s="27"/>
      <c r="J45" s="27"/>
      <c r="K45" s="27"/>
      <c r="L45" s="27"/>
      <c r="M45" s="27"/>
      <c r="N45" s="27"/>
      <c r="O45" s="27"/>
      <c r="P45" s="27"/>
      <c r="Q45" s="27"/>
      <c r="R45" s="27"/>
    </row>
  </sheetData>
  <pageMargins left="0.75" right="0.75" top="1" bottom="1" header="0.5" footer="0.5"/>
  <pageSetup paperSize="66" orientation="landscape" horizontalDpi="1200" verticalDpi="12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50:W118"/>
  <sheetViews>
    <sheetView topLeftCell="B88" workbookViewId="0"/>
  </sheetViews>
  <sheetFormatPr defaultColWidth="12.6328125" defaultRowHeight="15.75" customHeight="1" x14ac:dyDescent="0.25"/>
  <sheetData>
    <row r="50" spans="1:23" ht="15.75" customHeight="1" x14ac:dyDescent="0.25">
      <c r="A50" s="9" t="s">
        <v>36</v>
      </c>
    </row>
    <row r="52" spans="1:23" ht="15.75" customHeight="1" x14ac:dyDescent="0.25">
      <c r="A52" s="9" t="str">
        <f>'System Parameters'!A3</f>
        <v>System Parameters (defined by hardware)</v>
      </c>
      <c r="B52" s="9">
        <f>'System Parameters'!B3</f>
        <v>0</v>
      </c>
      <c r="C52" s="9">
        <f>'System Parameters'!C3</f>
        <v>0</v>
      </c>
      <c r="D52" s="9">
        <f>'System Parameters'!D3</f>
        <v>0</v>
      </c>
      <c r="T52" s="9" t="str">
        <f>'System Parameters'!E3</f>
        <v>Profiles (usage of each component mode - defined by software and usage)</v>
      </c>
      <c r="U52" s="9">
        <f>'System Parameters'!F3</f>
        <v>0</v>
      </c>
      <c r="V52" s="9">
        <f>'System Parameters'!G3</f>
        <v>0</v>
      </c>
      <c r="W52" s="9">
        <f>'System Parameters'!H3</f>
        <v>0</v>
      </c>
    </row>
    <row r="53" spans="1:23" ht="15.75" customHeight="1" x14ac:dyDescent="0.25">
      <c r="A53" s="9">
        <f>'System Parameters'!A4</f>
        <v>0</v>
      </c>
      <c r="B53" s="9" t="str">
        <f>'System Parameters'!B4</f>
        <v>form the datasheets</v>
      </c>
      <c r="C53" s="9">
        <f>'System Parameters'!C4</f>
        <v>0</v>
      </c>
      <c r="D53" s="9">
        <f>'System Parameters'!D4</f>
        <v>0</v>
      </c>
      <c r="T53" s="9">
        <f>'System Parameters'!E4</f>
        <v>0</v>
      </c>
      <c r="U53" s="9">
        <f>'System Parameters'!F4</f>
        <v>0</v>
      </c>
      <c r="V53" s="9">
        <f>'System Parameters'!G4</f>
        <v>0</v>
      </c>
      <c r="W53" s="9">
        <f>'System Parameters'!H4</f>
        <v>0</v>
      </c>
    </row>
    <row r="54" spans="1:23" ht="15.75" customHeight="1" x14ac:dyDescent="0.25">
      <c r="A54" s="9">
        <f>'System Parameters'!A5</f>
        <v>0</v>
      </c>
      <c r="B54" s="9">
        <f>'System Parameters'!B5</f>
        <v>0</v>
      </c>
      <c r="C54" s="9">
        <f>'System Parameters'!C5</f>
        <v>0</v>
      </c>
      <c r="D54" s="9">
        <f>'System Parameters'!D5</f>
        <v>0</v>
      </c>
      <c r="T54" s="9" t="str">
        <f>'System Parameters'!E5</f>
        <v>"off"</v>
      </c>
      <c r="U54" s="9" t="str">
        <f>'System Parameters'!F5</f>
        <v>"sensing"</v>
      </c>
      <c r="V54" s="9" t="str">
        <f>'System Parameters'!G5</f>
        <v>"interactive"</v>
      </c>
      <c r="W54" s="9">
        <f>'System Parameters'!H5</f>
        <v>0</v>
      </c>
    </row>
    <row r="55" spans="1:23" ht="15.75" customHeight="1" x14ac:dyDescent="0.25">
      <c r="A55" s="9" t="str">
        <f>'System Parameters'!A6</f>
        <v>Processor</v>
      </c>
      <c r="B55" s="9" t="str">
        <f>'System Parameters'!B6</f>
        <v>https://github.com/Jingyii800/Hydration-Companion/blob/main/data_sheets/esp32-s3_datasheet.pdf</v>
      </c>
      <c r="C55" s="9">
        <f>'System Parameters'!C6</f>
        <v>0</v>
      </c>
      <c r="D55" s="9">
        <f>'System Parameters'!D6</f>
        <v>0</v>
      </c>
      <c r="T55" s="9">
        <f>'System Parameters'!E6</f>
        <v>0</v>
      </c>
      <c r="U55" s="9">
        <f>'System Parameters'!F6</f>
        <v>0</v>
      </c>
      <c r="V55" s="9">
        <f>'System Parameters'!G6</f>
        <v>0</v>
      </c>
      <c r="W55" s="9">
        <f>'System Parameters'!H6</f>
        <v>0</v>
      </c>
    </row>
    <row r="56" spans="1:23" ht="15.75" customHeight="1" x14ac:dyDescent="0.25">
      <c r="A56" s="9" t="str">
        <f>'System Parameters'!A7</f>
        <v>Active</v>
      </c>
      <c r="B56" s="9">
        <f>'System Parameters'!B7</f>
        <v>198</v>
      </c>
      <c r="C56" s="9" t="str">
        <f>'System Parameters'!C7</f>
        <v>mW</v>
      </c>
      <c r="D56" s="9">
        <f>$B56*0.9</f>
        <v>178.20000000000002</v>
      </c>
      <c r="E56" s="9">
        <f t="shared" ref="E56:O56" si="0">$B56</f>
        <v>198</v>
      </c>
      <c r="F56" s="9">
        <f t="shared" si="0"/>
        <v>198</v>
      </c>
      <c r="G56" s="9">
        <f t="shared" si="0"/>
        <v>198</v>
      </c>
      <c r="H56" s="9">
        <f t="shared" si="0"/>
        <v>198</v>
      </c>
      <c r="I56" s="9">
        <f t="shared" si="0"/>
        <v>198</v>
      </c>
      <c r="J56" s="9">
        <f t="shared" si="0"/>
        <v>198</v>
      </c>
      <c r="K56" s="9">
        <f t="shared" si="0"/>
        <v>198</v>
      </c>
      <c r="L56" s="9">
        <f t="shared" si="0"/>
        <v>198</v>
      </c>
      <c r="M56" s="9">
        <f t="shared" si="0"/>
        <v>198</v>
      </c>
      <c r="N56" s="9">
        <f t="shared" si="0"/>
        <v>198</v>
      </c>
      <c r="O56" s="9">
        <f t="shared" si="0"/>
        <v>198</v>
      </c>
      <c r="T56" s="21">
        <f>'System Parameters'!E7</f>
        <v>0</v>
      </c>
      <c r="U56" s="21">
        <f>'System Parameters'!F7</f>
        <v>0.2</v>
      </c>
      <c r="V56" s="21">
        <f>'System Parameters'!G7</f>
        <v>0.5</v>
      </c>
      <c r="W56" s="9">
        <f>'System Parameters'!H7</f>
        <v>0</v>
      </c>
    </row>
    <row r="57" spans="1:23" ht="15.75" customHeight="1" x14ac:dyDescent="0.25">
      <c r="A57" s="9" t="str">
        <f>'System Parameters'!A8</f>
        <v>Idle</v>
      </c>
      <c r="B57" s="9">
        <f>'System Parameters'!B8</f>
        <v>120</v>
      </c>
      <c r="C57" s="9" t="str">
        <f>'System Parameters'!C8</f>
        <v>mW</v>
      </c>
      <c r="D57" s="9">
        <f t="shared" ref="D57:D76" si="1">$B57</f>
        <v>120</v>
      </c>
      <c r="E57" s="9">
        <f>$B57*0.9</f>
        <v>108</v>
      </c>
      <c r="F57" s="9">
        <f t="shared" ref="F57:O57" si="2">$B57</f>
        <v>120</v>
      </c>
      <c r="G57" s="9">
        <f t="shared" si="2"/>
        <v>120</v>
      </c>
      <c r="H57" s="9">
        <f t="shared" si="2"/>
        <v>120</v>
      </c>
      <c r="I57" s="9">
        <f t="shared" si="2"/>
        <v>120</v>
      </c>
      <c r="J57" s="9">
        <f t="shared" si="2"/>
        <v>120</v>
      </c>
      <c r="K57" s="9">
        <f t="shared" si="2"/>
        <v>120</v>
      </c>
      <c r="L57" s="9">
        <f t="shared" si="2"/>
        <v>120</v>
      </c>
      <c r="M57" s="9">
        <f t="shared" si="2"/>
        <v>120</v>
      </c>
      <c r="N57" s="9">
        <f t="shared" si="2"/>
        <v>120</v>
      </c>
      <c r="O57" s="9">
        <f t="shared" si="2"/>
        <v>120</v>
      </c>
      <c r="T57" s="21">
        <f>'System Parameters'!E8</f>
        <v>0</v>
      </c>
      <c r="U57" s="21">
        <f>'System Parameters'!F8</f>
        <v>0.8</v>
      </c>
      <c r="V57" s="21">
        <f>'System Parameters'!G8</f>
        <v>0.5</v>
      </c>
      <c r="W57" s="9">
        <f>'System Parameters'!H8</f>
        <v>0</v>
      </c>
    </row>
    <row r="58" spans="1:23" ht="15.75" customHeight="1" x14ac:dyDescent="0.25">
      <c r="A58" s="9" t="str">
        <f>'System Parameters'!A9</f>
        <v>Sleep</v>
      </c>
      <c r="B58" s="9">
        <f>'System Parameters'!B9</f>
        <v>0.6</v>
      </c>
      <c r="C58" s="9" t="str">
        <f>'System Parameters'!C9</f>
        <v>mW</v>
      </c>
      <c r="D58" s="9">
        <f t="shared" si="1"/>
        <v>0.6</v>
      </c>
      <c r="E58" s="9">
        <f t="shared" ref="E58:E76" si="3">$B58</f>
        <v>0.6</v>
      </c>
      <c r="F58" s="9">
        <f>$B58*0.9</f>
        <v>0.54</v>
      </c>
      <c r="G58" s="9">
        <f t="shared" ref="G58:O60" si="4">$B58</f>
        <v>0.6</v>
      </c>
      <c r="H58" s="9">
        <f t="shared" si="4"/>
        <v>0.6</v>
      </c>
      <c r="I58" s="9">
        <f t="shared" si="4"/>
        <v>0.6</v>
      </c>
      <c r="J58" s="9">
        <f t="shared" si="4"/>
        <v>0.6</v>
      </c>
      <c r="K58" s="9">
        <f t="shared" si="4"/>
        <v>0.6</v>
      </c>
      <c r="L58" s="9">
        <f t="shared" si="4"/>
        <v>0.6</v>
      </c>
      <c r="M58" s="9">
        <f t="shared" si="4"/>
        <v>0.6</v>
      </c>
      <c r="N58" s="9">
        <f t="shared" si="4"/>
        <v>0.6</v>
      </c>
      <c r="O58" s="9">
        <f t="shared" si="4"/>
        <v>0.6</v>
      </c>
      <c r="T58" s="21">
        <f>'System Parameters'!E9</f>
        <v>1</v>
      </c>
      <c r="U58" s="21">
        <f>'System Parameters'!F9</f>
        <v>0</v>
      </c>
      <c r="V58" s="21">
        <f>'System Parameters'!G9</f>
        <v>0</v>
      </c>
      <c r="W58" s="9">
        <f>'System Parameters'!H9</f>
        <v>0</v>
      </c>
    </row>
    <row r="59" spans="1:23" ht="15.75" customHeight="1" x14ac:dyDescent="0.25">
      <c r="A59" s="9">
        <f>'System Parameters'!A10</f>
        <v>0</v>
      </c>
      <c r="B59" s="9">
        <f>'System Parameters'!B10</f>
        <v>0</v>
      </c>
      <c r="C59" s="9">
        <f>'System Parameters'!C10</f>
        <v>0</v>
      </c>
      <c r="D59" s="9">
        <f t="shared" si="1"/>
        <v>0</v>
      </c>
      <c r="E59" s="9">
        <f t="shared" si="3"/>
        <v>0</v>
      </c>
      <c r="F59" s="9">
        <f t="shared" ref="F59:F76" si="5">$B59</f>
        <v>0</v>
      </c>
      <c r="G59" s="9">
        <f t="shared" si="4"/>
        <v>0</v>
      </c>
      <c r="H59" s="9">
        <f t="shared" si="4"/>
        <v>0</v>
      </c>
      <c r="I59" s="9">
        <f t="shared" si="4"/>
        <v>0</v>
      </c>
      <c r="J59" s="9">
        <f t="shared" si="4"/>
        <v>0</v>
      </c>
      <c r="K59" s="9">
        <f t="shared" si="4"/>
        <v>0</v>
      </c>
      <c r="L59" s="9">
        <f t="shared" si="4"/>
        <v>0</v>
      </c>
      <c r="M59" s="9">
        <f t="shared" si="4"/>
        <v>0</v>
      </c>
      <c r="N59" s="9">
        <f t="shared" si="4"/>
        <v>0</v>
      </c>
      <c r="O59" s="9">
        <f t="shared" si="4"/>
        <v>0</v>
      </c>
      <c r="T59" s="9">
        <f>'System Parameters'!E10</f>
        <v>0</v>
      </c>
      <c r="U59" s="9">
        <f>'System Parameters'!F10</f>
        <v>0</v>
      </c>
      <c r="V59" s="9">
        <f>'System Parameters'!G10</f>
        <v>0</v>
      </c>
      <c r="W59" s="9">
        <f>'System Parameters'!H10</f>
        <v>0</v>
      </c>
    </row>
    <row r="60" spans="1:23" ht="15.75" customHeight="1" x14ac:dyDescent="0.25">
      <c r="A60" s="9" t="str">
        <f>'System Parameters'!A11</f>
        <v>LED</v>
      </c>
      <c r="B60" s="9" t="str">
        <f>'System Parameters'!B11</f>
        <v>https://github.com/Jingyii800/Hydration-Companion/blob/main/data_sheets/1498852.pdf</v>
      </c>
      <c r="C60" s="9">
        <f>'System Parameters'!C11</f>
        <v>0</v>
      </c>
      <c r="D60" s="9" t="str">
        <f t="shared" si="1"/>
        <v>https://github.com/Jingyii800/Hydration-Companion/blob/main/data_sheets/1498852.pdf</v>
      </c>
      <c r="E60" s="9" t="str">
        <f t="shared" si="3"/>
        <v>https://github.com/Jingyii800/Hydration-Companion/blob/main/data_sheets/1498852.pdf</v>
      </c>
      <c r="F60" s="9" t="str">
        <f t="shared" si="5"/>
        <v>https://github.com/Jingyii800/Hydration-Companion/blob/main/data_sheets/1498852.pdf</v>
      </c>
      <c r="G60" s="9" t="str">
        <f t="shared" si="4"/>
        <v>https://github.com/Jingyii800/Hydration-Companion/blob/main/data_sheets/1498852.pdf</v>
      </c>
      <c r="H60" s="9" t="str">
        <f t="shared" si="4"/>
        <v>https://github.com/Jingyii800/Hydration-Companion/blob/main/data_sheets/1498852.pdf</v>
      </c>
      <c r="I60" s="9" t="str">
        <f t="shared" si="4"/>
        <v>https://github.com/Jingyii800/Hydration-Companion/blob/main/data_sheets/1498852.pdf</v>
      </c>
      <c r="J60" s="9" t="str">
        <f t="shared" si="4"/>
        <v>https://github.com/Jingyii800/Hydration-Companion/blob/main/data_sheets/1498852.pdf</v>
      </c>
      <c r="K60" s="9" t="str">
        <f t="shared" si="4"/>
        <v>https://github.com/Jingyii800/Hydration-Companion/blob/main/data_sheets/1498852.pdf</v>
      </c>
      <c r="L60" s="9" t="str">
        <f t="shared" si="4"/>
        <v>https://github.com/Jingyii800/Hydration-Companion/blob/main/data_sheets/1498852.pdf</v>
      </c>
      <c r="M60" s="9" t="str">
        <f t="shared" si="4"/>
        <v>https://github.com/Jingyii800/Hydration-Companion/blob/main/data_sheets/1498852.pdf</v>
      </c>
      <c r="N60" s="9" t="str">
        <f t="shared" si="4"/>
        <v>https://github.com/Jingyii800/Hydration-Companion/blob/main/data_sheets/1498852.pdf</v>
      </c>
      <c r="O60" s="9" t="str">
        <f t="shared" si="4"/>
        <v>https://github.com/Jingyii800/Hydration-Companion/blob/main/data_sheets/1498852.pdf</v>
      </c>
      <c r="T60" s="9">
        <f>'System Parameters'!E11</f>
        <v>0</v>
      </c>
      <c r="U60" s="9">
        <f>'System Parameters'!F11</f>
        <v>0</v>
      </c>
      <c r="V60" s="9">
        <f>'System Parameters'!G11</f>
        <v>0</v>
      </c>
      <c r="W60" s="9">
        <f>'System Parameters'!H11</f>
        <v>0</v>
      </c>
    </row>
    <row r="61" spans="1:23" ht="15.75" customHeight="1" x14ac:dyDescent="0.25">
      <c r="A61" s="9" t="str">
        <f>'System Parameters'!A12</f>
        <v>On</v>
      </c>
      <c r="B61" s="9">
        <f>'System Parameters'!B12</f>
        <v>50</v>
      </c>
      <c r="C61" s="9" t="str">
        <f>'System Parameters'!C12</f>
        <v>mW</v>
      </c>
      <c r="D61" s="9">
        <f t="shared" si="1"/>
        <v>50</v>
      </c>
      <c r="E61" s="9">
        <f t="shared" si="3"/>
        <v>50</v>
      </c>
      <c r="F61" s="9">
        <f t="shared" si="5"/>
        <v>50</v>
      </c>
      <c r="G61" s="9">
        <f>$B61*0.9</f>
        <v>45</v>
      </c>
      <c r="H61" s="9">
        <f t="shared" ref="H61:O64" si="6">$B61</f>
        <v>50</v>
      </c>
      <c r="I61" s="9">
        <f t="shared" si="6"/>
        <v>50</v>
      </c>
      <c r="J61" s="9">
        <f t="shared" si="6"/>
        <v>50</v>
      </c>
      <c r="K61" s="9">
        <f t="shared" si="6"/>
        <v>50</v>
      </c>
      <c r="L61" s="9">
        <f t="shared" si="6"/>
        <v>50</v>
      </c>
      <c r="M61" s="9">
        <f t="shared" si="6"/>
        <v>50</v>
      </c>
      <c r="N61" s="9">
        <f t="shared" si="6"/>
        <v>50</v>
      </c>
      <c r="O61" s="9">
        <f t="shared" si="6"/>
        <v>50</v>
      </c>
      <c r="T61" s="21">
        <f>'System Parameters'!E12</f>
        <v>0</v>
      </c>
      <c r="U61" s="21">
        <f>'System Parameters'!F12</f>
        <v>1</v>
      </c>
      <c r="V61" s="21">
        <f>'System Parameters'!G12</f>
        <v>1</v>
      </c>
      <c r="W61" s="9">
        <f>'System Parameters'!H12</f>
        <v>0</v>
      </c>
    </row>
    <row r="62" spans="1:23" ht="15.75" customHeight="1" x14ac:dyDescent="0.25">
      <c r="A62" s="9">
        <f>'System Parameters'!A13</f>
        <v>0</v>
      </c>
      <c r="B62" s="9">
        <f>'System Parameters'!B13</f>
        <v>0</v>
      </c>
      <c r="C62" s="9">
        <f>'System Parameters'!C13</f>
        <v>0</v>
      </c>
      <c r="D62" s="9">
        <f t="shared" si="1"/>
        <v>0</v>
      </c>
      <c r="E62" s="9">
        <f t="shared" si="3"/>
        <v>0</v>
      </c>
      <c r="F62" s="9">
        <f t="shared" si="5"/>
        <v>0</v>
      </c>
      <c r="G62" s="9">
        <f t="shared" ref="G62:G76" si="7">$B62</f>
        <v>0</v>
      </c>
      <c r="H62" s="9">
        <f t="shared" si="6"/>
        <v>0</v>
      </c>
      <c r="I62" s="9">
        <f t="shared" si="6"/>
        <v>0</v>
      </c>
      <c r="J62" s="9">
        <f t="shared" si="6"/>
        <v>0</v>
      </c>
      <c r="K62" s="9">
        <f t="shared" si="6"/>
        <v>0</v>
      </c>
      <c r="L62" s="9">
        <f t="shared" si="6"/>
        <v>0</v>
      </c>
      <c r="M62" s="9">
        <f t="shared" si="6"/>
        <v>0</v>
      </c>
      <c r="N62" s="9">
        <f t="shared" si="6"/>
        <v>0</v>
      </c>
      <c r="O62" s="9">
        <f t="shared" si="6"/>
        <v>0</v>
      </c>
      <c r="T62" s="9">
        <f>'System Parameters'!E13</f>
        <v>0</v>
      </c>
      <c r="U62" s="9">
        <f>'System Parameters'!F13</f>
        <v>0</v>
      </c>
      <c r="V62" s="9">
        <f>'System Parameters'!G13</f>
        <v>0</v>
      </c>
      <c r="W62" s="9">
        <f>'System Parameters'!H13</f>
        <v>0</v>
      </c>
    </row>
    <row r="63" spans="1:23" ht="15.75" customHeight="1" x14ac:dyDescent="0.25">
      <c r="A63" s="9">
        <f>'System Parameters'!A14</f>
        <v>0</v>
      </c>
      <c r="B63" s="9">
        <f>'System Parameters'!B14</f>
        <v>0</v>
      </c>
      <c r="C63" s="9">
        <f>'System Parameters'!C14</f>
        <v>0</v>
      </c>
      <c r="D63" s="9">
        <f t="shared" si="1"/>
        <v>0</v>
      </c>
      <c r="E63" s="9">
        <f t="shared" si="3"/>
        <v>0</v>
      </c>
      <c r="F63" s="9">
        <f t="shared" si="5"/>
        <v>0</v>
      </c>
      <c r="G63" s="9">
        <f t="shared" si="7"/>
        <v>0</v>
      </c>
      <c r="H63" s="9">
        <f t="shared" si="6"/>
        <v>0</v>
      </c>
      <c r="I63" s="9">
        <f t="shared" si="6"/>
        <v>0</v>
      </c>
      <c r="J63" s="9">
        <f t="shared" si="6"/>
        <v>0</v>
      </c>
      <c r="K63" s="9">
        <f t="shared" si="6"/>
        <v>0</v>
      </c>
      <c r="L63" s="9">
        <f t="shared" si="6"/>
        <v>0</v>
      </c>
      <c r="M63" s="9">
        <f t="shared" si="6"/>
        <v>0</v>
      </c>
      <c r="N63" s="9">
        <f t="shared" si="6"/>
        <v>0</v>
      </c>
      <c r="O63" s="9">
        <f t="shared" si="6"/>
        <v>0</v>
      </c>
      <c r="T63" s="9">
        <f>'System Parameters'!E14</f>
        <v>0</v>
      </c>
      <c r="U63" s="9">
        <f>'System Parameters'!F14</f>
        <v>0</v>
      </c>
      <c r="V63" s="9">
        <f>'System Parameters'!G14</f>
        <v>0</v>
      </c>
      <c r="W63" s="9">
        <f>'System Parameters'!H14</f>
        <v>0</v>
      </c>
    </row>
    <row r="64" spans="1:23" ht="15.75" customHeight="1" x14ac:dyDescent="0.25">
      <c r="A64" s="9" t="str">
        <f>'System Parameters'!A15</f>
        <v>Sensor</v>
      </c>
      <c r="B64" s="9" t="str">
        <f>'System Parameters'!B15</f>
        <v>https://github.com/Jingyii800/Hydration-Companion/blob/main/data_sheets/hx71_english.pdf</v>
      </c>
      <c r="C64" s="9">
        <f>'System Parameters'!C15</f>
        <v>0</v>
      </c>
      <c r="D64" s="9" t="str">
        <f t="shared" si="1"/>
        <v>https://github.com/Jingyii800/Hydration-Companion/blob/main/data_sheets/hx71_english.pdf</v>
      </c>
      <c r="E64" s="9" t="str">
        <f t="shared" si="3"/>
        <v>https://github.com/Jingyii800/Hydration-Companion/blob/main/data_sheets/hx71_english.pdf</v>
      </c>
      <c r="F64" s="9" t="str">
        <f t="shared" si="5"/>
        <v>https://github.com/Jingyii800/Hydration-Companion/blob/main/data_sheets/hx71_english.pdf</v>
      </c>
      <c r="G64" s="9" t="str">
        <f t="shared" si="7"/>
        <v>https://github.com/Jingyii800/Hydration-Companion/blob/main/data_sheets/hx71_english.pdf</v>
      </c>
      <c r="H64" s="9" t="str">
        <f t="shared" si="6"/>
        <v>https://github.com/Jingyii800/Hydration-Companion/blob/main/data_sheets/hx71_english.pdf</v>
      </c>
      <c r="I64" s="9" t="str">
        <f t="shared" si="6"/>
        <v>https://github.com/Jingyii800/Hydration-Companion/blob/main/data_sheets/hx71_english.pdf</v>
      </c>
      <c r="J64" s="9" t="str">
        <f t="shared" si="6"/>
        <v>https://github.com/Jingyii800/Hydration-Companion/blob/main/data_sheets/hx71_english.pdf</v>
      </c>
      <c r="K64" s="9" t="str">
        <f t="shared" si="6"/>
        <v>https://github.com/Jingyii800/Hydration-Companion/blob/main/data_sheets/hx71_english.pdf</v>
      </c>
      <c r="L64" s="9" t="str">
        <f t="shared" si="6"/>
        <v>https://github.com/Jingyii800/Hydration-Companion/blob/main/data_sheets/hx71_english.pdf</v>
      </c>
      <c r="M64" s="9" t="str">
        <f t="shared" si="6"/>
        <v>https://github.com/Jingyii800/Hydration-Companion/blob/main/data_sheets/hx71_english.pdf</v>
      </c>
      <c r="N64" s="9" t="str">
        <f t="shared" si="6"/>
        <v>https://github.com/Jingyii800/Hydration-Companion/blob/main/data_sheets/hx71_english.pdf</v>
      </c>
      <c r="O64" s="9" t="str">
        <f t="shared" si="6"/>
        <v>https://github.com/Jingyii800/Hydration-Companion/blob/main/data_sheets/hx71_english.pdf</v>
      </c>
      <c r="T64" s="9">
        <f>'System Parameters'!E15</f>
        <v>0</v>
      </c>
      <c r="U64" s="9">
        <f>'System Parameters'!F15</f>
        <v>0</v>
      </c>
      <c r="V64" s="9">
        <f>'System Parameters'!G15</f>
        <v>0</v>
      </c>
      <c r="W64" s="9">
        <f>'System Parameters'!H15</f>
        <v>0</v>
      </c>
    </row>
    <row r="65" spans="1:23" ht="15.75" customHeight="1" x14ac:dyDescent="0.25">
      <c r="A65" s="9" t="str">
        <f>'System Parameters'!A16</f>
        <v>On</v>
      </c>
      <c r="B65" s="9">
        <f>'System Parameters'!B16</f>
        <v>7.5</v>
      </c>
      <c r="C65" s="9" t="str">
        <f>'System Parameters'!C16</f>
        <v>mW</v>
      </c>
      <c r="D65" s="9">
        <f t="shared" si="1"/>
        <v>7.5</v>
      </c>
      <c r="E65" s="9">
        <f t="shared" si="3"/>
        <v>7.5</v>
      </c>
      <c r="F65" s="9">
        <f t="shared" si="5"/>
        <v>7.5</v>
      </c>
      <c r="G65" s="9">
        <f t="shared" si="7"/>
        <v>7.5</v>
      </c>
      <c r="H65" s="9">
        <f>$B65*0.9</f>
        <v>6.75</v>
      </c>
      <c r="I65" s="9">
        <f t="shared" ref="I65:O65" si="8">$B65</f>
        <v>7.5</v>
      </c>
      <c r="J65" s="9">
        <f t="shared" si="8"/>
        <v>7.5</v>
      </c>
      <c r="K65" s="9">
        <f t="shared" si="8"/>
        <v>7.5</v>
      </c>
      <c r="L65" s="9">
        <f t="shared" si="8"/>
        <v>7.5</v>
      </c>
      <c r="M65" s="9">
        <f t="shared" si="8"/>
        <v>7.5</v>
      </c>
      <c r="N65" s="9">
        <f t="shared" si="8"/>
        <v>7.5</v>
      </c>
      <c r="O65" s="9">
        <f t="shared" si="8"/>
        <v>7.5</v>
      </c>
      <c r="T65" s="21">
        <f>'System Parameters'!E16</f>
        <v>0</v>
      </c>
      <c r="U65" s="21">
        <f>'System Parameters'!F16</f>
        <v>0</v>
      </c>
      <c r="V65" s="21">
        <f>'System Parameters'!G16</f>
        <v>1</v>
      </c>
      <c r="W65" s="9">
        <f>'System Parameters'!H16</f>
        <v>0</v>
      </c>
    </row>
    <row r="66" spans="1:23" ht="15.75" customHeight="1" x14ac:dyDescent="0.25">
      <c r="A66" s="9" t="str">
        <f>'System Parameters'!A17</f>
        <v>Idle</v>
      </c>
      <c r="B66" s="9">
        <f>'System Parameters'!B17</f>
        <v>0</v>
      </c>
      <c r="C66" s="9" t="str">
        <f>'System Parameters'!C17</f>
        <v>mW</v>
      </c>
      <c r="D66" s="9">
        <f t="shared" si="1"/>
        <v>0</v>
      </c>
      <c r="E66" s="9">
        <f t="shared" si="3"/>
        <v>0</v>
      </c>
      <c r="F66" s="9">
        <f t="shared" si="5"/>
        <v>0</v>
      </c>
      <c r="G66" s="9">
        <f t="shared" si="7"/>
        <v>0</v>
      </c>
      <c r="H66" s="9">
        <f t="shared" ref="H66:H76" si="9">$B66</f>
        <v>0</v>
      </c>
      <c r="I66" s="9">
        <f>$B66*0.9</f>
        <v>0</v>
      </c>
      <c r="J66" s="9">
        <f t="shared" ref="J66:O66" si="10">$B66</f>
        <v>0</v>
      </c>
      <c r="K66" s="9">
        <f t="shared" si="10"/>
        <v>0</v>
      </c>
      <c r="L66" s="9">
        <f t="shared" si="10"/>
        <v>0</v>
      </c>
      <c r="M66" s="9">
        <f t="shared" si="10"/>
        <v>0</v>
      </c>
      <c r="N66" s="9">
        <f t="shared" si="10"/>
        <v>0</v>
      </c>
      <c r="O66" s="9">
        <f t="shared" si="10"/>
        <v>0</v>
      </c>
      <c r="T66" s="21">
        <f>'System Parameters'!E17</f>
        <v>0</v>
      </c>
      <c r="U66" s="21">
        <f>'System Parameters'!F17</f>
        <v>0</v>
      </c>
      <c r="V66" s="21">
        <f>'System Parameters'!G17</f>
        <v>0</v>
      </c>
      <c r="W66" s="9">
        <f>'System Parameters'!H17</f>
        <v>0</v>
      </c>
    </row>
    <row r="67" spans="1:23" ht="15.75" customHeight="1" x14ac:dyDescent="0.25">
      <c r="A67" s="9" t="str">
        <f>'System Parameters'!A18</f>
        <v>Off</v>
      </c>
      <c r="B67" s="9">
        <f>'System Parameters'!B18</f>
        <v>0</v>
      </c>
      <c r="C67" s="9" t="str">
        <f>'System Parameters'!C18</f>
        <v>mW</v>
      </c>
      <c r="D67" s="9">
        <f t="shared" si="1"/>
        <v>0</v>
      </c>
      <c r="E67" s="9">
        <f t="shared" si="3"/>
        <v>0</v>
      </c>
      <c r="F67" s="9">
        <f t="shared" si="5"/>
        <v>0</v>
      </c>
      <c r="G67" s="9">
        <f t="shared" si="7"/>
        <v>0</v>
      </c>
      <c r="H67" s="9">
        <f t="shared" si="9"/>
        <v>0</v>
      </c>
      <c r="I67" s="9">
        <f t="shared" ref="I67:I76" si="11">$B67</f>
        <v>0</v>
      </c>
      <c r="J67" s="9">
        <f>$B67*0.9</f>
        <v>0</v>
      </c>
      <c r="K67" s="9">
        <f t="shared" ref="K67:O69" si="12">$B67</f>
        <v>0</v>
      </c>
      <c r="L67" s="9">
        <f t="shared" si="12"/>
        <v>0</v>
      </c>
      <c r="M67" s="9">
        <f t="shared" si="12"/>
        <v>0</v>
      </c>
      <c r="N67" s="9">
        <f t="shared" si="12"/>
        <v>0</v>
      </c>
      <c r="O67" s="9">
        <f t="shared" si="12"/>
        <v>0</v>
      </c>
      <c r="T67" s="21">
        <f>'System Parameters'!E18</f>
        <v>1</v>
      </c>
      <c r="U67" s="21">
        <f>'System Parameters'!F18</f>
        <v>0</v>
      </c>
      <c r="V67" s="21">
        <f>'System Parameters'!G18</f>
        <v>0</v>
      </c>
      <c r="W67" s="9">
        <f>'System Parameters'!H18</f>
        <v>0</v>
      </c>
    </row>
    <row r="68" spans="1:23" ht="15.75" customHeight="1" x14ac:dyDescent="0.25">
      <c r="A68" s="9">
        <f>'System Parameters'!A19</f>
        <v>0</v>
      </c>
      <c r="B68" s="9">
        <f>'System Parameters'!B19</f>
        <v>0</v>
      </c>
      <c r="C68" s="9">
        <f>'System Parameters'!C19</f>
        <v>0</v>
      </c>
      <c r="D68" s="9">
        <f t="shared" si="1"/>
        <v>0</v>
      </c>
      <c r="E68" s="9">
        <f t="shared" si="3"/>
        <v>0</v>
      </c>
      <c r="F68" s="9">
        <f t="shared" si="5"/>
        <v>0</v>
      </c>
      <c r="G68" s="9">
        <f t="shared" si="7"/>
        <v>0</v>
      </c>
      <c r="H68" s="9">
        <f t="shared" si="9"/>
        <v>0</v>
      </c>
      <c r="I68" s="9">
        <f t="shared" si="11"/>
        <v>0</v>
      </c>
      <c r="J68" s="9">
        <f t="shared" ref="J68:J76" si="13">$B68</f>
        <v>0</v>
      </c>
      <c r="K68" s="9">
        <f t="shared" si="12"/>
        <v>0</v>
      </c>
      <c r="L68" s="9">
        <f t="shared" si="12"/>
        <v>0</v>
      </c>
      <c r="M68" s="9">
        <f t="shared" si="12"/>
        <v>0</v>
      </c>
      <c r="N68" s="9">
        <f t="shared" si="12"/>
        <v>0</v>
      </c>
      <c r="O68" s="9">
        <f t="shared" si="12"/>
        <v>0</v>
      </c>
      <c r="T68" s="9">
        <f>'System Parameters'!E19</f>
        <v>0</v>
      </c>
      <c r="U68" s="9">
        <f>'System Parameters'!F19</f>
        <v>0</v>
      </c>
      <c r="V68" s="9">
        <f>'System Parameters'!G19</f>
        <v>0</v>
      </c>
      <c r="W68" s="9">
        <f>'System Parameters'!H19</f>
        <v>0</v>
      </c>
    </row>
    <row r="69" spans="1:23" ht="15.75" customHeight="1" x14ac:dyDescent="0.25">
      <c r="A69" s="9" t="str">
        <f>'System Parameters'!A20</f>
        <v>Buzzer</v>
      </c>
      <c r="B69" s="9" t="str">
        <f>'System Parameters'!B20</f>
        <v>https://github.com/Jingyii800/Hydration-Companion/blob/main/data_sheets/ef532_ps-13444.pdf</v>
      </c>
      <c r="C69" s="9">
        <f>'System Parameters'!C20</f>
        <v>0</v>
      </c>
      <c r="D69" s="9" t="str">
        <f t="shared" si="1"/>
        <v>https://github.com/Jingyii800/Hydration-Companion/blob/main/data_sheets/ef532_ps-13444.pdf</v>
      </c>
      <c r="E69" s="9" t="str">
        <f t="shared" si="3"/>
        <v>https://github.com/Jingyii800/Hydration-Companion/blob/main/data_sheets/ef532_ps-13444.pdf</v>
      </c>
      <c r="F69" s="9" t="str">
        <f t="shared" si="5"/>
        <v>https://github.com/Jingyii800/Hydration-Companion/blob/main/data_sheets/ef532_ps-13444.pdf</v>
      </c>
      <c r="G69" s="9" t="str">
        <f t="shared" si="7"/>
        <v>https://github.com/Jingyii800/Hydration-Companion/blob/main/data_sheets/ef532_ps-13444.pdf</v>
      </c>
      <c r="H69" s="9" t="str">
        <f t="shared" si="9"/>
        <v>https://github.com/Jingyii800/Hydration-Companion/blob/main/data_sheets/ef532_ps-13444.pdf</v>
      </c>
      <c r="I69" s="9" t="str">
        <f t="shared" si="11"/>
        <v>https://github.com/Jingyii800/Hydration-Companion/blob/main/data_sheets/ef532_ps-13444.pdf</v>
      </c>
      <c r="J69" s="9" t="str">
        <f t="shared" si="13"/>
        <v>https://github.com/Jingyii800/Hydration-Companion/blob/main/data_sheets/ef532_ps-13444.pdf</v>
      </c>
      <c r="K69" s="9" t="str">
        <f t="shared" si="12"/>
        <v>https://github.com/Jingyii800/Hydration-Companion/blob/main/data_sheets/ef532_ps-13444.pdf</v>
      </c>
      <c r="L69" s="9" t="str">
        <f t="shared" si="12"/>
        <v>https://github.com/Jingyii800/Hydration-Companion/blob/main/data_sheets/ef532_ps-13444.pdf</v>
      </c>
      <c r="M69" s="9" t="str">
        <f t="shared" si="12"/>
        <v>https://github.com/Jingyii800/Hydration-Companion/blob/main/data_sheets/ef532_ps-13444.pdf</v>
      </c>
      <c r="N69" s="9" t="str">
        <f t="shared" si="12"/>
        <v>https://github.com/Jingyii800/Hydration-Companion/blob/main/data_sheets/ef532_ps-13444.pdf</v>
      </c>
      <c r="O69" s="9" t="str">
        <f t="shared" si="12"/>
        <v>https://github.com/Jingyii800/Hydration-Companion/blob/main/data_sheets/ef532_ps-13444.pdf</v>
      </c>
      <c r="T69" s="9">
        <f>'System Parameters'!E20</f>
        <v>0</v>
      </c>
      <c r="U69" s="9">
        <f>'System Parameters'!F20</f>
        <v>0</v>
      </c>
      <c r="V69" s="9">
        <f>'System Parameters'!G20</f>
        <v>0</v>
      </c>
      <c r="W69" s="9">
        <f>'System Parameters'!H20</f>
        <v>0</v>
      </c>
    </row>
    <row r="70" spans="1:23" ht="15.75" customHeight="1" x14ac:dyDescent="0.25">
      <c r="A70" s="9" t="str">
        <f>'System Parameters'!A21</f>
        <v>On</v>
      </c>
      <c r="B70" s="9">
        <f>'System Parameters'!B21</f>
        <v>150</v>
      </c>
      <c r="C70" s="9" t="str">
        <f>'System Parameters'!C21</f>
        <v>mW</v>
      </c>
      <c r="D70" s="9">
        <f t="shared" si="1"/>
        <v>150</v>
      </c>
      <c r="E70" s="9">
        <f t="shared" si="3"/>
        <v>150</v>
      </c>
      <c r="F70" s="9">
        <f t="shared" si="5"/>
        <v>150</v>
      </c>
      <c r="G70" s="9">
        <f t="shared" si="7"/>
        <v>150</v>
      </c>
      <c r="H70" s="9">
        <f t="shared" si="9"/>
        <v>150</v>
      </c>
      <c r="I70" s="9">
        <f t="shared" si="11"/>
        <v>150</v>
      </c>
      <c r="J70" s="9">
        <f t="shared" si="13"/>
        <v>150</v>
      </c>
      <c r="K70" s="9">
        <f>$B70*0.9</f>
        <v>135</v>
      </c>
      <c r="L70" s="9">
        <f>$B70</f>
        <v>150</v>
      </c>
      <c r="M70" s="9">
        <f>$B70</f>
        <v>150</v>
      </c>
      <c r="N70" s="9">
        <f>$B70</f>
        <v>150</v>
      </c>
      <c r="O70" s="9">
        <f>$B70</f>
        <v>150</v>
      </c>
      <c r="T70" s="21">
        <f>'System Parameters'!E21</f>
        <v>0</v>
      </c>
      <c r="U70" s="21">
        <f>'System Parameters'!F21</f>
        <v>1</v>
      </c>
      <c r="V70" s="21">
        <f>'System Parameters'!G21</f>
        <v>0.5</v>
      </c>
      <c r="W70" s="9">
        <f>'System Parameters'!H21</f>
        <v>0</v>
      </c>
    </row>
    <row r="71" spans="1:23" ht="15.75" customHeight="1" x14ac:dyDescent="0.25">
      <c r="A71" s="9" t="str">
        <f>'System Parameters'!A22</f>
        <v>Off (leakage)</v>
      </c>
      <c r="B71" s="9">
        <f>'System Parameters'!B22</f>
        <v>1</v>
      </c>
      <c r="C71" s="9" t="str">
        <f>'System Parameters'!C22</f>
        <v>mW</v>
      </c>
      <c r="D71" s="9">
        <f t="shared" si="1"/>
        <v>1</v>
      </c>
      <c r="E71" s="9">
        <f t="shared" si="3"/>
        <v>1</v>
      </c>
      <c r="F71" s="9">
        <f t="shared" si="5"/>
        <v>1</v>
      </c>
      <c r="G71" s="9">
        <f t="shared" si="7"/>
        <v>1</v>
      </c>
      <c r="H71" s="9">
        <f t="shared" si="9"/>
        <v>1</v>
      </c>
      <c r="I71" s="9">
        <f t="shared" si="11"/>
        <v>1</v>
      </c>
      <c r="J71" s="9">
        <f t="shared" si="13"/>
        <v>1</v>
      </c>
      <c r="K71" s="9">
        <f t="shared" ref="K71:K76" si="14">$B71</f>
        <v>1</v>
      </c>
      <c r="L71" s="9">
        <f>$B71*0.9</f>
        <v>0.9</v>
      </c>
      <c r="M71" s="9">
        <f t="shared" ref="M71:O73" si="15">$B71</f>
        <v>1</v>
      </c>
      <c r="N71" s="9">
        <f t="shared" si="15"/>
        <v>1</v>
      </c>
      <c r="O71" s="9">
        <f t="shared" si="15"/>
        <v>1</v>
      </c>
      <c r="T71" s="21">
        <f>'System Parameters'!E22</f>
        <v>1</v>
      </c>
      <c r="U71" s="21">
        <f>'System Parameters'!F22</f>
        <v>0</v>
      </c>
      <c r="V71" s="21">
        <f>'System Parameters'!G22</f>
        <v>0.5</v>
      </c>
      <c r="W71" s="9">
        <f>'System Parameters'!H22</f>
        <v>0</v>
      </c>
    </row>
    <row r="72" spans="1:23" ht="15.75" customHeight="1" x14ac:dyDescent="0.25">
      <c r="A72" s="9">
        <f>'System Parameters'!A23</f>
        <v>0</v>
      </c>
      <c r="B72" s="9">
        <f>'System Parameters'!B23</f>
        <v>0</v>
      </c>
      <c r="C72" s="9">
        <f>'System Parameters'!C23</f>
        <v>0</v>
      </c>
      <c r="D72" s="9">
        <f t="shared" si="1"/>
        <v>0</v>
      </c>
      <c r="E72" s="9">
        <f t="shared" si="3"/>
        <v>0</v>
      </c>
      <c r="F72" s="9">
        <f t="shared" si="5"/>
        <v>0</v>
      </c>
      <c r="G72" s="9">
        <f t="shared" si="7"/>
        <v>0</v>
      </c>
      <c r="H72" s="9">
        <f t="shared" si="9"/>
        <v>0</v>
      </c>
      <c r="I72" s="9">
        <f t="shared" si="11"/>
        <v>0</v>
      </c>
      <c r="J72" s="9">
        <f t="shared" si="13"/>
        <v>0</v>
      </c>
      <c r="K72" s="9">
        <f t="shared" si="14"/>
        <v>0</v>
      </c>
      <c r="L72" s="9">
        <f>$B72</f>
        <v>0</v>
      </c>
      <c r="M72" s="9">
        <f t="shared" si="15"/>
        <v>0</v>
      </c>
      <c r="N72" s="9">
        <f t="shared" si="15"/>
        <v>0</v>
      </c>
      <c r="O72" s="9">
        <f t="shared" si="15"/>
        <v>0</v>
      </c>
      <c r="T72" s="9">
        <f>'System Parameters'!E23</f>
        <v>0</v>
      </c>
      <c r="U72" s="9">
        <f>'System Parameters'!F23</f>
        <v>0</v>
      </c>
      <c r="V72" s="9">
        <f>'System Parameters'!G23</f>
        <v>0</v>
      </c>
      <c r="W72" s="9">
        <f>'System Parameters'!H23</f>
        <v>0</v>
      </c>
    </row>
    <row r="73" spans="1:23" ht="15.75" customHeight="1" x14ac:dyDescent="0.25">
      <c r="A73" s="9" t="str">
        <f>'System Parameters'!A24</f>
        <v>Radio</v>
      </c>
      <c r="B73" s="9" t="str">
        <f>'System Parameters'!B24</f>
        <v>https://github.com/Jingyii800/Hydration-Companion/blob/main/data_sheets/esp32-s3_datasheet.pdf</v>
      </c>
      <c r="C73" s="9">
        <f>'System Parameters'!C24</f>
        <v>0</v>
      </c>
      <c r="D73" s="9" t="str">
        <f t="shared" si="1"/>
        <v>https://github.com/Jingyii800/Hydration-Companion/blob/main/data_sheets/esp32-s3_datasheet.pdf</v>
      </c>
      <c r="E73" s="9" t="str">
        <f t="shared" si="3"/>
        <v>https://github.com/Jingyii800/Hydration-Companion/blob/main/data_sheets/esp32-s3_datasheet.pdf</v>
      </c>
      <c r="F73" s="9" t="str">
        <f t="shared" si="5"/>
        <v>https://github.com/Jingyii800/Hydration-Companion/blob/main/data_sheets/esp32-s3_datasheet.pdf</v>
      </c>
      <c r="G73" s="9" t="str">
        <f t="shared" si="7"/>
        <v>https://github.com/Jingyii800/Hydration-Companion/blob/main/data_sheets/esp32-s3_datasheet.pdf</v>
      </c>
      <c r="H73" s="9" t="str">
        <f t="shared" si="9"/>
        <v>https://github.com/Jingyii800/Hydration-Companion/blob/main/data_sheets/esp32-s3_datasheet.pdf</v>
      </c>
      <c r="I73" s="9" t="str">
        <f t="shared" si="11"/>
        <v>https://github.com/Jingyii800/Hydration-Companion/blob/main/data_sheets/esp32-s3_datasheet.pdf</v>
      </c>
      <c r="J73" s="9" t="str">
        <f t="shared" si="13"/>
        <v>https://github.com/Jingyii800/Hydration-Companion/blob/main/data_sheets/esp32-s3_datasheet.pdf</v>
      </c>
      <c r="K73" s="9" t="str">
        <f t="shared" si="14"/>
        <v>https://github.com/Jingyii800/Hydration-Companion/blob/main/data_sheets/esp32-s3_datasheet.pdf</v>
      </c>
      <c r="L73" s="9" t="str">
        <f>$B73</f>
        <v>https://github.com/Jingyii800/Hydration-Companion/blob/main/data_sheets/esp32-s3_datasheet.pdf</v>
      </c>
      <c r="M73" s="9" t="str">
        <f t="shared" si="15"/>
        <v>https://github.com/Jingyii800/Hydration-Companion/blob/main/data_sheets/esp32-s3_datasheet.pdf</v>
      </c>
      <c r="N73" s="9" t="str">
        <f t="shared" si="15"/>
        <v>https://github.com/Jingyii800/Hydration-Companion/blob/main/data_sheets/esp32-s3_datasheet.pdf</v>
      </c>
      <c r="O73" s="9" t="str">
        <f t="shared" si="15"/>
        <v>https://github.com/Jingyii800/Hydration-Companion/blob/main/data_sheets/esp32-s3_datasheet.pdf</v>
      </c>
      <c r="T73" s="9">
        <f>'System Parameters'!E24</f>
        <v>0</v>
      </c>
      <c r="U73" s="9">
        <f>'System Parameters'!F24</f>
        <v>0</v>
      </c>
      <c r="V73" s="9">
        <f>'System Parameters'!G24</f>
        <v>0</v>
      </c>
      <c r="W73" s="9">
        <f>'System Parameters'!H24</f>
        <v>0</v>
      </c>
    </row>
    <row r="74" spans="1:23" ht="15.75" customHeight="1" x14ac:dyDescent="0.25">
      <c r="A74" s="9" t="str">
        <f>'System Parameters'!A26</f>
        <v>Standby Power</v>
      </c>
      <c r="B74" s="9">
        <f>'System Parameters'!B26</f>
        <v>100</v>
      </c>
      <c r="C74" s="9" t="str">
        <f>'System Parameters'!C26</f>
        <v>mW</v>
      </c>
      <c r="D74" s="9">
        <f t="shared" si="1"/>
        <v>100</v>
      </c>
      <c r="E74" s="9">
        <f t="shared" si="3"/>
        <v>100</v>
      </c>
      <c r="F74" s="9">
        <f t="shared" si="5"/>
        <v>100</v>
      </c>
      <c r="G74" s="9">
        <f t="shared" si="7"/>
        <v>100</v>
      </c>
      <c r="H74" s="9">
        <f t="shared" si="9"/>
        <v>100</v>
      </c>
      <c r="I74" s="9">
        <f t="shared" si="11"/>
        <v>100</v>
      </c>
      <c r="J74" s="9">
        <f t="shared" si="13"/>
        <v>100</v>
      </c>
      <c r="K74" s="9">
        <f t="shared" si="14"/>
        <v>100</v>
      </c>
      <c r="L74" s="9">
        <f>$B74</f>
        <v>100</v>
      </c>
      <c r="M74" s="9">
        <f>$B74*0.9</f>
        <v>90</v>
      </c>
      <c r="N74" s="9">
        <f>$B74</f>
        <v>100</v>
      </c>
      <c r="O74" s="9">
        <f>$B74</f>
        <v>100</v>
      </c>
      <c r="T74" s="21">
        <f>'System Parameters'!E26</f>
        <v>0</v>
      </c>
      <c r="U74" s="21">
        <f>'System Parameters'!F26</f>
        <v>1</v>
      </c>
      <c r="V74" s="21">
        <f>'System Parameters'!G26</f>
        <v>0.5</v>
      </c>
      <c r="W74" s="9">
        <f>'System Parameters'!H26</f>
        <v>0</v>
      </c>
    </row>
    <row r="75" spans="1:23" ht="15.75" customHeight="1" x14ac:dyDescent="0.25">
      <c r="A75" s="9" t="str">
        <f>'System Parameters'!A27</f>
        <v>TX Power</v>
      </c>
      <c r="B75" s="9">
        <f>'System Parameters'!B27</f>
        <v>200</v>
      </c>
      <c r="C75" s="9" t="str">
        <f>'System Parameters'!C27</f>
        <v>mW</v>
      </c>
      <c r="D75" s="9">
        <f t="shared" si="1"/>
        <v>200</v>
      </c>
      <c r="E75" s="9">
        <f t="shared" si="3"/>
        <v>200</v>
      </c>
      <c r="F75" s="9">
        <f t="shared" si="5"/>
        <v>200</v>
      </c>
      <c r="G75" s="9">
        <f t="shared" si="7"/>
        <v>200</v>
      </c>
      <c r="H75" s="9">
        <f t="shared" si="9"/>
        <v>200</v>
      </c>
      <c r="I75" s="9">
        <f t="shared" si="11"/>
        <v>200</v>
      </c>
      <c r="J75" s="9">
        <f t="shared" si="13"/>
        <v>200</v>
      </c>
      <c r="K75" s="9">
        <f t="shared" si="14"/>
        <v>200</v>
      </c>
      <c r="L75" s="9">
        <f>$B75</f>
        <v>200</v>
      </c>
      <c r="M75" s="9">
        <f>$B75</f>
        <v>200</v>
      </c>
      <c r="N75" s="9">
        <f>$B75*0.9</f>
        <v>180</v>
      </c>
      <c r="O75" s="9">
        <f>$B75</f>
        <v>200</v>
      </c>
      <c r="T75" s="21">
        <f>'System Parameters'!E27</f>
        <v>0</v>
      </c>
      <c r="U75" s="21">
        <f>'System Parameters'!F27</f>
        <v>0</v>
      </c>
      <c r="V75" s="21">
        <f>'System Parameters'!G27</f>
        <v>0.4</v>
      </c>
      <c r="W75" s="9">
        <f>'System Parameters'!H27</f>
        <v>0</v>
      </c>
    </row>
    <row r="76" spans="1:23" ht="15.75" customHeight="1" x14ac:dyDescent="0.25">
      <c r="A76" s="9" t="str">
        <f>'System Parameters'!A28</f>
        <v>RX Power</v>
      </c>
      <c r="B76" s="9">
        <f>'System Parameters'!B28</f>
        <v>100</v>
      </c>
      <c r="C76" s="9" t="str">
        <f>'System Parameters'!C28</f>
        <v>mW</v>
      </c>
      <c r="D76" s="9">
        <f t="shared" si="1"/>
        <v>100</v>
      </c>
      <c r="E76" s="9">
        <f t="shared" si="3"/>
        <v>100</v>
      </c>
      <c r="F76" s="9">
        <f t="shared" si="5"/>
        <v>100</v>
      </c>
      <c r="G76" s="9">
        <f t="shared" si="7"/>
        <v>100</v>
      </c>
      <c r="H76" s="9">
        <f t="shared" si="9"/>
        <v>100</v>
      </c>
      <c r="I76" s="9">
        <f t="shared" si="11"/>
        <v>100</v>
      </c>
      <c r="J76" s="9">
        <f t="shared" si="13"/>
        <v>100</v>
      </c>
      <c r="K76" s="9">
        <f t="shared" si="14"/>
        <v>100</v>
      </c>
      <c r="L76" s="9">
        <f>$B76</f>
        <v>100</v>
      </c>
      <c r="M76" s="9">
        <f>$B76</f>
        <v>100</v>
      </c>
      <c r="N76" s="9">
        <f>$B76</f>
        <v>100</v>
      </c>
      <c r="O76" s="9">
        <f>$B76*0.9</f>
        <v>90</v>
      </c>
      <c r="T76" s="21">
        <f>'System Parameters'!E28</f>
        <v>0</v>
      </c>
      <c r="U76" s="21">
        <f>'System Parameters'!F28</f>
        <v>0</v>
      </c>
      <c r="V76" s="21">
        <f>'System Parameters'!G28</f>
        <v>0.1</v>
      </c>
      <c r="W76" s="9">
        <f>'System Parameters'!H28</f>
        <v>0</v>
      </c>
    </row>
    <row r="77" spans="1:23" ht="15.75" customHeight="1" x14ac:dyDescent="0.25">
      <c r="A77" s="9">
        <f>'System Parameters'!A29</f>
        <v>0</v>
      </c>
      <c r="B77" s="9">
        <f>'System Parameters'!B29</f>
        <v>0</v>
      </c>
      <c r="C77" s="9">
        <f>'System Parameters'!C29</f>
        <v>0</v>
      </c>
      <c r="D77" s="9">
        <f>'System Parameters'!D29</f>
        <v>0</v>
      </c>
      <c r="T77" s="9">
        <f>'System Parameters'!E29</f>
        <v>0</v>
      </c>
      <c r="U77" s="9">
        <f>'System Parameters'!F29</f>
        <v>0</v>
      </c>
      <c r="V77" s="9">
        <f>'System Parameters'!G29</f>
        <v>0</v>
      </c>
      <c r="W77" s="9">
        <f>'System Parameters'!H29</f>
        <v>0</v>
      </c>
    </row>
    <row r="78" spans="1:23" ht="15.75" customHeight="1" x14ac:dyDescent="0.25">
      <c r="A78" s="9">
        <f>'System Parameters'!A30</f>
        <v>0</v>
      </c>
      <c r="B78" s="9">
        <f>'System Parameters'!B30</f>
        <v>0</v>
      </c>
      <c r="C78" s="9">
        <f>'System Parameters'!C30</f>
        <v>0</v>
      </c>
      <c r="D78" s="9">
        <f>'System Parameters'!D30</f>
        <v>0</v>
      </c>
      <c r="T78" s="9">
        <f>'System Parameters'!E30</f>
        <v>14</v>
      </c>
      <c r="U78" s="9">
        <f>'System Parameters'!F30</f>
        <v>9.5</v>
      </c>
      <c r="V78" s="9">
        <f>'System Parameters'!G30</f>
        <v>0.5</v>
      </c>
      <c r="W78" s="9" t="str">
        <f>'System Parameters'!H30</f>
        <v>hours/day typical usage</v>
      </c>
    </row>
    <row r="79" spans="1:23" ht="15.75" customHeight="1" x14ac:dyDescent="0.25">
      <c r="A79" s="9" t="str">
        <f>'System Parameters'!A31</f>
        <v>Battery</v>
      </c>
      <c r="B79" s="9" t="str">
        <f>'System Parameters'!B31</f>
        <v>4 * AA batteries with regulator</v>
      </c>
      <c r="C79" s="9">
        <f>'System Parameters'!C31</f>
        <v>0</v>
      </c>
      <c r="D79" s="9">
        <f>'System Parameters'!D31</f>
        <v>0</v>
      </c>
      <c r="T79" s="9">
        <f>'System Parameters'!E31</f>
        <v>0</v>
      </c>
      <c r="U79" s="9">
        <f>'System Parameters'!F31</f>
        <v>0</v>
      </c>
      <c r="V79" s="9">
        <f>'System Parameters'!G31</f>
        <v>0</v>
      </c>
      <c r="W79" s="9">
        <f>'System Parameters'!H31</f>
        <v>0</v>
      </c>
    </row>
    <row r="80" spans="1:23" ht="15.75" customHeight="1" x14ac:dyDescent="0.25">
      <c r="A80" s="9" t="str">
        <f>'System Parameters'!A32</f>
        <v>Capacity</v>
      </c>
      <c r="B80" s="9">
        <f>'System Parameters'!B32</f>
        <v>2000</v>
      </c>
      <c r="C80" s="9" t="str">
        <f>'System Parameters'!C32</f>
        <v>mAh</v>
      </c>
      <c r="D80" s="9">
        <f>'System Parameters'!D32</f>
        <v>0</v>
      </c>
      <c r="T80" s="9">
        <f>'System Parameters'!E32</f>
        <v>0</v>
      </c>
      <c r="U80" s="9">
        <f>'System Parameters'!F32</f>
        <v>0</v>
      </c>
      <c r="V80" s="9">
        <f>'System Parameters'!G32</f>
        <v>0</v>
      </c>
      <c r="W80" s="9">
        <f>'System Parameters'!H32</f>
        <v>0</v>
      </c>
    </row>
    <row r="81" spans="1:23" ht="15.75" customHeight="1" x14ac:dyDescent="0.25">
      <c r="A81" s="9" t="str">
        <f>'System Parameters'!A33</f>
        <v>Nominal Voltage</v>
      </c>
      <c r="B81" s="9">
        <f>'System Parameters'!B33</f>
        <v>6</v>
      </c>
      <c r="C81" s="9" t="str">
        <f>'System Parameters'!C33</f>
        <v>V</v>
      </c>
      <c r="D81" s="9">
        <f>'System Parameters'!D33</f>
        <v>0</v>
      </c>
      <c r="T81" s="9">
        <f>'System Parameters'!E33</f>
        <v>0</v>
      </c>
      <c r="U81" s="9">
        <f>'System Parameters'!F33</f>
        <v>0</v>
      </c>
      <c r="V81" s="9">
        <f>'System Parameters'!G33</f>
        <v>0</v>
      </c>
      <c r="W81" s="9">
        <f>'System Parameters'!H33</f>
        <v>0</v>
      </c>
    </row>
    <row r="82" spans="1:23" ht="15.75" customHeight="1" x14ac:dyDescent="0.25">
      <c r="A82" s="9" t="str">
        <f>'System Parameters'!A34</f>
        <v>Regulator Efficiency</v>
      </c>
      <c r="B82" s="21">
        <f>'System Parameters'!B34</f>
        <v>0.7</v>
      </c>
      <c r="C82" s="9">
        <f>'System Parameters'!C34</f>
        <v>0</v>
      </c>
      <c r="D82" s="9">
        <f>'System Parameters'!D34</f>
        <v>0</v>
      </c>
      <c r="T82" s="9">
        <f>'System Parameters'!E34</f>
        <v>0</v>
      </c>
      <c r="U82" s="9">
        <f>'System Parameters'!F34</f>
        <v>0</v>
      </c>
      <c r="V82" s="9">
        <f>'System Parameters'!G34</f>
        <v>0</v>
      </c>
      <c r="W82" s="9">
        <f>'System Parameters'!H34</f>
        <v>0</v>
      </c>
    </row>
    <row r="83" spans="1:23" ht="15.75" customHeight="1" x14ac:dyDescent="0.25">
      <c r="A83" s="9">
        <f>'System Parameters'!A35</f>
        <v>0</v>
      </c>
      <c r="B83" s="9">
        <f>'System Parameters'!B35</f>
        <v>0</v>
      </c>
      <c r="C83" s="9">
        <f>'System Parameters'!C35</f>
        <v>0</v>
      </c>
      <c r="D83" s="9">
        <f>'System Parameters'!D35</f>
        <v>0</v>
      </c>
      <c r="O83" s="9">
        <f>'System Parameters'!E35</f>
        <v>0</v>
      </c>
      <c r="P83" s="9">
        <f>'System Parameters'!F35</f>
        <v>0</v>
      </c>
      <c r="Q83" s="9">
        <f>'System Parameters'!G35</f>
        <v>0</v>
      </c>
      <c r="R83" s="9">
        <f>'System Parameters'!H35</f>
        <v>0</v>
      </c>
      <c r="S83" s="9">
        <f>'System Parameters'!I35</f>
        <v>0</v>
      </c>
      <c r="T83" s="9">
        <f>'System Parameters'!J35</f>
        <v>0</v>
      </c>
      <c r="U83" s="9" t="e">
        <f>#REF!</f>
        <v>#REF!</v>
      </c>
      <c r="V83" s="9" t="e">
        <f>#REF!</f>
        <v>#REF!</v>
      </c>
    </row>
    <row r="84" spans="1:23" ht="15.75" customHeight="1" x14ac:dyDescent="0.25">
      <c r="A84" s="9">
        <f>'System Parameters'!A36</f>
        <v>0</v>
      </c>
      <c r="B84" s="9">
        <f>'System Parameters'!B36</f>
        <v>0</v>
      </c>
      <c r="C84" s="9">
        <f>'System Parameters'!C36</f>
        <v>0</v>
      </c>
      <c r="D84" s="9">
        <f>'System Parameters'!D36</f>
        <v>0</v>
      </c>
      <c r="O84" s="9">
        <f>'System Parameters'!E36</f>
        <v>0</v>
      </c>
      <c r="P84" s="9">
        <f>'System Parameters'!F36</f>
        <v>0</v>
      </c>
      <c r="Q84" s="9">
        <f>'System Parameters'!G36</f>
        <v>0</v>
      </c>
      <c r="R84" s="9">
        <f>'System Parameters'!H36</f>
        <v>0</v>
      </c>
      <c r="S84" s="9">
        <f>'System Parameters'!I36</f>
        <v>0</v>
      </c>
      <c r="T84" s="9">
        <f>'System Parameters'!J36</f>
        <v>0</v>
      </c>
      <c r="U84" s="9" t="e">
        <f>#REF!</f>
        <v>#REF!</v>
      </c>
      <c r="V84" s="9" t="e">
        <f>#REF!</f>
        <v>#REF!</v>
      </c>
    </row>
    <row r="85" spans="1:23" ht="15.75" customHeight="1" x14ac:dyDescent="0.25">
      <c r="A85" s="9">
        <f>'System Parameters'!A37</f>
        <v>0</v>
      </c>
      <c r="B85" s="9">
        <f>'System Parameters'!K24</f>
        <v>0</v>
      </c>
      <c r="C85" s="9">
        <f>'System Parameters'!L24</f>
        <v>0</v>
      </c>
      <c r="D85" s="9">
        <f>'System Parameters'!M24</f>
        <v>0</v>
      </c>
      <c r="O85" s="9">
        <f>'System Parameters'!N24</f>
        <v>0</v>
      </c>
      <c r="P85" s="9">
        <f>'System Parameters'!O24</f>
        <v>0</v>
      </c>
      <c r="Q85" s="9">
        <f>'System Parameters'!P24</f>
        <v>0</v>
      </c>
      <c r="R85" s="9">
        <f>'System Parameters'!Q24</f>
        <v>0</v>
      </c>
      <c r="S85" s="9">
        <f>'System Parameters'!I37</f>
        <v>0</v>
      </c>
      <c r="T85" s="9">
        <f>'System Parameters'!J37</f>
        <v>0</v>
      </c>
      <c r="U85" s="9" t="e">
        <f>#REF!</f>
        <v>#REF!</v>
      </c>
      <c r="V85" s="9" t="e">
        <f>#REF!</f>
        <v>#REF!</v>
      </c>
    </row>
    <row r="86" spans="1:23" ht="15.75" customHeight="1" x14ac:dyDescent="0.25">
      <c r="A86" s="9">
        <f>'System Parameters'!A39</f>
        <v>0</v>
      </c>
      <c r="B86" s="9">
        <f>'System Parameters'!K25</f>
        <v>0</v>
      </c>
      <c r="C86" s="9" t="e">
        <f>#REF!</f>
        <v>#REF!</v>
      </c>
      <c r="D86" s="9" t="e">
        <f>#REF!</f>
        <v>#REF!</v>
      </c>
      <c r="O86" s="9" t="e">
        <f>#REF!</f>
        <v>#REF!</v>
      </c>
      <c r="P86" s="9" t="e">
        <f>#REF!</f>
        <v>#REF!</v>
      </c>
      <c r="Q86" s="9" t="e">
        <f>#REF!</f>
        <v>#REF!</v>
      </c>
      <c r="R86" s="9">
        <f>'System Parameters'!Q25</f>
        <v>0</v>
      </c>
      <c r="S86" s="9">
        <f>'System Parameters'!I39</f>
        <v>0</v>
      </c>
      <c r="T86" s="9">
        <f>'System Parameters'!J39</f>
        <v>0</v>
      </c>
      <c r="U86" s="9" t="e">
        <f>#REF!</f>
        <v>#REF!</v>
      </c>
      <c r="V86" s="9" t="e">
        <f>#REF!</f>
        <v>#REF!</v>
      </c>
    </row>
    <row r="87" spans="1:23" ht="15.75" customHeight="1" x14ac:dyDescent="0.25">
      <c r="A87" s="9" t="str">
        <f>'System Parameters'!L25</f>
        <v>Total power in profile (mw)</v>
      </c>
      <c r="B87" s="9">
        <f>'System Parameters'!M25</f>
        <v>0</v>
      </c>
      <c r="C87" s="9">
        <f>'System Parameters'!N25</f>
        <v>0</v>
      </c>
      <c r="R87" s="9">
        <f>'System Parameters'!Q26</f>
        <v>0</v>
      </c>
      <c r="S87" s="9">
        <f>'System Parameters'!I40</f>
        <v>0</v>
      </c>
      <c r="T87" s="9">
        <f>'System Parameters'!J40</f>
        <v>0</v>
      </c>
      <c r="U87" s="9">
        <f>'System Parameters'!K40</f>
        <v>0</v>
      </c>
      <c r="V87" s="9">
        <f>'System Parameters'!L40</f>
        <v>0</v>
      </c>
    </row>
    <row r="88" spans="1:23" ht="15.75" customHeight="1" x14ac:dyDescent="0.25">
      <c r="A88" s="9" t="str">
        <f>'System Parameters'!L26</f>
        <v>"off"</v>
      </c>
      <c r="B88" s="9">
        <f>SUMPRODUCT(B56:B76, $T56:$T76)</f>
        <v>1.6</v>
      </c>
      <c r="C88" s="9" t="str">
        <f>'System Parameters'!N26</f>
        <v>mW</v>
      </c>
      <c r="D88" s="9">
        <f t="shared" ref="D88:O88" si="16">SUMPRODUCT(D56:D76, $T56:$T76)</f>
        <v>1.6</v>
      </c>
      <c r="E88" s="9">
        <f t="shared" si="16"/>
        <v>1.6</v>
      </c>
      <c r="F88" s="9">
        <f t="shared" si="16"/>
        <v>1.54</v>
      </c>
      <c r="G88" s="9">
        <f t="shared" si="16"/>
        <v>1.6</v>
      </c>
      <c r="H88" s="9">
        <f t="shared" si="16"/>
        <v>1.6</v>
      </c>
      <c r="I88" s="9">
        <f t="shared" si="16"/>
        <v>1.6</v>
      </c>
      <c r="J88" s="9">
        <f t="shared" si="16"/>
        <v>1.6</v>
      </c>
      <c r="K88" s="9">
        <f t="shared" si="16"/>
        <v>1.6</v>
      </c>
      <c r="L88" s="9">
        <f t="shared" si="16"/>
        <v>1.5</v>
      </c>
      <c r="M88" s="9">
        <f t="shared" si="16"/>
        <v>1.6</v>
      </c>
      <c r="N88" s="9">
        <f t="shared" si="16"/>
        <v>1.6</v>
      </c>
      <c r="O88" s="9">
        <f t="shared" si="16"/>
        <v>1.6</v>
      </c>
      <c r="R88" s="9">
        <f>'System Parameters'!Q27</f>
        <v>0</v>
      </c>
      <c r="S88" s="9">
        <f>'System Parameters'!I41</f>
        <v>0</v>
      </c>
      <c r="T88" s="9">
        <f>'System Parameters'!J41</f>
        <v>0</v>
      </c>
      <c r="U88" s="9">
        <f>'System Parameters'!K41</f>
        <v>0</v>
      </c>
      <c r="V88" s="9">
        <f>'System Parameters'!L41</f>
        <v>0</v>
      </c>
    </row>
    <row r="89" spans="1:23" ht="15.75" customHeight="1" x14ac:dyDescent="0.25">
      <c r="A89" s="9" t="str">
        <f>'System Parameters'!L27</f>
        <v>"sensing"</v>
      </c>
      <c r="B89" s="9">
        <f>SUMPRODUCT(B56:B76,$U56:$U76)</f>
        <v>435.6</v>
      </c>
      <c r="C89" s="9" t="str">
        <f>'System Parameters'!N27</f>
        <v>mW</v>
      </c>
      <c r="D89" s="9">
        <f t="shared" ref="D89:O89" si="17">SUMPRODUCT(D56:D76,$U56:$U76)</f>
        <v>431.64</v>
      </c>
      <c r="E89" s="9">
        <f t="shared" si="17"/>
        <v>426</v>
      </c>
      <c r="F89" s="9">
        <f t="shared" si="17"/>
        <v>435.6</v>
      </c>
      <c r="G89" s="9">
        <f t="shared" si="17"/>
        <v>430.6</v>
      </c>
      <c r="H89" s="9">
        <f t="shared" si="17"/>
        <v>435.6</v>
      </c>
      <c r="I89" s="9">
        <f t="shared" si="17"/>
        <v>435.6</v>
      </c>
      <c r="J89" s="9">
        <f t="shared" si="17"/>
        <v>435.6</v>
      </c>
      <c r="K89" s="9">
        <f t="shared" si="17"/>
        <v>420.6</v>
      </c>
      <c r="L89" s="9">
        <f t="shared" si="17"/>
        <v>435.6</v>
      </c>
      <c r="M89" s="9">
        <f t="shared" si="17"/>
        <v>425.6</v>
      </c>
      <c r="N89" s="9">
        <f t="shared" si="17"/>
        <v>435.6</v>
      </c>
      <c r="O89" s="9">
        <f t="shared" si="17"/>
        <v>435.6</v>
      </c>
      <c r="R89" s="9">
        <f>'System Parameters'!Q28</f>
        <v>0</v>
      </c>
      <c r="S89" s="9">
        <f>'System Parameters'!I42</f>
        <v>0</v>
      </c>
      <c r="T89" s="9">
        <f>'System Parameters'!J42</f>
        <v>0</v>
      </c>
      <c r="U89" s="9">
        <f>'System Parameters'!K42</f>
        <v>0</v>
      </c>
      <c r="V89" s="9">
        <f>'System Parameters'!L42</f>
        <v>0</v>
      </c>
    </row>
    <row r="90" spans="1:23" ht="15.75" customHeight="1" x14ac:dyDescent="0.25">
      <c r="A90" s="9" t="str">
        <f>'System Parameters'!L28</f>
        <v>"interactive"</v>
      </c>
      <c r="B90" s="9">
        <f>SUMPRODUCT(B56:B76, $V56:$V76)</f>
        <v>432</v>
      </c>
      <c r="C90" s="9" t="str">
        <f>'System Parameters'!N28</f>
        <v>mW</v>
      </c>
      <c r="D90" s="9">
        <f t="shared" ref="D90:O90" si="18">SUMPRODUCT(D56:D76, $V56:$V76)</f>
        <v>422.1</v>
      </c>
      <c r="E90" s="9">
        <f t="shared" si="18"/>
        <v>426</v>
      </c>
      <c r="F90" s="9">
        <f t="shared" si="18"/>
        <v>432</v>
      </c>
      <c r="G90" s="9">
        <f t="shared" si="18"/>
        <v>427</v>
      </c>
      <c r="H90" s="9">
        <f t="shared" si="18"/>
        <v>431.25</v>
      </c>
      <c r="I90" s="9">
        <f t="shared" si="18"/>
        <v>432</v>
      </c>
      <c r="J90" s="9">
        <f t="shared" si="18"/>
        <v>432</v>
      </c>
      <c r="K90" s="9">
        <f t="shared" si="18"/>
        <v>424.5</v>
      </c>
      <c r="L90" s="9">
        <f t="shared" si="18"/>
        <v>431.95</v>
      </c>
      <c r="M90" s="9">
        <f t="shared" si="18"/>
        <v>427</v>
      </c>
      <c r="N90" s="9">
        <f t="shared" si="18"/>
        <v>424</v>
      </c>
      <c r="O90" s="9">
        <f t="shared" si="18"/>
        <v>431</v>
      </c>
      <c r="R90" s="9">
        <f>'System Parameters'!Q29</f>
        <v>0</v>
      </c>
      <c r="S90" s="9">
        <f>'System Parameters'!I43</f>
        <v>0</v>
      </c>
      <c r="T90" s="9">
        <f>'System Parameters'!J43</f>
        <v>0</v>
      </c>
      <c r="U90" s="9">
        <f>'System Parameters'!K43</f>
        <v>0</v>
      </c>
      <c r="V90" s="9">
        <f>'System Parameters'!L43</f>
        <v>0</v>
      </c>
    </row>
    <row r="91" spans="1:23" ht="15.75" customHeight="1" x14ac:dyDescent="0.25">
      <c r="A91" s="9">
        <f>'System Parameters'!L29</f>
        <v>0</v>
      </c>
      <c r="B91" s="9">
        <f>'System Parameters'!M29</f>
        <v>0</v>
      </c>
      <c r="C91" s="9">
        <f>'System Parameters'!N29</f>
        <v>0</v>
      </c>
      <c r="D91" s="9">
        <f>'System Parameters'!O29</f>
        <v>0</v>
      </c>
      <c r="E91" s="9">
        <f>'System Parameters'!P29</f>
        <v>0</v>
      </c>
      <c r="F91" s="9">
        <f>'System Parameters'!Q30</f>
        <v>0</v>
      </c>
      <c r="G91" s="9">
        <f>'System Parameters'!I44</f>
        <v>0</v>
      </c>
      <c r="H91" s="9">
        <f>'System Parameters'!J44</f>
        <v>0</v>
      </c>
      <c r="I91" s="9">
        <f>'System Parameters'!K44</f>
        <v>0</v>
      </c>
      <c r="J91" s="9">
        <f>'System Parameters'!L44</f>
        <v>0</v>
      </c>
      <c r="K91" s="9">
        <f>'System Parameters'!M44</f>
        <v>0</v>
      </c>
      <c r="L91" s="9">
        <f>'System Parameters'!N44</f>
        <v>0</v>
      </c>
      <c r="M91" s="9">
        <f>'System Parameters'!O44</f>
        <v>0</v>
      </c>
      <c r="N91" s="9">
        <f>'System Parameters'!P44</f>
        <v>0</v>
      </c>
      <c r="O91" s="9">
        <f>'System Parameters'!Q44</f>
        <v>0</v>
      </c>
      <c r="R91" s="9">
        <f>'System Parameters'!Q30</f>
        <v>0</v>
      </c>
      <c r="S91" s="9">
        <f>'System Parameters'!I44</f>
        <v>0</v>
      </c>
      <c r="T91" s="9">
        <f>'System Parameters'!J44</f>
        <v>0</v>
      </c>
      <c r="U91" s="9">
        <f>'System Parameters'!K44</f>
        <v>0</v>
      </c>
      <c r="V91" s="9">
        <f>'System Parameters'!L44</f>
        <v>0</v>
      </c>
    </row>
    <row r="92" spans="1:23" ht="15.75" customHeight="1" x14ac:dyDescent="0.25">
      <c r="A92" s="9" t="str">
        <f>'System Parameters'!L30</f>
        <v>Effective Battery Capacity</v>
      </c>
      <c r="B92" s="9">
        <f>'System Parameters'!M30</f>
        <v>0</v>
      </c>
      <c r="C92" s="9">
        <f>'System Parameters'!N30</f>
        <v>0</v>
      </c>
      <c r="D92" s="9">
        <f>'System Parameters'!O30</f>
        <v>0</v>
      </c>
      <c r="E92" s="9">
        <f>'System Parameters'!P30</f>
        <v>0</v>
      </c>
      <c r="F92" s="9">
        <f>'System Parameters'!Q31</f>
        <v>0</v>
      </c>
      <c r="G92" s="9">
        <f>'System Parameters'!I45</f>
        <v>0</v>
      </c>
      <c r="H92" s="9">
        <f>'System Parameters'!J45</f>
        <v>0</v>
      </c>
      <c r="I92" s="9">
        <f>'System Parameters'!K45</f>
        <v>0</v>
      </c>
      <c r="J92" s="9">
        <f>'System Parameters'!L45</f>
        <v>0</v>
      </c>
      <c r="K92" s="9">
        <f>'System Parameters'!M45</f>
        <v>0</v>
      </c>
      <c r="L92" s="9">
        <f>'System Parameters'!N45</f>
        <v>0</v>
      </c>
      <c r="M92" s="9">
        <f>'System Parameters'!O45</f>
        <v>0</v>
      </c>
      <c r="N92" s="9">
        <f>'System Parameters'!P45</f>
        <v>0</v>
      </c>
      <c r="O92" s="9">
        <f>'System Parameters'!Q45</f>
        <v>0</v>
      </c>
      <c r="P92" s="9">
        <f>'System Parameters'!O30</f>
        <v>0</v>
      </c>
      <c r="Q92" s="9">
        <f>'System Parameters'!P30</f>
        <v>0</v>
      </c>
      <c r="R92" s="9">
        <f>'System Parameters'!Q31</f>
        <v>0</v>
      </c>
      <c r="S92" s="9">
        <f>'System Parameters'!I45</f>
        <v>0</v>
      </c>
      <c r="T92" s="9">
        <f>'System Parameters'!J45</f>
        <v>0</v>
      </c>
      <c r="U92" s="9">
        <f>'System Parameters'!K45</f>
        <v>0</v>
      </c>
      <c r="V92" s="9">
        <f>'System Parameters'!L45</f>
        <v>0</v>
      </c>
    </row>
    <row r="93" spans="1:23" ht="15.75" customHeight="1" x14ac:dyDescent="0.25">
      <c r="A93" s="9">
        <f>'System Parameters'!L31</f>
        <v>0</v>
      </c>
      <c r="B93" s="9">
        <f>B80*B81*B82</f>
        <v>8400</v>
      </c>
      <c r="C93" s="9" t="str">
        <f>'System Parameters'!N31</f>
        <v>mW*h</v>
      </c>
      <c r="D93" s="9">
        <f t="shared" ref="D93:O93" si="19">$B93</f>
        <v>8400</v>
      </c>
      <c r="E93" s="9">
        <f t="shared" si="19"/>
        <v>8400</v>
      </c>
      <c r="F93" s="9">
        <f t="shared" si="19"/>
        <v>8400</v>
      </c>
      <c r="G93" s="9">
        <f t="shared" si="19"/>
        <v>8400</v>
      </c>
      <c r="H93" s="9">
        <f t="shared" si="19"/>
        <v>8400</v>
      </c>
      <c r="I93" s="9">
        <f t="shared" si="19"/>
        <v>8400</v>
      </c>
      <c r="J93" s="9">
        <f t="shared" si="19"/>
        <v>8400</v>
      </c>
      <c r="K93" s="9">
        <f t="shared" si="19"/>
        <v>8400</v>
      </c>
      <c r="L93" s="9">
        <f t="shared" si="19"/>
        <v>8400</v>
      </c>
      <c r="M93" s="9">
        <f t="shared" si="19"/>
        <v>8400</v>
      </c>
      <c r="N93" s="9">
        <f t="shared" si="19"/>
        <v>8400</v>
      </c>
      <c r="O93" s="9">
        <f t="shared" si="19"/>
        <v>8400</v>
      </c>
      <c r="P93" s="9">
        <f>'System Parameters'!O31</f>
        <v>0</v>
      </c>
      <c r="Q93" s="9">
        <f>'System Parameters'!P31</f>
        <v>0</v>
      </c>
      <c r="R93" s="9">
        <f>'System Parameters'!Q32</f>
        <v>0</v>
      </c>
      <c r="S93" s="9" t="e">
        <f>'System Parameters'!#REF!</f>
        <v>#REF!</v>
      </c>
      <c r="T93" s="9" t="e">
        <f>'System Parameters'!#REF!</f>
        <v>#REF!</v>
      </c>
      <c r="U93" s="9" t="e">
        <f>'System Parameters'!#REF!</f>
        <v>#REF!</v>
      </c>
      <c r="V93" s="9" t="e">
        <f>'System Parameters'!#REF!</f>
        <v>#REF!</v>
      </c>
    </row>
    <row r="94" spans="1:23" ht="15.75" customHeight="1" x14ac:dyDescent="0.25">
      <c r="A94" s="9">
        <f>'System Parameters'!L32</f>
        <v>0</v>
      </c>
      <c r="B94" s="9">
        <f>'System Parameters'!M32</f>
        <v>0</v>
      </c>
      <c r="C94" s="9">
        <f>'System Parameters'!N32</f>
        <v>0</v>
      </c>
      <c r="D94" s="9">
        <f>'System Parameters'!O32</f>
        <v>0</v>
      </c>
      <c r="E94" s="9">
        <f>'System Parameters'!P32</f>
        <v>0</v>
      </c>
      <c r="F94" s="9">
        <f>'System Parameters'!Q33</f>
        <v>0</v>
      </c>
      <c r="G94" s="9">
        <f>'System Parameters'!I46</f>
        <v>0</v>
      </c>
      <c r="H94" s="9">
        <f>'System Parameters'!J46</f>
        <v>0</v>
      </c>
      <c r="I94" s="9">
        <f>'System Parameters'!K46</f>
        <v>0</v>
      </c>
      <c r="J94" s="9">
        <f>'System Parameters'!L46</f>
        <v>0</v>
      </c>
      <c r="K94" s="9">
        <f>'System Parameters'!M46</f>
        <v>0</v>
      </c>
      <c r="L94" s="9">
        <f>'System Parameters'!N46</f>
        <v>0</v>
      </c>
      <c r="M94" s="9">
        <f>'System Parameters'!O46</f>
        <v>0</v>
      </c>
      <c r="N94" s="9">
        <f>'System Parameters'!P46</f>
        <v>0</v>
      </c>
      <c r="O94" s="9">
        <f>'System Parameters'!Q46</f>
        <v>0</v>
      </c>
      <c r="P94" s="9">
        <f>'System Parameters'!O32</f>
        <v>0</v>
      </c>
      <c r="Q94" s="9">
        <f>'System Parameters'!P32</f>
        <v>0</v>
      </c>
      <c r="R94" s="9">
        <f>'System Parameters'!Q33</f>
        <v>0</v>
      </c>
      <c r="S94" s="9">
        <f>'System Parameters'!I46</f>
        <v>0</v>
      </c>
      <c r="T94" s="9">
        <f>'System Parameters'!J46</f>
        <v>0</v>
      </c>
      <c r="U94" s="9">
        <f>'System Parameters'!K46</f>
        <v>0</v>
      </c>
      <c r="V94" s="9">
        <f>'System Parameters'!L46</f>
        <v>0</v>
      </c>
    </row>
    <row r="95" spans="1:23" ht="15.75" customHeight="1" x14ac:dyDescent="0.25">
      <c r="A95" s="9" t="str">
        <f>'System Parameters'!L33</f>
        <v>Days of Use</v>
      </c>
      <c r="B95" s="9">
        <f>B93/($T78*B88+$U78*B89+$V78*B90)</f>
        <v>1.9192980852716723</v>
      </c>
      <c r="C95" s="9" t="str">
        <f>'System Parameters'!N33</f>
        <v>days</v>
      </c>
      <c r="D95" s="9">
        <f t="shared" ref="D95:O95" si="20">D93/($T78*D88+$U78*D89+$V78*D90)</f>
        <v>1.9381499435859928</v>
      </c>
      <c r="E95" s="9">
        <f t="shared" si="20"/>
        <v>1.9615169064076221</v>
      </c>
      <c r="F95" s="9">
        <f t="shared" si="20"/>
        <v>1.9196665265005393</v>
      </c>
      <c r="G95" s="9">
        <f t="shared" si="20"/>
        <v>1.9414782970461792</v>
      </c>
      <c r="H95" s="9">
        <f t="shared" si="20"/>
        <v>1.9194625504858642</v>
      </c>
      <c r="I95" s="9">
        <f t="shared" si="20"/>
        <v>1.9192980852716723</v>
      </c>
      <c r="J95" s="9">
        <f t="shared" si="20"/>
        <v>1.9192980852716723</v>
      </c>
      <c r="K95" s="9">
        <f t="shared" si="20"/>
        <v>1.9856513054475395</v>
      </c>
      <c r="L95" s="9">
        <f t="shared" si="20"/>
        <v>1.9199232030718771</v>
      </c>
      <c r="M95" s="9">
        <f t="shared" si="20"/>
        <v>1.963029609029936</v>
      </c>
      <c r="N95" s="9">
        <f t="shared" si="20"/>
        <v>1.9210538352467641</v>
      </c>
      <c r="O95" s="9">
        <f t="shared" si="20"/>
        <v>1.9195173784876947</v>
      </c>
      <c r="P95" s="9">
        <f>'System Parameters'!O33</f>
        <v>0</v>
      </c>
      <c r="Q95" s="9">
        <f>'System Parameters'!P33</f>
        <v>0</v>
      </c>
      <c r="R95" s="9">
        <f>'System Parameters'!Q34</f>
        <v>0</v>
      </c>
      <c r="S95" s="9">
        <f>'System Parameters'!I47</f>
        <v>0</v>
      </c>
      <c r="T95" s="9">
        <f>'System Parameters'!J47</f>
        <v>0</v>
      </c>
      <c r="U95" s="9">
        <f>'System Parameters'!K47</f>
        <v>0</v>
      </c>
      <c r="V95" s="9">
        <f>'System Parameters'!L47</f>
        <v>0</v>
      </c>
    </row>
    <row r="96" spans="1:23" ht="15.75" customHeight="1" x14ac:dyDescent="0.25">
      <c r="A96" s="9" t="str">
        <f>'System Parameters'!L34</f>
        <v>Hours of Use</v>
      </c>
      <c r="B96" s="9">
        <f>B95*24</f>
        <v>46.06315404652014</v>
      </c>
      <c r="C96" s="9" t="str">
        <f>'System Parameters'!N34</f>
        <v>hours</v>
      </c>
      <c r="D96" s="9">
        <f t="shared" ref="D96:O96" si="21">D95*24</f>
        <v>46.515598646063829</v>
      </c>
      <c r="E96" s="9">
        <f t="shared" si="21"/>
        <v>47.076405753782929</v>
      </c>
      <c r="F96" s="9">
        <f t="shared" si="21"/>
        <v>46.07199663601294</v>
      </c>
      <c r="G96" s="9">
        <f t="shared" si="21"/>
        <v>46.595479129108298</v>
      </c>
      <c r="H96" s="9">
        <f t="shared" si="21"/>
        <v>46.067101211660741</v>
      </c>
      <c r="I96" s="9">
        <f t="shared" si="21"/>
        <v>46.06315404652014</v>
      </c>
      <c r="J96" s="9">
        <f t="shared" si="21"/>
        <v>46.06315404652014</v>
      </c>
      <c r="K96" s="9">
        <f t="shared" si="21"/>
        <v>47.655631330740945</v>
      </c>
      <c r="L96" s="9">
        <f t="shared" si="21"/>
        <v>46.07815687372505</v>
      </c>
      <c r="M96" s="9">
        <f t="shared" si="21"/>
        <v>47.112710616718459</v>
      </c>
      <c r="N96" s="9">
        <f t="shared" si="21"/>
        <v>46.10529204592234</v>
      </c>
      <c r="O96" s="9">
        <f t="shared" si="21"/>
        <v>46.068417083704674</v>
      </c>
      <c r="P96" s="9">
        <f>'System Parameters'!O34</f>
        <v>0</v>
      </c>
      <c r="Q96" s="9">
        <f>'System Parameters'!P34</f>
        <v>0</v>
      </c>
      <c r="R96" s="9">
        <f>'System Parameters'!Q35</f>
        <v>0</v>
      </c>
      <c r="S96" s="9">
        <f>'System Parameters'!I48</f>
        <v>0</v>
      </c>
      <c r="T96" s="9">
        <f>'System Parameters'!J48</f>
        <v>0</v>
      </c>
      <c r="U96" s="9">
        <f>'System Parameters'!K48</f>
        <v>0</v>
      </c>
      <c r="V96" s="9">
        <f>'System Parameters'!L48</f>
        <v>0</v>
      </c>
    </row>
    <row r="97" spans="1:22" ht="15.75" customHeight="1" x14ac:dyDescent="0.25">
      <c r="A97" s="9">
        <f>'System Parameters'!A49</f>
        <v>0</v>
      </c>
      <c r="B97" s="9">
        <f>'System Parameters'!K36</f>
        <v>0</v>
      </c>
      <c r="C97" s="9">
        <f>'System Parameters'!L36</f>
        <v>0</v>
      </c>
      <c r="D97" s="9">
        <f>'System Parameters'!M36</f>
        <v>0</v>
      </c>
      <c r="O97" s="9">
        <f>'System Parameters'!N36</f>
        <v>0</v>
      </c>
      <c r="P97" s="9">
        <f>'System Parameters'!O36</f>
        <v>0</v>
      </c>
      <c r="Q97" s="9">
        <f>'System Parameters'!P36</f>
        <v>0</v>
      </c>
      <c r="R97" s="9">
        <f>'System Parameters'!Q36</f>
        <v>0</v>
      </c>
      <c r="S97" s="9">
        <f>'System Parameters'!I49</f>
        <v>0</v>
      </c>
      <c r="T97" s="9">
        <f>'System Parameters'!J49</f>
        <v>0</v>
      </c>
      <c r="U97" s="9">
        <f>'System Parameters'!K49</f>
        <v>0</v>
      </c>
      <c r="V97" s="9">
        <f>'System Parameters'!L49</f>
        <v>0</v>
      </c>
    </row>
    <row r="98" spans="1:22" ht="15.75" customHeight="1" x14ac:dyDescent="0.25">
      <c r="A98" s="9" t="s">
        <v>37</v>
      </c>
      <c r="B98" s="9">
        <f>'System Parameters'!K37</f>
        <v>0</v>
      </c>
      <c r="C98" s="9">
        <f>'System Parameters'!L37</f>
        <v>0</v>
      </c>
      <c r="D98" s="22">
        <f t="shared" ref="D98:O98" si="22">D96/$B96-1</f>
        <v>9.8222670355303521E-3</v>
      </c>
      <c r="E98" s="22">
        <f t="shared" si="22"/>
        <v>2.1997011021856805E-2</v>
      </c>
      <c r="F98" s="22">
        <f t="shared" si="22"/>
        <v>1.9196665264975543E-4</v>
      </c>
      <c r="G98" s="22">
        <f t="shared" si="22"/>
        <v>1.1556418434798266E-2</v>
      </c>
      <c r="H98" s="22">
        <f t="shared" si="22"/>
        <v>8.5690292432438753E-5</v>
      </c>
      <c r="I98" s="22">
        <f t="shared" si="22"/>
        <v>0</v>
      </c>
      <c r="J98" s="22">
        <f t="shared" si="22"/>
        <v>0</v>
      </c>
      <c r="K98" s="22">
        <f t="shared" si="22"/>
        <v>3.4571607550202277E-2</v>
      </c>
      <c r="L98" s="22">
        <f t="shared" si="22"/>
        <v>3.2570125766362423E-4</v>
      </c>
      <c r="M98" s="22">
        <f t="shared" si="22"/>
        <v>2.2785165104811433E-2</v>
      </c>
      <c r="N98" s="22">
        <f t="shared" si="22"/>
        <v>9.1478754059370893E-4</v>
      </c>
      <c r="O98" s="22">
        <f t="shared" si="22"/>
        <v>1.1425698681466478E-4</v>
      </c>
      <c r="P98" s="9">
        <f>'System Parameters'!O37</f>
        <v>0</v>
      </c>
      <c r="Q98" s="9">
        <f>'System Parameters'!P37</f>
        <v>0</v>
      </c>
      <c r="R98" s="9">
        <f>'System Parameters'!Q37</f>
        <v>0</v>
      </c>
      <c r="S98" s="9">
        <f>'System Parameters'!I50</f>
        <v>0</v>
      </c>
      <c r="T98" s="9">
        <f>'System Parameters'!J50</f>
        <v>0</v>
      </c>
      <c r="U98" s="9">
        <f>'System Parameters'!K50</f>
        <v>0</v>
      </c>
      <c r="V98" s="9">
        <f>'System Parameters'!L50</f>
        <v>0</v>
      </c>
    </row>
    <row r="99" spans="1:22" ht="15.75" customHeight="1" x14ac:dyDescent="0.25">
      <c r="A99" s="9" t="s">
        <v>38</v>
      </c>
      <c r="B99" s="9">
        <f>'System Parameters'!K39</f>
        <v>0</v>
      </c>
      <c r="C99" s="9">
        <f>'System Parameters'!L39</f>
        <v>0</v>
      </c>
      <c r="D99" s="9" t="s">
        <v>39</v>
      </c>
      <c r="E99" s="9" t="s">
        <v>40</v>
      </c>
      <c r="F99" s="9" t="s">
        <v>41</v>
      </c>
      <c r="G99" s="9" t="s">
        <v>42</v>
      </c>
      <c r="H99" s="9" t="s">
        <v>43</v>
      </c>
      <c r="I99" s="9" t="s">
        <v>44</v>
      </c>
      <c r="J99" s="9" t="s">
        <v>45</v>
      </c>
      <c r="K99" s="9" t="s">
        <v>46</v>
      </c>
      <c r="L99" s="9" t="s">
        <v>47</v>
      </c>
      <c r="M99" s="9" t="s">
        <v>48</v>
      </c>
      <c r="N99" s="9" t="s">
        <v>49</v>
      </c>
      <c r="O99" s="9" t="s">
        <v>50</v>
      </c>
      <c r="P99" s="9">
        <f>'System Parameters'!O39</f>
        <v>0</v>
      </c>
      <c r="Q99" s="9">
        <f>'System Parameters'!P39</f>
        <v>0</v>
      </c>
      <c r="R99" s="9">
        <f>'System Parameters'!Q39</f>
        <v>0</v>
      </c>
      <c r="S99" s="9">
        <f>'System Parameters'!I51</f>
        <v>0</v>
      </c>
      <c r="T99" s="9">
        <f>'System Parameters'!J51</f>
        <v>0</v>
      </c>
      <c r="U99" s="9">
        <f>'System Parameters'!K51</f>
        <v>0</v>
      </c>
      <c r="V99" s="9">
        <f>'System Parameters'!L51</f>
        <v>0</v>
      </c>
    </row>
    <row r="100" spans="1:22" ht="15.75" customHeight="1" x14ac:dyDescent="0.25">
      <c r="A100" s="9">
        <f>'System Parameters'!A52</f>
        <v>0</v>
      </c>
      <c r="B100" s="9">
        <f>'System Parameters'!B52</f>
        <v>0</v>
      </c>
      <c r="C100" s="9">
        <f>'System Parameters'!C52</f>
        <v>0</v>
      </c>
      <c r="D100" s="9">
        <f>'System Parameters'!D52</f>
        <v>0</v>
      </c>
      <c r="O100" s="9">
        <f>'System Parameters'!E52</f>
        <v>0</v>
      </c>
      <c r="P100" s="9">
        <f>'System Parameters'!F52</f>
        <v>0</v>
      </c>
      <c r="Q100" s="9">
        <f>'System Parameters'!G52</f>
        <v>0</v>
      </c>
      <c r="R100" s="9">
        <f>'System Parameters'!H52</f>
        <v>0</v>
      </c>
      <c r="S100" s="9">
        <f>'System Parameters'!I52</f>
        <v>0</v>
      </c>
      <c r="T100" s="9">
        <f>'System Parameters'!J52</f>
        <v>0</v>
      </c>
      <c r="U100" s="9">
        <f>'System Parameters'!K52</f>
        <v>0</v>
      </c>
      <c r="V100" s="9">
        <f>'System Parameters'!L52</f>
        <v>0</v>
      </c>
    </row>
    <row r="101" spans="1:22" ht="15.75" customHeight="1" x14ac:dyDescent="0.25">
      <c r="A101" s="9">
        <f>'System Parameters'!A53</f>
        <v>0</v>
      </c>
      <c r="B101" s="9">
        <f>'System Parameters'!B53</f>
        <v>0</v>
      </c>
      <c r="C101" s="9">
        <f>'System Parameters'!C53</f>
        <v>0</v>
      </c>
      <c r="D101" s="9">
        <f>'System Parameters'!D53</f>
        <v>0</v>
      </c>
      <c r="O101" s="9">
        <f>'System Parameters'!E53</f>
        <v>0</v>
      </c>
      <c r="P101" s="9">
        <f>'System Parameters'!F53</f>
        <v>0</v>
      </c>
      <c r="Q101" s="9">
        <f>'System Parameters'!G53</f>
        <v>0</v>
      </c>
      <c r="R101" s="9">
        <f>'System Parameters'!H53</f>
        <v>0</v>
      </c>
      <c r="S101" s="9">
        <f>'System Parameters'!I53</f>
        <v>0</v>
      </c>
      <c r="T101" s="9">
        <f>'System Parameters'!J53</f>
        <v>0</v>
      </c>
      <c r="U101" s="9">
        <f>'System Parameters'!K53</f>
        <v>0</v>
      </c>
      <c r="V101" s="9">
        <f>'System Parameters'!L53</f>
        <v>0</v>
      </c>
    </row>
    <row r="102" spans="1:22" ht="15.75" customHeight="1" x14ac:dyDescent="0.25">
      <c r="A102" s="9">
        <f>'System Parameters'!A54</f>
        <v>0</v>
      </c>
      <c r="B102" s="9">
        <f>'System Parameters'!B54</f>
        <v>0</v>
      </c>
      <c r="C102" s="9">
        <f>'System Parameters'!C54</f>
        <v>0</v>
      </c>
      <c r="D102" s="9">
        <f>'System Parameters'!D54</f>
        <v>0</v>
      </c>
      <c r="O102" s="9">
        <f>'System Parameters'!E54</f>
        <v>0</v>
      </c>
      <c r="P102" s="9">
        <f>'System Parameters'!F54</f>
        <v>0</v>
      </c>
      <c r="Q102" s="9">
        <f>'System Parameters'!G54</f>
        <v>0</v>
      </c>
      <c r="R102" s="9">
        <f>'System Parameters'!H54</f>
        <v>0</v>
      </c>
      <c r="S102" s="9">
        <f>'System Parameters'!I54</f>
        <v>0</v>
      </c>
      <c r="T102" s="9">
        <f>'System Parameters'!J54</f>
        <v>0</v>
      </c>
      <c r="U102" s="9">
        <f>'System Parameters'!K54</f>
        <v>0</v>
      </c>
      <c r="V102" s="9">
        <f>'System Parameters'!L54</f>
        <v>0</v>
      </c>
    </row>
    <row r="103" spans="1:22" ht="15.75" customHeight="1" x14ac:dyDescent="0.25">
      <c r="A103" s="9">
        <f>'System Parameters'!A55</f>
        <v>0</v>
      </c>
      <c r="B103" s="9">
        <f>'System Parameters'!B55</f>
        <v>0</v>
      </c>
      <c r="C103" s="9">
        <f>'System Parameters'!C55</f>
        <v>0</v>
      </c>
      <c r="D103" s="9">
        <f>'System Parameters'!D55</f>
        <v>0</v>
      </c>
      <c r="O103" s="9">
        <f>'System Parameters'!E55</f>
        <v>0</v>
      </c>
      <c r="P103" s="9">
        <f>'System Parameters'!F55</f>
        <v>0</v>
      </c>
      <c r="Q103" s="9">
        <f>'System Parameters'!G55</f>
        <v>0</v>
      </c>
      <c r="R103" s="9">
        <f>'System Parameters'!H55</f>
        <v>0</v>
      </c>
      <c r="S103" s="9">
        <f>'System Parameters'!I55</f>
        <v>0</v>
      </c>
      <c r="T103" s="9">
        <f>'System Parameters'!J55</f>
        <v>0</v>
      </c>
      <c r="U103" s="9">
        <f>'System Parameters'!K55</f>
        <v>0</v>
      </c>
      <c r="V103" s="9">
        <f>'System Parameters'!L55</f>
        <v>0</v>
      </c>
    </row>
    <row r="104" spans="1:22" ht="15.75" customHeight="1" x14ac:dyDescent="0.25">
      <c r="A104" s="9">
        <f>'System Parameters'!A56</f>
        <v>0</v>
      </c>
      <c r="B104" s="9">
        <f>'System Parameters'!B56</f>
        <v>0</v>
      </c>
      <c r="C104" s="9">
        <f>'System Parameters'!C56</f>
        <v>0</v>
      </c>
      <c r="D104" s="9">
        <f>'System Parameters'!D56</f>
        <v>0</v>
      </c>
      <c r="O104" s="9">
        <f>'System Parameters'!E56</f>
        <v>0</v>
      </c>
      <c r="P104" s="9">
        <f>'System Parameters'!F56</f>
        <v>0</v>
      </c>
      <c r="Q104" s="9">
        <f>'System Parameters'!G56</f>
        <v>0</v>
      </c>
      <c r="R104" s="9">
        <f>'System Parameters'!H56</f>
        <v>0</v>
      </c>
      <c r="S104" s="9">
        <f>'System Parameters'!I56</f>
        <v>0</v>
      </c>
      <c r="T104" s="9">
        <f>'System Parameters'!J56</f>
        <v>0</v>
      </c>
      <c r="U104" s="9">
        <f>'System Parameters'!K56</f>
        <v>0</v>
      </c>
      <c r="V104" s="9">
        <f>'System Parameters'!L56</f>
        <v>0</v>
      </c>
    </row>
    <row r="105" spans="1:22" ht="15.75" customHeight="1" x14ac:dyDescent="0.25">
      <c r="A105" s="9">
        <f>'System Parameters'!A57</f>
        <v>0</v>
      </c>
      <c r="B105" s="9">
        <f>'System Parameters'!B57</f>
        <v>0</v>
      </c>
      <c r="C105" s="9">
        <f>'System Parameters'!C57</f>
        <v>0</v>
      </c>
      <c r="D105" s="9">
        <f>'System Parameters'!D57</f>
        <v>0</v>
      </c>
      <c r="O105" s="9">
        <f>'System Parameters'!E57</f>
        <v>0</v>
      </c>
      <c r="P105" s="9">
        <f>'System Parameters'!F57</f>
        <v>0</v>
      </c>
      <c r="Q105" s="9">
        <f>'System Parameters'!G57</f>
        <v>0</v>
      </c>
      <c r="R105" s="9">
        <f>'System Parameters'!H57</f>
        <v>0</v>
      </c>
      <c r="S105" s="9">
        <f>'System Parameters'!I57</f>
        <v>0</v>
      </c>
      <c r="T105" s="9">
        <f>'System Parameters'!J57</f>
        <v>0</v>
      </c>
      <c r="U105" s="9">
        <f>'System Parameters'!K57</f>
        <v>0</v>
      </c>
      <c r="V105" s="9">
        <f>'System Parameters'!L57</f>
        <v>0</v>
      </c>
    </row>
    <row r="106" spans="1:22" ht="15.75" customHeight="1" x14ac:dyDescent="0.25">
      <c r="A106" s="9">
        <f>'System Parameters'!A58</f>
        <v>0</v>
      </c>
      <c r="B106" s="9">
        <f>'System Parameters'!B58</f>
        <v>0</v>
      </c>
      <c r="C106" s="9">
        <f>'System Parameters'!C58</f>
        <v>0</v>
      </c>
      <c r="D106" s="9">
        <f>'System Parameters'!D58</f>
        <v>0</v>
      </c>
      <c r="O106" s="9">
        <f>'System Parameters'!E58</f>
        <v>0</v>
      </c>
      <c r="P106" s="9">
        <f>'System Parameters'!F58</f>
        <v>0</v>
      </c>
      <c r="Q106" s="9">
        <f>'System Parameters'!G58</f>
        <v>0</v>
      </c>
      <c r="R106" s="9">
        <f>'System Parameters'!H58</f>
        <v>0</v>
      </c>
      <c r="S106" s="9">
        <f>'System Parameters'!I58</f>
        <v>0</v>
      </c>
      <c r="T106" s="9">
        <f>'System Parameters'!J58</f>
        <v>0</v>
      </c>
      <c r="U106" s="9">
        <f>'System Parameters'!K58</f>
        <v>0</v>
      </c>
      <c r="V106" s="9">
        <f>'System Parameters'!L58</f>
        <v>0</v>
      </c>
    </row>
    <row r="107" spans="1:22" ht="15.75" customHeight="1" x14ac:dyDescent="0.25">
      <c r="A107" s="9">
        <f>'System Parameters'!A59</f>
        <v>0</v>
      </c>
      <c r="B107" s="9">
        <f>'System Parameters'!B59</f>
        <v>0</v>
      </c>
      <c r="C107" s="9">
        <f>'System Parameters'!C59</f>
        <v>0</v>
      </c>
      <c r="D107" s="9">
        <f>'System Parameters'!D59</f>
        <v>0</v>
      </c>
      <c r="O107" s="9">
        <f>'System Parameters'!E59</f>
        <v>0</v>
      </c>
      <c r="P107" s="9">
        <f>'System Parameters'!F59</f>
        <v>0</v>
      </c>
      <c r="Q107" s="9">
        <f>'System Parameters'!G59</f>
        <v>0</v>
      </c>
      <c r="R107" s="9">
        <f>'System Parameters'!H59</f>
        <v>0</v>
      </c>
      <c r="S107" s="9">
        <f>'System Parameters'!I59</f>
        <v>0</v>
      </c>
      <c r="T107" s="9">
        <f>'System Parameters'!J59</f>
        <v>0</v>
      </c>
      <c r="U107" s="9">
        <f>'System Parameters'!K59</f>
        <v>0</v>
      </c>
      <c r="V107" s="9">
        <f>'System Parameters'!L59</f>
        <v>0</v>
      </c>
    </row>
    <row r="108" spans="1:22" ht="15.75" customHeight="1" x14ac:dyDescent="0.25">
      <c r="A108" s="9">
        <f>'System Parameters'!A60</f>
        <v>0</v>
      </c>
      <c r="B108" s="9">
        <f>'System Parameters'!B60</f>
        <v>0</v>
      </c>
      <c r="C108" s="9">
        <f>'System Parameters'!C60</f>
        <v>0</v>
      </c>
      <c r="D108" s="9">
        <f>'System Parameters'!D60</f>
        <v>0</v>
      </c>
      <c r="O108" s="9">
        <f>'System Parameters'!E60</f>
        <v>0</v>
      </c>
      <c r="P108" s="9">
        <f>'System Parameters'!F60</f>
        <v>0</v>
      </c>
      <c r="Q108" s="9">
        <f>'System Parameters'!G60</f>
        <v>0</v>
      </c>
      <c r="R108" s="9">
        <f>'System Parameters'!H60</f>
        <v>0</v>
      </c>
      <c r="S108" s="9">
        <f>'System Parameters'!I60</f>
        <v>0</v>
      </c>
      <c r="T108" s="9">
        <f>'System Parameters'!J60</f>
        <v>0</v>
      </c>
      <c r="U108" s="9">
        <f>'System Parameters'!K60</f>
        <v>0</v>
      </c>
      <c r="V108" s="9">
        <f>'System Parameters'!L60</f>
        <v>0</v>
      </c>
    </row>
    <row r="109" spans="1:22" ht="15.75" customHeight="1" x14ac:dyDescent="0.25">
      <c r="A109" s="9">
        <f>'System Parameters'!A61</f>
        <v>0</v>
      </c>
      <c r="B109" s="9">
        <f>'System Parameters'!B61</f>
        <v>0</v>
      </c>
      <c r="C109" s="9">
        <f>'System Parameters'!C61</f>
        <v>0</v>
      </c>
      <c r="D109" s="9">
        <f>'System Parameters'!D61</f>
        <v>0</v>
      </c>
      <c r="O109" s="9">
        <f>'System Parameters'!E61</f>
        <v>0</v>
      </c>
      <c r="P109" s="9">
        <f>'System Parameters'!F61</f>
        <v>0</v>
      </c>
      <c r="Q109" s="9">
        <f>'System Parameters'!G61</f>
        <v>0</v>
      </c>
      <c r="R109" s="9">
        <f>'System Parameters'!H61</f>
        <v>0</v>
      </c>
      <c r="S109" s="9">
        <f>'System Parameters'!I61</f>
        <v>0</v>
      </c>
      <c r="T109" s="9">
        <f>'System Parameters'!J61</f>
        <v>0</v>
      </c>
      <c r="U109" s="9">
        <f>'System Parameters'!K61</f>
        <v>0</v>
      </c>
      <c r="V109" s="9">
        <f>'System Parameters'!L61</f>
        <v>0</v>
      </c>
    </row>
    <row r="110" spans="1:22" ht="15.75" customHeight="1" x14ac:dyDescent="0.25">
      <c r="A110" s="9">
        <f>'System Parameters'!A62</f>
        <v>0</v>
      </c>
      <c r="B110" s="9">
        <f>'System Parameters'!B62</f>
        <v>0</v>
      </c>
      <c r="C110" s="9">
        <f>'System Parameters'!C62</f>
        <v>0</v>
      </c>
      <c r="D110" s="9">
        <f>'System Parameters'!D62</f>
        <v>0</v>
      </c>
      <c r="O110" s="9">
        <f>'System Parameters'!E62</f>
        <v>0</v>
      </c>
      <c r="P110" s="9">
        <f>'System Parameters'!F62</f>
        <v>0</v>
      </c>
      <c r="Q110" s="9">
        <f>'System Parameters'!G62</f>
        <v>0</v>
      </c>
      <c r="R110" s="9">
        <f>'System Parameters'!H62</f>
        <v>0</v>
      </c>
      <c r="S110" s="9">
        <f>'System Parameters'!I62</f>
        <v>0</v>
      </c>
      <c r="T110" s="9">
        <f>'System Parameters'!J62</f>
        <v>0</v>
      </c>
      <c r="U110" s="9">
        <f>'System Parameters'!K62</f>
        <v>0</v>
      </c>
      <c r="V110" s="9">
        <f>'System Parameters'!L62</f>
        <v>0</v>
      </c>
    </row>
    <row r="111" spans="1:22" ht="15.75" customHeight="1" x14ac:dyDescent="0.25">
      <c r="A111" s="9">
        <f>'System Parameters'!A63</f>
        <v>0</v>
      </c>
      <c r="B111" s="9">
        <f>'System Parameters'!B63</f>
        <v>0</v>
      </c>
      <c r="C111" s="9">
        <f>'System Parameters'!C63</f>
        <v>0</v>
      </c>
      <c r="D111" s="9">
        <f>'System Parameters'!D63</f>
        <v>0</v>
      </c>
      <c r="O111" s="9">
        <f>'System Parameters'!E63</f>
        <v>0</v>
      </c>
      <c r="P111" s="9">
        <f>'System Parameters'!F63</f>
        <v>0</v>
      </c>
      <c r="Q111" s="9">
        <f>'System Parameters'!G63</f>
        <v>0</v>
      </c>
      <c r="R111" s="9">
        <f>'System Parameters'!H63</f>
        <v>0</v>
      </c>
      <c r="S111" s="9">
        <f>'System Parameters'!I63</f>
        <v>0</v>
      </c>
      <c r="T111" s="9">
        <f>'System Parameters'!J63</f>
        <v>0</v>
      </c>
      <c r="U111" s="9">
        <f>'System Parameters'!K63</f>
        <v>0</v>
      </c>
      <c r="V111" s="9">
        <f>'System Parameters'!L63</f>
        <v>0</v>
      </c>
    </row>
    <row r="112" spans="1:22" ht="15.75" customHeight="1" x14ac:dyDescent="0.25">
      <c r="A112" s="9">
        <f>'System Parameters'!A64</f>
        <v>0</v>
      </c>
      <c r="B112" s="9">
        <f>'System Parameters'!B64</f>
        <v>0</v>
      </c>
      <c r="C112" s="9">
        <f>'System Parameters'!C64</f>
        <v>0</v>
      </c>
      <c r="D112" s="9">
        <f>'System Parameters'!D64</f>
        <v>0</v>
      </c>
      <c r="O112" s="9">
        <f>'System Parameters'!E64</f>
        <v>0</v>
      </c>
      <c r="P112" s="9">
        <f>'System Parameters'!F64</f>
        <v>0</v>
      </c>
      <c r="Q112" s="9">
        <f>'System Parameters'!G64</f>
        <v>0</v>
      </c>
      <c r="R112" s="9">
        <f>'System Parameters'!H64</f>
        <v>0</v>
      </c>
      <c r="S112" s="9">
        <f>'System Parameters'!I64</f>
        <v>0</v>
      </c>
      <c r="T112" s="9">
        <f>'System Parameters'!J64</f>
        <v>0</v>
      </c>
      <c r="U112" s="9">
        <f>'System Parameters'!K64</f>
        <v>0</v>
      </c>
      <c r="V112" s="9">
        <f>'System Parameters'!L64</f>
        <v>0</v>
      </c>
    </row>
    <row r="113" spans="1:22" ht="15.75" customHeight="1" x14ac:dyDescent="0.25">
      <c r="A113" s="9">
        <f>'System Parameters'!A65</f>
        <v>0</v>
      </c>
      <c r="B113" s="9">
        <f>'System Parameters'!B65</f>
        <v>0</v>
      </c>
      <c r="C113" s="9">
        <f>'System Parameters'!C65</f>
        <v>0</v>
      </c>
      <c r="D113" s="9">
        <f>'System Parameters'!D65</f>
        <v>0</v>
      </c>
      <c r="O113" s="9">
        <f>'System Parameters'!E65</f>
        <v>0</v>
      </c>
      <c r="P113" s="9">
        <f>'System Parameters'!F65</f>
        <v>0</v>
      </c>
      <c r="Q113" s="9">
        <f>'System Parameters'!G65</f>
        <v>0</v>
      </c>
      <c r="R113" s="9">
        <f>'System Parameters'!H65</f>
        <v>0</v>
      </c>
      <c r="S113" s="9">
        <f>'System Parameters'!I65</f>
        <v>0</v>
      </c>
      <c r="T113" s="9">
        <f>'System Parameters'!J65</f>
        <v>0</v>
      </c>
      <c r="U113" s="9">
        <f>'System Parameters'!K65</f>
        <v>0</v>
      </c>
      <c r="V113" s="9">
        <f>'System Parameters'!L65</f>
        <v>0</v>
      </c>
    </row>
    <row r="114" spans="1:22" ht="15.75" customHeight="1" x14ac:dyDescent="0.25">
      <c r="A114" s="9">
        <f>'System Parameters'!A66</f>
        <v>0</v>
      </c>
      <c r="B114" s="9">
        <f>'System Parameters'!B66</f>
        <v>0</v>
      </c>
      <c r="C114" s="9">
        <f>'System Parameters'!C66</f>
        <v>0</v>
      </c>
      <c r="D114" s="9">
        <f>'System Parameters'!D66</f>
        <v>0</v>
      </c>
      <c r="O114" s="9">
        <f>'System Parameters'!E66</f>
        <v>0</v>
      </c>
      <c r="P114" s="9">
        <f>'System Parameters'!F66</f>
        <v>0</v>
      </c>
      <c r="Q114" s="9">
        <f>'System Parameters'!G66</f>
        <v>0</v>
      </c>
      <c r="R114" s="9">
        <f>'System Parameters'!H66</f>
        <v>0</v>
      </c>
      <c r="S114" s="9">
        <f>'System Parameters'!I66</f>
        <v>0</v>
      </c>
      <c r="T114" s="9">
        <f>'System Parameters'!J66</f>
        <v>0</v>
      </c>
      <c r="U114" s="9">
        <f>'System Parameters'!K66</f>
        <v>0</v>
      </c>
      <c r="V114" s="9">
        <f>'System Parameters'!L66</f>
        <v>0</v>
      </c>
    </row>
    <row r="115" spans="1:22" ht="15.75" customHeight="1" x14ac:dyDescent="0.25">
      <c r="A115" s="9">
        <f>'System Parameters'!A67</f>
        <v>0</v>
      </c>
      <c r="B115" s="9">
        <f>'System Parameters'!B67</f>
        <v>0</v>
      </c>
      <c r="C115" s="9">
        <f>'System Parameters'!C67</f>
        <v>0</v>
      </c>
      <c r="D115" s="9">
        <f>'System Parameters'!D67</f>
        <v>0</v>
      </c>
      <c r="O115" s="9">
        <f>'System Parameters'!E67</f>
        <v>0</v>
      </c>
      <c r="P115" s="9">
        <f>'System Parameters'!F67</f>
        <v>0</v>
      </c>
      <c r="Q115" s="9">
        <f>'System Parameters'!G67</f>
        <v>0</v>
      </c>
      <c r="R115" s="9">
        <f>'System Parameters'!H67</f>
        <v>0</v>
      </c>
      <c r="S115" s="9">
        <f>'System Parameters'!I67</f>
        <v>0</v>
      </c>
      <c r="T115" s="9">
        <f>'System Parameters'!J67</f>
        <v>0</v>
      </c>
      <c r="U115" s="9">
        <f>'System Parameters'!K67</f>
        <v>0</v>
      </c>
      <c r="V115" s="9">
        <f>'System Parameters'!L67</f>
        <v>0</v>
      </c>
    </row>
    <row r="116" spans="1:22" ht="15.75" customHeight="1" x14ac:dyDescent="0.25">
      <c r="A116" s="9">
        <f>'System Parameters'!A68</f>
        <v>0</v>
      </c>
      <c r="B116" s="9">
        <f>'System Parameters'!B68</f>
        <v>0</v>
      </c>
      <c r="C116" s="9">
        <f>'System Parameters'!C68</f>
        <v>0</v>
      </c>
      <c r="D116" s="9">
        <f>'System Parameters'!D68</f>
        <v>0</v>
      </c>
      <c r="O116" s="9">
        <f>'System Parameters'!E68</f>
        <v>0</v>
      </c>
      <c r="P116" s="9">
        <f>'System Parameters'!F68</f>
        <v>0</v>
      </c>
      <c r="Q116" s="9">
        <f>'System Parameters'!G68</f>
        <v>0</v>
      </c>
      <c r="R116" s="9">
        <f>'System Parameters'!H68</f>
        <v>0</v>
      </c>
      <c r="S116" s="9">
        <f>'System Parameters'!I68</f>
        <v>0</v>
      </c>
      <c r="T116" s="9">
        <f>'System Parameters'!J68</f>
        <v>0</v>
      </c>
      <c r="U116" s="9">
        <f>'System Parameters'!K68</f>
        <v>0</v>
      </c>
      <c r="V116" s="9">
        <f>'System Parameters'!L68</f>
        <v>0</v>
      </c>
    </row>
    <row r="117" spans="1:22" ht="15.75" customHeight="1" x14ac:dyDescent="0.25">
      <c r="A117" s="9">
        <f>'System Parameters'!A69</f>
        <v>0</v>
      </c>
      <c r="B117" s="9">
        <f>'System Parameters'!B69</f>
        <v>0</v>
      </c>
      <c r="C117" s="9">
        <f>'System Parameters'!C69</f>
        <v>0</v>
      </c>
      <c r="D117" s="9">
        <f>'System Parameters'!D69</f>
        <v>0</v>
      </c>
      <c r="O117" s="9">
        <f>'System Parameters'!E69</f>
        <v>0</v>
      </c>
      <c r="P117" s="9">
        <f>'System Parameters'!F69</f>
        <v>0</v>
      </c>
      <c r="Q117" s="9">
        <f>'System Parameters'!G69</f>
        <v>0</v>
      </c>
      <c r="R117" s="9">
        <f>'System Parameters'!H69</f>
        <v>0</v>
      </c>
      <c r="S117" s="9">
        <f>'System Parameters'!I69</f>
        <v>0</v>
      </c>
      <c r="T117" s="9">
        <f>'System Parameters'!J69</f>
        <v>0</v>
      </c>
      <c r="U117" s="9">
        <f>'System Parameters'!K69</f>
        <v>0</v>
      </c>
      <c r="V117" s="9">
        <f>'System Parameters'!L69</f>
        <v>0</v>
      </c>
    </row>
    <row r="118" spans="1:22" ht="15.75" customHeight="1" x14ac:dyDescent="0.25">
      <c r="A118" s="9">
        <f>'System Parameters'!A70</f>
        <v>0</v>
      </c>
      <c r="B118" s="9">
        <f>'System Parameters'!B70</f>
        <v>0</v>
      </c>
      <c r="C118" s="9">
        <f>'System Parameters'!C70</f>
        <v>0</v>
      </c>
      <c r="D118" s="9">
        <f>'System Parameters'!D70</f>
        <v>0</v>
      </c>
      <c r="O118" s="9">
        <f>'System Parameters'!E70</f>
        <v>0</v>
      </c>
      <c r="P118" s="9">
        <f>'System Parameters'!F70</f>
        <v>0</v>
      </c>
      <c r="Q118" s="9">
        <f>'System Parameters'!G70</f>
        <v>0</v>
      </c>
      <c r="R118" s="9">
        <f>'System Parameters'!H70</f>
        <v>0</v>
      </c>
      <c r="S118" s="9">
        <f>'System Parameters'!I70</f>
        <v>0</v>
      </c>
      <c r="T118" s="9">
        <f>'System Parameters'!J70</f>
        <v>0</v>
      </c>
      <c r="U118" s="9">
        <f>'System Parameters'!K70</f>
        <v>0</v>
      </c>
      <c r="V118" s="9">
        <f>'System Parameters'!L70</f>
        <v>0</v>
      </c>
    </row>
  </sheetData>
  <pageMargins left="0.75" right="0.75" top="1" bottom="1" header="0.5" footer="0.5"/>
  <pageSetup orientation="portrait" horizontalDpi="1200" verticalDpi="1200" r:id="rId1"/>
  <drawing r:id="rId2"/>
</worksheet>
</file>

<file path=docMetadata/LabelInfo.xml><?xml version="1.0" encoding="utf-8"?>
<clbl:labelList xmlns:clbl="http://schemas.microsoft.com/office/2020/mipLabelMetadata">
  <clbl:label id="{f6b6dd5b-f02f-441a-99a0-162ac5060bd2}" enabled="0" method="" siteId="{f6b6dd5b-f02f-441a-99a0-162ac5060bd2}"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System Parameters</vt:lpstr>
      <vt:lpstr>Sensitivity Analysis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Jingyi Jia</cp:lastModifiedBy>
  <cp:lastPrinted>2024-02-06T04:45:21Z</cp:lastPrinted>
  <dcterms:created xsi:type="dcterms:W3CDTF">2024-02-05T01:51:54Z</dcterms:created>
  <dcterms:modified xsi:type="dcterms:W3CDTF">2024-02-07T05:02:37Z</dcterms:modified>
</cp:coreProperties>
</file>