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40" windowWidth="15135" windowHeight="9180"/>
  </bookViews>
  <sheets>
    <sheet name="pos5_B" sheetId="61" r:id="rId1"/>
    <sheet name="pos5_A" sheetId="58" r:id="rId2"/>
    <sheet name="pos5_seg" sheetId="60" r:id="rId3"/>
  </sheets>
  <calcPr calcId="145621"/>
</workbook>
</file>

<file path=xl/calcChain.xml><?xml version="1.0" encoding="utf-8"?>
<calcChain xmlns="http://schemas.openxmlformats.org/spreadsheetml/2006/main">
  <c r="A87" i="61" l="1"/>
  <c r="A85" i="61" l="1"/>
  <c r="A37" i="61" l="1"/>
  <c r="A47" i="61"/>
  <c r="A95" i="61" l="1"/>
  <c r="A92" i="61"/>
  <c r="A89" i="61" l="1"/>
  <c r="A84" i="61"/>
  <c r="A83" i="61"/>
  <c r="A40" i="61" l="1"/>
  <c r="D40" i="61"/>
  <c r="A33" i="61" l="1"/>
  <c r="A63" i="61" l="1"/>
  <c r="A54" i="61"/>
  <c r="A51" i="61"/>
  <c r="A41" i="61"/>
  <c r="A35" i="61"/>
  <c r="A24" i="58" l="1"/>
  <c r="A25" i="58"/>
  <c r="A27" i="58"/>
  <c r="A30" i="58"/>
  <c r="A31" i="58"/>
  <c r="A34" i="58"/>
  <c r="A35" i="58"/>
  <c r="A38" i="58"/>
  <c r="A44" i="58"/>
  <c r="A47" i="58"/>
  <c r="A48" i="58"/>
  <c r="A60" i="58"/>
  <c r="A61" i="58"/>
  <c r="A62" i="58"/>
  <c r="A63" i="58"/>
</calcChain>
</file>

<file path=xl/sharedStrings.xml><?xml version="1.0" encoding="utf-8"?>
<sst xmlns="http://schemas.openxmlformats.org/spreadsheetml/2006/main" count="658" uniqueCount="112">
  <si>
    <t>folder name</t>
  </si>
  <si>
    <t>date</t>
  </si>
  <si>
    <t>position name</t>
  </si>
  <si>
    <t>frames</t>
  </si>
  <si>
    <t>left top</t>
  </si>
  <si>
    <t>right bottom</t>
  </si>
  <si>
    <t>minNumEdgePixels</t>
  </si>
  <si>
    <t>fr</t>
  </si>
  <si>
    <t>FL</t>
  </si>
  <si>
    <t>comments</t>
  </si>
  <si>
    <t>SETTINGS</t>
  </si>
  <si>
    <t>COMMANDS (COPY, PASTE VALUES &amp; FORMAT)</t>
  </si>
  <si>
    <t>[1392,1040]</t>
  </si>
  <si>
    <t>edgeSlices</t>
  </si>
  <si>
    <t>[1 2 3]</t>
  </si>
  <si>
    <t>fillingEdgeSlices</t>
  </si>
  <si>
    <t>[275]</t>
  </si>
  <si>
    <t>botHatSize</t>
  </si>
  <si>
    <t>[1,1]</t>
  </si>
  <si>
    <t>[123] 6</t>
  </si>
  <si>
    <t>[123] 5</t>
  </si>
  <si>
    <t>pos5crop</t>
  </si>
  <si>
    <t>pos5</t>
  </si>
  <si>
    <t>%1 - cropping</t>
  </si>
  <si>
    <t>%2 - segmentation</t>
  </si>
  <si>
    <t>%3 - check / correct segmentation</t>
  </si>
  <si>
    <t>%4 - analyze segmentation and correct</t>
  </si>
  <si>
    <t>2009-05-01</t>
  </si>
  <si>
    <t>D:\Analysis_Microscope_Data\090501 AB460 on acryl M9 ura gluc 20uM</t>
  </si>
  <si>
    <t>yes</t>
  </si>
  <si>
    <t>[1,3:4:435]</t>
  </si>
  <si>
    <t>[1,3:24:435]</t>
  </si>
  <si>
    <t>other</t>
  </si>
  <si>
    <t>[1:435]</t>
  </si>
  <si>
    <t>track</t>
  </si>
  <si>
    <t>djk</t>
  </si>
  <si>
    <t>%5 - perform tracking, singleCell</t>
  </si>
  <si>
    <t>DJK_trackcomplete(p,'trackRange', [1,3:24:435],'trackMethod','singleCell');</t>
  </si>
  <si>
    <t>%6 - correcting fluor</t>
  </si>
  <si>
    <t>load 'D:\Analysis_Microscope_Data\Shading\Correction_10Mhz_081015.mat' flatfield shading replace</t>
  </si>
  <si>
    <t>load 'D:\Analysis_Microscope_Data\090401 PSF\PSF_090402_centered.mat' PSF</t>
  </si>
  <si>
    <t>%7 - make &amp; add to schnitzcells</t>
  </si>
  <si>
    <t>DJK_compileSchnitzImproved(p,'quickMode',0);</t>
  </si>
  <si>
    <t>DJK_addToSchnitzes_length(p);</t>
  </si>
  <si>
    <t>DJK_addToSchnitzes_length(p, 'onScreen', 0);</t>
  </si>
  <si>
    <t>DJK_addToSchnitzes_fluor(p, 'onScreen', 0);</t>
  </si>
  <si>
    <t>% Overview all data</t>
  </si>
  <si>
    <t>xlim graphs</t>
  </si>
  <si>
    <t>[0 1000]</t>
  </si>
  <si>
    <t>min &amp; max Y time</t>
  </si>
  <si>
    <t>fitTime steady state</t>
  </si>
  <si>
    <t>fitTime branch</t>
  </si>
  <si>
    <t>doubling_time</t>
  </si>
  <si>
    <t># phase used for mu</t>
  </si>
  <si>
    <t>[p,schnitzcells] = DJK_compileSchnitzImproved(p,'quickMode',1);</t>
  </si>
  <si>
    <t>START OF DATA PLOTTING</t>
  </si>
  <si>
    <t>ok</t>
  </si>
  <si>
    <t>miss</t>
  </si>
  <si>
    <t>[1]6 ok</t>
  </si>
  <si>
    <t>[]</t>
  </si>
  <si>
    <t>schnitzes to be removed from analysis</t>
  </si>
  <si>
    <t>autofluorescence</t>
  </si>
  <si>
    <t>0.94</t>
  </si>
  <si>
    <t>slices</t>
  </si>
  <si>
    <t>rangeFiltSize</t>
  </si>
  <si>
    <t>maskMargin</t>
  </si>
  <si>
    <t>LoG_Smoothing</t>
  </si>
  <si>
    <t>minCellArea</t>
  </si>
  <si>
    <t>GaussianFilter</t>
  </si>
  <si>
    <t>minDepth</t>
  </si>
  <si>
    <t>fluor1</t>
  </si>
  <si>
    <t>fluor2</t>
  </si>
  <si>
    <t>fluor3</t>
  </si>
  <si>
    <t>none</t>
  </si>
  <si>
    <t>if a fluorescence colour does not exist, set color to: 'none'</t>
  </si>
  <si>
    <t>neckDepth</t>
  </si>
  <si>
    <t>default 2</t>
  </si>
  <si>
    <t>%check if shift sufficient!</t>
  </si>
  <si>
    <t>%obsolete</t>
  </si>
  <si>
    <t>DJK_compileSchnitzImproved_3colors(p1,'quickMode',0);</t>
  </si>
  <si>
    <t>[p1,schnitzcells] = DJK_compileSchnitzImproved_3colors(p1,'quickMode',1);</t>
  </si>
  <si>
    <t>%START OF DATA PLOTTING</t>
  </si>
  <si>
    <t>% second color</t>
  </si>
  <si>
    <t>% obsolete?</t>
  </si>
  <si>
    <t>default [1 2 3]</t>
  </si>
  <si>
    <t>default 250</t>
  </si>
  <si>
    <t>time axis limits for plots</t>
  </si>
  <si>
    <t>richMed: 100</t>
  </si>
  <si>
    <t>rich Medium</t>
  </si>
  <si>
    <t>%=CONCATENATE("optimalShift2 = DJK_getFluorShift_anycolor(p1,'manualRange', "; B$5; ",'fluorcolor','fluor2','maxShift',10);")</t>
  </si>
  <si>
    <t>%load 'D:\SchnitzcellsCurrentVersion\Schnitzcells\fluo_correction_images\PSF_090402_centered.mat' PSF</t>
  </si>
  <si>
    <t>%=CONCATENATE("DJK_correctFluorImage_anycolor(p1, flatfield, shading, replace,'manualRange', "; B$5; ",  'fluorShift', optimalShift2, 'deconv_func', @(im) deconvlucy(im, PSF),'fluorcolor','fluor2','minimalMode',0);")</t>
  </si>
  <si>
    <t>%=CONCATENATE("% DJK_analyzeFluorBackground_anycolor(p1,'manualRange', "; B$5; ",'fluorcolor','fluor2','minimalMode',1);")</t>
  </si>
  <si>
    <t>%DJK_addToSchnitzes_fluor_anycolor(p1, 'onScreen', 0,'colorNormalize',[0 800], 'fluorcolor','fluor2','minimalMode',0);</t>
  </si>
  <si>
    <t>%=CONCATENATE("DJK_plot_avColonyOverTime(p1, schnitzcells, 'R6_mean_all', 'xlim', "; B$22; ", 'ylim', [0 500], 'fitTime', fitTime, 'onScreen', 0);")</t>
  </si>
  <si>
    <t>%=CONCATENATE("DJK_plot_avColonyOverTime(p1, schnitzcells, 'R5_mean_all', 'xlim', "; B$22; ", 'ylim', [0 500], 'fitTime', fitTime, 'onScreen', 0);")</t>
  </si>
  <si>
    <t>%load 'D:\SchnitzcellsCurrentVersion\Schnitzcells\fluo_correction_images\correction_10MHz_GFP_040ms_2014-02-19' flatfield shading replace</t>
  </si>
  <si>
    <t>pos1</t>
  </si>
  <si>
    <t>%=CONCATENATE("NW_initializeFluorData(p1,'manualRange', "; B$5; ");")</t>
  </si>
  <si>
    <t>%=CONCATENATE("optimalShift = DJK_getFluorShift_anycolor(p1,'manualRange', "; B$5; ",'fluorcolor','fluor1','maxShift',10);")</t>
  </si>
  <si>
    <t>%load 'D:\Local_Software\Schnitzcells_vNoreen_2014_02_28\fluo_correction_images\correction_10MHz_GFP_040ms_2014-02-19' flatfield shading replace</t>
  </si>
  <si>
    <t>%load 'D:\Local_Software\Schnitzcells_vNoreen_2014_02_28\fluo_correction_images\PSF_090402_centered.mat' PSF</t>
  </si>
  <si>
    <t>%=CONCATENATE("DJK_correctFluorImage_anycolor(p1, flatfield, shading, replace,'manualRange', "; B$5; ",  'fluorShift', optimalShift, 'deconv_func', @(im) deconvlucy(im, PSF),'fluorcolor','fluor1','minimalMode',0);")</t>
  </si>
  <si>
    <t>%DJK_addToSchnitzes_fluor_anycolor(p1, 'onScreen', 0,'colorNormalize',[0 500], 'fluorcolor','fluor1','minimalMode',0);</t>
  </si>
  <si>
    <t>2014-03-22</t>
  </si>
  <si>
    <t>D:\Data_analysis</t>
  </si>
  <si>
    <t>%p1.micromanager=1;</t>
  </si>
  <si>
    <t>[2 17 32 47 62 77]</t>
  </si>
  <si>
    <t>%NW_addToSchnitzes_length_test(p1, 'onScreen', 0);</t>
  </si>
  <si>
    <t>%NW_addToSchnitzes_length_test(p1,'schnitzNum','all','onScreen',0);</t>
  </si>
  <si>
    <t>Plots all length fits.</t>
  </si>
  <si>
    <t>NW_addToSchnitzes_length_test(p1,'onScreen',0);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</si>
</sst>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i/>
      <sz val="8"/>
      <name val="Arial"/>
      <family val="2"/>
    </font>
    <font>
      <b/>
      <i/>
      <sz val="8"/>
      <color theme="9" tint="-0.249977111117893"/>
      <name val="Arial"/>
      <family val="2"/>
    </font>
    <font>
      <b/>
      <sz val="8"/>
      <color rgb="FF0000FF"/>
      <name val="Arial"/>
      <family val="2"/>
    </font>
    <font>
      <b/>
      <sz val="8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3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/>
    <xf numFmtId="0" fontId="1" fillId="4" borderId="0" xfId="0" applyFont="1" applyFill="1"/>
    <xf numFmtId="0" fontId="4" fillId="0" borderId="0" xfId="0" applyFont="1"/>
    <xf numFmtId="0" fontId="1" fillId="4" borderId="0" xfId="0" applyFont="1" applyFill="1" applyAlignment="1">
      <alignment horizontal="left"/>
    </xf>
    <xf numFmtId="0" fontId="5" fillId="0" borderId="0" xfId="0" applyFont="1"/>
    <xf numFmtId="0" fontId="2" fillId="5" borderId="0" xfId="0" applyFont="1" applyFill="1"/>
    <xf numFmtId="0" fontId="1" fillId="0" borderId="1" xfId="0" applyFont="1" applyFill="1" applyBorder="1"/>
    <xf numFmtId="0" fontId="1" fillId="0" borderId="1" xfId="0" applyFont="1" applyBorder="1"/>
    <xf numFmtId="0" fontId="1" fillId="6" borderId="0" xfId="0" applyFont="1" applyFill="1" applyAlignment="1">
      <alignment horizontal="left"/>
    </xf>
    <xf numFmtId="0" fontId="6" fillId="0" borderId="0" xfId="0" applyFont="1"/>
    <xf numFmtId="0" fontId="2" fillId="3" borderId="0" xfId="0" applyFont="1" applyFill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tabSelected="1" topLeftCell="A61" zoomScaleNormal="100" workbookViewId="0">
      <selection activeCell="A88" sqref="A88"/>
    </sheetView>
  </sheetViews>
  <sheetFormatPr defaultRowHeight="11.25" x14ac:dyDescent="0.2"/>
  <cols>
    <col min="1" max="1" width="84" style="1" customWidth="1"/>
    <col min="2" max="2" width="81.28515625" style="1" customWidth="1"/>
    <col min="3" max="16384" width="9.140625" style="1"/>
  </cols>
  <sheetData>
    <row r="1" spans="1:5" x14ac:dyDescent="0.2">
      <c r="A1" s="23" t="s">
        <v>10</v>
      </c>
      <c r="B1" s="23"/>
    </row>
    <row r="2" spans="1:5" x14ac:dyDescent="0.2">
      <c r="A2" s="2" t="s">
        <v>1</v>
      </c>
      <c r="B2" s="6" t="s">
        <v>104</v>
      </c>
      <c r="C2" s="5"/>
    </row>
    <row r="3" spans="1:5" x14ac:dyDescent="0.2">
      <c r="A3" s="2" t="s">
        <v>2</v>
      </c>
      <c r="B3" s="21" t="s">
        <v>97</v>
      </c>
      <c r="C3" s="5"/>
      <c r="E3" s="5"/>
    </row>
    <row r="4" spans="1:5" x14ac:dyDescent="0.2">
      <c r="A4" s="2" t="s">
        <v>0</v>
      </c>
      <c r="B4" s="5" t="s">
        <v>105</v>
      </c>
      <c r="C4" s="5"/>
      <c r="D4" s="5"/>
    </row>
    <row r="5" spans="1:5" x14ac:dyDescent="0.2">
      <c r="A5" s="2" t="s">
        <v>3</v>
      </c>
      <c r="B5" s="5" t="s">
        <v>107</v>
      </c>
      <c r="C5" s="5"/>
      <c r="D5" s="5"/>
    </row>
    <row r="6" spans="1:5" x14ac:dyDescent="0.2">
      <c r="A6" s="2" t="s">
        <v>70</v>
      </c>
      <c r="B6" s="16" t="s">
        <v>73</v>
      </c>
      <c r="C6" s="5"/>
      <c r="D6" s="5"/>
    </row>
    <row r="7" spans="1:5" x14ac:dyDescent="0.2">
      <c r="A7" s="2" t="s">
        <v>71</v>
      </c>
      <c r="B7" s="16" t="s">
        <v>73</v>
      </c>
      <c r="C7" s="5"/>
    </row>
    <row r="8" spans="1:5" x14ac:dyDescent="0.2">
      <c r="A8" s="2" t="s">
        <v>72</v>
      </c>
      <c r="B8" s="5" t="s">
        <v>73</v>
      </c>
      <c r="C8" s="5" t="s">
        <v>74</v>
      </c>
      <c r="D8" s="5"/>
    </row>
    <row r="9" spans="1:5" x14ac:dyDescent="0.2">
      <c r="A9" s="2"/>
      <c r="B9" s="5"/>
      <c r="C9" s="5"/>
    </row>
    <row r="10" spans="1:5" x14ac:dyDescent="0.2">
      <c r="A10" s="2" t="s">
        <v>4</v>
      </c>
      <c r="B10" s="5" t="s">
        <v>18</v>
      </c>
      <c r="C10" s="5"/>
    </row>
    <row r="11" spans="1:5" x14ac:dyDescent="0.2">
      <c r="A11" s="2" t="s">
        <v>5</v>
      </c>
      <c r="B11" s="5" t="s">
        <v>12</v>
      </c>
      <c r="C11" s="5"/>
    </row>
    <row r="12" spans="1:5" x14ac:dyDescent="0.2">
      <c r="A12" s="2"/>
      <c r="B12" s="5"/>
      <c r="C12" s="5"/>
    </row>
    <row r="13" spans="1:5" x14ac:dyDescent="0.2">
      <c r="A13" s="2" t="s">
        <v>63</v>
      </c>
      <c r="B13" s="1" t="s">
        <v>14</v>
      </c>
      <c r="C13" s="16" t="s">
        <v>84</v>
      </c>
    </row>
    <row r="14" spans="1:5" x14ac:dyDescent="0.2">
      <c r="A14" s="2" t="s">
        <v>64</v>
      </c>
      <c r="B14" s="5">
        <v>35</v>
      </c>
      <c r="C14" s="5"/>
    </row>
    <row r="15" spans="1:5" x14ac:dyDescent="0.2">
      <c r="A15" s="2" t="s">
        <v>65</v>
      </c>
      <c r="B15" s="5">
        <v>20</v>
      </c>
    </row>
    <row r="16" spans="1:5" x14ac:dyDescent="0.2">
      <c r="A16" s="2" t="s">
        <v>66</v>
      </c>
      <c r="B16" s="5">
        <v>2</v>
      </c>
    </row>
    <row r="17" spans="1:4" x14ac:dyDescent="0.2">
      <c r="A17" s="2" t="s">
        <v>67</v>
      </c>
      <c r="B17" s="16">
        <v>250</v>
      </c>
      <c r="C17" s="14" t="s">
        <v>85</v>
      </c>
      <c r="D17" s="14" t="s">
        <v>87</v>
      </c>
    </row>
    <row r="18" spans="1:4" x14ac:dyDescent="0.2">
      <c r="A18" s="2" t="s">
        <v>68</v>
      </c>
      <c r="B18" s="5">
        <v>5</v>
      </c>
    </row>
    <row r="19" spans="1:4" x14ac:dyDescent="0.2">
      <c r="A19" s="2" t="s">
        <v>69</v>
      </c>
      <c r="B19" s="5">
        <v>5</v>
      </c>
    </row>
    <row r="20" spans="1:4" x14ac:dyDescent="0.2">
      <c r="A20" s="2" t="s">
        <v>75</v>
      </c>
      <c r="B20" s="5">
        <v>2</v>
      </c>
      <c r="C20" s="14" t="s">
        <v>76</v>
      </c>
    </row>
    <row r="21" spans="1:4" x14ac:dyDescent="0.2">
      <c r="A21" s="2"/>
      <c r="B21" s="5"/>
    </row>
    <row r="22" spans="1:4" x14ac:dyDescent="0.2">
      <c r="A22" s="2" t="s">
        <v>86</v>
      </c>
      <c r="B22" s="5" t="s">
        <v>48</v>
      </c>
    </row>
    <row r="23" spans="1:4" x14ac:dyDescent="0.2">
      <c r="A23" s="2"/>
      <c r="B23" s="5"/>
    </row>
    <row r="24" spans="1:4" x14ac:dyDescent="0.2">
      <c r="A24" s="2"/>
      <c r="B24" s="5"/>
    </row>
    <row r="25" spans="1:4" x14ac:dyDescent="0.2">
      <c r="A25" s="2"/>
      <c r="B25" s="5"/>
    </row>
    <row r="26" spans="1:4" x14ac:dyDescent="0.2">
      <c r="A26" s="2" t="s">
        <v>52</v>
      </c>
      <c r="B26" s="5"/>
    </row>
    <row r="27" spans="1:4" x14ac:dyDescent="0.2">
      <c r="A27" s="2" t="s">
        <v>53</v>
      </c>
      <c r="B27" s="5">
        <v>15</v>
      </c>
    </row>
    <row r="28" spans="1:4" x14ac:dyDescent="0.2">
      <c r="A28" s="2" t="s">
        <v>60</v>
      </c>
      <c r="B28" s="5" t="s">
        <v>59</v>
      </c>
    </row>
    <row r="29" spans="1:4" x14ac:dyDescent="0.2">
      <c r="A29" s="2" t="s">
        <v>61</v>
      </c>
      <c r="B29" s="5" t="s">
        <v>62</v>
      </c>
    </row>
    <row r="30" spans="1:4" x14ac:dyDescent="0.2">
      <c r="A30" s="2"/>
      <c r="B30" s="5"/>
    </row>
    <row r="31" spans="1:4" x14ac:dyDescent="0.2">
      <c r="A31" s="23" t="s">
        <v>11</v>
      </c>
      <c r="B31" s="23"/>
    </row>
    <row r="32" spans="1:4" x14ac:dyDescent="0.2">
      <c r="A32" s="7" t="s">
        <v>23</v>
      </c>
    </row>
    <row r="33" spans="1:4" x14ac:dyDescent="0.2">
      <c r="A33" s="1" t="str">
        <f>CONCATENATE("p1 = DJK_initschnitz('",B$3,"','",B$2,"','e.coli.amolf','rootDir','",B$4,"\', 'cropLeftTop',",B$10,", 'cropRightBottom',",B$11,",'fluor1','",B$6,"','fluor2','",B$7,"','fluor3','",B$8,"');")</f>
        <v>p1 = DJK_initschnitz('pos1','2014-03-22','e.coli.amolf','rootDir','D:\Data_analysis\', 'cropLeftTop',[1,1], 'cropRightBottom',[1392,1040],'fluor1','none','fluor2','none','fluor3','none');</v>
      </c>
    </row>
    <row r="34" spans="1:4" x14ac:dyDescent="0.2">
      <c r="A34" s="22" t="s">
        <v>106</v>
      </c>
    </row>
    <row r="35" spans="1:4" x14ac:dyDescent="0.2">
      <c r="A35" s="1" t="str">
        <f>CONCATENATE("DJK_cropImages_3colors(p1, ",B$5,", ",B$10,", ",B$11, ", 'cropName', '",B3,"crop');")</f>
        <v>DJK_cropImages_3colors(p1, [2 17 32 47 62 77], [1,1], [1392,1040], 'cropName', 'pos1crop');</v>
      </c>
    </row>
    <row r="36" spans="1:4" x14ac:dyDescent="0.2">
      <c r="A36" s="4"/>
    </row>
    <row r="37" spans="1:4" x14ac:dyDescent="0.2">
      <c r="A37" s="22" t="str">
        <f>CONCATENATE("p1 = DJK_initschnitz('",B$3,"crop','",B$2,"','e.coli.AMOLF','rootDir','",B$4,"\', 'cropLeftTop', ", B$10,", 'cropRightBottom', ", B$11,",'fluor1','",B$6,"','fluor2','",B$7,"','fluor3','",B$8,"','badseglistname','badseglist');")</f>
        <v>p1 = DJK_initschnitz('pos1crop','2014-03-22','e.coli.AMOLF','rootDir','D:\Data_analysis\', 'cropLeftTop', [1,1], 'cropRightBottom', [1392,1040],'fluor1','none','fluor2','none','fluor3','none','badseglistname','badseglist');</v>
      </c>
    </row>
    <row r="39" spans="1:4" x14ac:dyDescent="0.2">
      <c r="A39" s="7" t="s">
        <v>24</v>
      </c>
      <c r="D39" s="17" t="s">
        <v>88</v>
      </c>
    </row>
    <row r="40" spans="1:4" x14ac:dyDescent="0.2">
      <c r="A40" s="1" t="str">
        <f>CONCATENATE("PN_segmoviephase_3colors(p1,'segRange', ", B$5, ",'slices', ", B$13, ",'rangeFiltSize', ", B$14, ",'maskMargin', ", B$15, ",'LoG_Smoothing', ", B$16, ",'minCellArea', ", B$17, ",'GaussianFilter', ", B$18, ",'minDepth', ", B$19, ",'neckDepth', ", B$20, ");")</f>
        <v>PN_segmoviephase_3colors(p1,'segRange', [2 17 32 47 62 77],'slices', [1 2 3],'rangeFiltSize', 35,'maskMargin', 20,'LoG_Smoothing', 2,'minCellArea', 250,'GaussianFilter', 5,'minDepth', 5,'neckDepth', 2);</v>
      </c>
      <c r="D40" s="1" t="str">
        <f>CONCATENATE("PN_segmoviephase_3colors(p1,'segRange', ", E$5, ",'slices', ", E$13, ",'rangeFiltSize', ", E$14, ",'maskMargin', ", E$15, ",'LoG_Smoothing', ", E$16, ",'minCellArea', ", E$17, ",'GaussianFilter', ", E$18, ",'minDepth', ", E$19, ",'neckDepth', ", E$20, ",'medium','rich');")</f>
        <v>PN_segmoviephase_3colors(p1,'segRange', ,'slices', ,'rangeFiltSize', ,'maskMargin', ,'LoG_Smoothing', ,'minCellArea', ,'GaussianFilter', ,'minDepth', ,'neckDepth', ,'medium','rich');</v>
      </c>
    </row>
    <row r="41" spans="1:4" x14ac:dyDescent="0.2">
      <c r="A41" s="1" t="str">
        <f>CONCATENATE("PN_copySegFiles(p1,'segRange', ", B$5, ",'slices', ", B$13, ",'rangeFiltSize', ", B$14, ",'maskMargin', ", B$15, ",'LoG_Smoothing', ", B$16, ",'minCellArea', ", B$17, ",'GaussianFilter', ", B$18, ",'minDepth', ", B$19, ",'neckDepth', ", B$20, ");")</f>
        <v>PN_copySegFiles(p1,'segRange', [2 17 32 47 62 77],'slices', [1 2 3],'rangeFiltSize', 35,'maskMargin', 20,'LoG_Smoothing', 2,'minCellArea', 250,'GaussianFilter', 5,'minDepth', 5,'neckDepth', 2);</v>
      </c>
    </row>
    <row r="45" spans="1:4" x14ac:dyDescent="0.2">
      <c r="A45" s="7" t="s">
        <v>25</v>
      </c>
    </row>
    <row r="47" spans="1:4" x14ac:dyDescent="0.2">
      <c r="A47" s="4" t="str">
        <f>CONCATENATE("MW_manualcheckseg(p1,'manualRange',", B$5, ",'override',1,'assistedCorrection',0);")</f>
        <v>MW_manualcheckseg(p1,'manualRange',[2 17 32 47 62 77],'override',1,'assistedCorrection',0);</v>
      </c>
    </row>
    <row r="48" spans="1:4" x14ac:dyDescent="0.2">
      <c r="A48" s="4"/>
    </row>
    <row r="50" spans="1:3" x14ac:dyDescent="0.2">
      <c r="A50" s="7" t="s">
        <v>26</v>
      </c>
    </row>
    <row r="51" spans="1:3" ht="12" thickBot="1" x14ac:dyDescent="0.25">
      <c r="A51" s="19" t="str">
        <f>CONCATENATE("DJK_analyzeSeg(p1,'manualRange',", B$5, ");")</f>
        <v>DJK_analyzeSeg(p1,'manualRange',[2 17 32 47 62 77]);</v>
      </c>
      <c r="B51" s="20"/>
      <c r="C51" s="20"/>
    </row>
    <row r="52" spans="1:3" x14ac:dyDescent="0.2">
      <c r="A52" s="4"/>
    </row>
    <row r="53" spans="1:3" x14ac:dyDescent="0.2">
      <c r="A53" s="7" t="s">
        <v>36</v>
      </c>
    </row>
    <row r="54" spans="1:3" x14ac:dyDescent="0.2">
      <c r="A54" s="4" t="str">
        <f>CONCATENATE("DJK_trackcomplete(p1,'trackRange',", B$5, ",'trackMethod','singleCell');")</f>
        <v>DJK_trackcomplete(p1,'trackRange',[2 17 32 47 62 77],'trackMethod','singleCell');</v>
      </c>
    </row>
    <row r="55" spans="1:3" x14ac:dyDescent="0.2">
      <c r="A55" s="4"/>
    </row>
    <row r="56" spans="1:3" x14ac:dyDescent="0.2">
      <c r="A56" s="8" t="s">
        <v>38</v>
      </c>
    </row>
    <row r="57" spans="1:3" x14ac:dyDescent="0.2">
      <c r="A57" s="1" t="s">
        <v>98</v>
      </c>
    </row>
    <row r="58" spans="1:3" x14ac:dyDescent="0.2">
      <c r="A58" s="4"/>
    </row>
    <row r="59" spans="1:3" x14ac:dyDescent="0.2">
      <c r="A59" s="4" t="s">
        <v>99</v>
      </c>
      <c r="B59" s="15" t="s">
        <v>77</v>
      </c>
      <c r="C59" s="4"/>
    </row>
    <row r="60" spans="1:3" x14ac:dyDescent="0.2">
      <c r="A60" s="14" t="s">
        <v>100</v>
      </c>
    </row>
    <row r="61" spans="1:3" x14ac:dyDescent="0.2">
      <c r="A61" s="4" t="s">
        <v>101</v>
      </c>
    </row>
    <row r="62" spans="1:3" x14ac:dyDescent="0.2">
      <c r="A62" s="4" t="s">
        <v>102</v>
      </c>
    </row>
    <row r="63" spans="1:3" x14ac:dyDescent="0.2">
      <c r="A63" s="4" t="str">
        <f>CONCATENATE("% DJK_analyzeFluorBackground_anycolor(p1,'manualRange', ", B$5, ",'fluorcolor','fluor1','minimalMode',1);")</f>
        <v>% DJK_analyzeFluorBackground_anycolor(p1,'manualRange', [2 17 32 47 62 77],'fluorcolor','fluor1','minimalMode',1);</v>
      </c>
      <c r="B63" s="15" t="s">
        <v>78</v>
      </c>
    </row>
    <row r="64" spans="1:3" x14ac:dyDescent="0.2">
      <c r="A64" s="8" t="s">
        <v>82</v>
      </c>
    </row>
    <row r="65" spans="1:3" x14ac:dyDescent="0.2">
      <c r="A65" s="14" t="s">
        <v>89</v>
      </c>
      <c r="C65" s="4"/>
    </row>
    <row r="66" spans="1:3" x14ac:dyDescent="0.2">
      <c r="A66" s="14" t="s">
        <v>96</v>
      </c>
    </row>
    <row r="67" spans="1:3" x14ac:dyDescent="0.2">
      <c r="A67" s="4" t="s">
        <v>90</v>
      </c>
    </row>
    <row r="68" spans="1:3" x14ac:dyDescent="0.2">
      <c r="A68" s="4" t="s">
        <v>91</v>
      </c>
    </row>
    <row r="69" spans="1:3" x14ac:dyDescent="0.2">
      <c r="A69" s="4" t="s">
        <v>92</v>
      </c>
      <c r="B69" s="15" t="s">
        <v>83</v>
      </c>
    </row>
    <row r="70" spans="1:3" x14ac:dyDescent="0.2">
      <c r="A70" s="4"/>
    </row>
    <row r="71" spans="1:3" x14ac:dyDescent="0.2">
      <c r="A71" s="8" t="s">
        <v>41</v>
      </c>
    </row>
    <row r="72" spans="1:3" x14ac:dyDescent="0.2">
      <c r="A72" s="4" t="s">
        <v>79</v>
      </c>
      <c r="B72" s="4"/>
    </row>
    <row r="73" spans="1:3" x14ac:dyDescent="0.2">
      <c r="A73" s="18" t="s">
        <v>109</v>
      </c>
      <c r="B73" s="4"/>
      <c r="C73" s="24" t="s">
        <v>110</v>
      </c>
    </row>
    <row r="74" spans="1:3" x14ac:dyDescent="0.2">
      <c r="A74" s="18" t="s">
        <v>111</v>
      </c>
      <c r="B74" s="4"/>
    </row>
    <row r="75" spans="1:3" x14ac:dyDescent="0.2">
      <c r="A75" s="18" t="s">
        <v>108</v>
      </c>
      <c r="B75" s="4"/>
    </row>
    <row r="76" spans="1:3" x14ac:dyDescent="0.2">
      <c r="A76" s="4" t="s">
        <v>103</v>
      </c>
      <c r="B76" s="4"/>
    </row>
    <row r="77" spans="1:3" x14ac:dyDescent="0.2">
      <c r="A77" s="4" t="s">
        <v>93</v>
      </c>
      <c r="B77" s="4"/>
    </row>
    <row r="78" spans="1:3" x14ac:dyDescent="0.2">
      <c r="A78" s="4"/>
    </row>
    <row r="79" spans="1:3" x14ac:dyDescent="0.2">
      <c r="A79" s="23" t="s">
        <v>81</v>
      </c>
      <c r="B79" s="23"/>
    </row>
    <row r="80" spans="1:3" x14ac:dyDescent="0.2">
      <c r="A80" s="3" t="s">
        <v>80</v>
      </c>
    </row>
    <row r="81" spans="1:2" x14ac:dyDescent="0.2">
      <c r="A81" s="7"/>
    </row>
    <row r="82" spans="1:2" x14ac:dyDescent="0.2">
      <c r="A82" s="8" t="s">
        <v>46</v>
      </c>
    </row>
    <row r="83" spans="1:2" x14ac:dyDescent="0.2">
      <c r="A83" s="4" t="str">
        <f>CONCATENATE("fitTime = DJK_analyzeMu(p1, schnitzcells, 'xlim', ", B$22, ", 'onScreen', 0,'fitLength',[5 80]);")</f>
        <v>fitTime = DJK_analyzeMu(p1, schnitzcells, 'xlim', [0 1000], 'onScreen', 0,'fitLength',[5 80]);</v>
      </c>
    </row>
    <row r="84" spans="1:2" x14ac:dyDescent="0.2">
      <c r="A84" s="4" t="str">
        <f>CONCATENATE("fitTime = DJK_analyzeMu(p1, schnitzcells, 'xlim', ", B$22, ", 'onScreen', 0,'fitLength',[100 1000]);")</f>
        <v>fitTime = DJK_analyzeMu(p1, schnitzcells, 'xlim', [0 1000], 'onScreen', 0,'fitLength',[100 1000]);</v>
      </c>
    </row>
    <row r="85" spans="1:2" x14ac:dyDescent="0.2">
      <c r="A85" s="4" t="str">
        <f>CONCATENATE("fitTime = DJK_analyzeMu(p1, schnitzcells, 'xlim', ", B$22, ", 'onScreen', 0,'fitLength',[5 1000]);")</f>
        <v>fitTime = DJK_analyzeMu(p1, schnitzcells, 'xlim', [0 1000], 'onScreen', 0,'fitLength',[5 1000]);</v>
      </c>
    </row>
    <row r="86" spans="1:2" x14ac:dyDescent="0.2">
      <c r="A86" s="4"/>
    </row>
    <row r="87" spans="1:2" x14ac:dyDescent="0.2">
      <c r="A87" s="4" t="str">
        <f>CONCATENATE("fitTime = DJK_analyzeMu(p1, schnitzcells, 'xlim', ", B$22, ", 'onScreen', 0,'fitTime',[0 200]);")</f>
        <v>fitTime = DJK_analyzeMu(p1, schnitzcells, 'xlim', [0 1000], 'onScreen', 0,'fitTime',[0 200]);</v>
      </c>
    </row>
    <row r="88" spans="1:2" x14ac:dyDescent="0.2">
      <c r="B88" s="4"/>
    </row>
    <row r="89" spans="1:2" x14ac:dyDescent="0.2">
      <c r="A89" s="4" t="str">
        <f>CONCATENATE("DJK_plot_avColonyOverTime(p1, schnitzcells, 'av_mu_fitNew', 'xlim', ", B$22, ", 'ylim', [0 1.0], 'fitTime', fitTime, 'onScreen', 0);")</f>
        <v>DJK_plot_avColonyOverTime(p1, schnitzcells, 'av_mu_fitNew', 'xlim', [0 1000], 'ylim', [0 1.0], 'fitTime', fitTime, 'onScreen', 0);</v>
      </c>
      <c r="B89" s="4"/>
    </row>
    <row r="90" spans="1:2" x14ac:dyDescent="0.2">
      <c r="A90" s="4"/>
      <c r="B90" s="3"/>
    </row>
    <row r="91" spans="1:2" x14ac:dyDescent="0.2">
      <c r="A91" s="4" t="s">
        <v>94</v>
      </c>
      <c r="B91" s="3"/>
    </row>
    <row r="92" spans="1:2" x14ac:dyDescent="0.2">
      <c r="A92" s="4" t="str">
        <f>CONCATENATE("DJK_plot_avColonyOverTime(p1, schnitzcells, 'G6_mean_all', 'xlim', ", B$22, ", 'ylim', [0 500], 'fitTime', fitTime, 'onScreen', 0);")</f>
        <v>DJK_plot_avColonyOverTime(p1, schnitzcells, 'G6_mean_all', 'xlim', [0 1000], 'ylim', [0 500], 'fitTime', fitTime, 'onScreen', 0);</v>
      </c>
      <c r="B92" s="3"/>
    </row>
    <row r="93" spans="1:2" x14ac:dyDescent="0.2">
      <c r="A93" s="4"/>
      <c r="B93" s="3"/>
    </row>
    <row r="94" spans="1:2" x14ac:dyDescent="0.2">
      <c r="A94" s="4" t="s">
        <v>95</v>
      </c>
      <c r="B94" s="4"/>
    </row>
    <row r="95" spans="1:2" x14ac:dyDescent="0.2">
      <c r="A95" s="4" t="str">
        <f>CONCATENATE("DJK_plot_avColonyOverTime(p1, schnitzcells, 'G5_mean_all', 'xlim', ", B$22, ", 'ylim', [0 500], 'fitTime', fitTime, 'onScreen', 0);")</f>
        <v>DJK_plot_avColonyOverTime(p1, schnitzcells, 'G5_mean_all', 'xlim', [0 1000], 'ylim', [0 500], 'fitTime', fitTime, 'onScreen', 0);</v>
      </c>
      <c r="B95" s="3"/>
    </row>
    <row r="96" spans="1:2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8"/>
      <c r="B99" s="4"/>
    </row>
    <row r="100" spans="1:2" x14ac:dyDescent="0.2">
      <c r="A100" s="4"/>
      <c r="B100" s="4"/>
    </row>
    <row r="101" spans="1:2" x14ac:dyDescent="0.2">
      <c r="A101" s="4"/>
      <c r="B101" s="4"/>
    </row>
    <row r="102" spans="1:2" x14ac:dyDescent="0.2">
      <c r="A102" s="4"/>
      <c r="B102" s="4"/>
    </row>
    <row r="103" spans="1:2" x14ac:dyDescent="0.2">
      <c r="A103" s="4"/>
      <c r="B103" s="4"/>
    </row>
    <row r="104" spans="1:2" x14ac:dyDescent="0.2">
      <c r="A104" s="4"/>
      <c r="B104" s="4"/>
    </row>
    <row r="105" spans="1:2" x14ac:dyDescent="0.2">
      <c r="A105" s="4"/>
      <c r="B105" s="4"/>
    </row>
    <row r="106" spans="1:2" x14ac:dyDescent="0.2">
      <c r="A106" s="4"/>
      <c r="B106" s="4"/>
    </row>
    <row r="107" spans="1:2" x14ac:dyDescent="0.2">
      <c r="A107" s="4"/>
      <c r="B107" s="4"/>
    </row>
    <row r="108" spans="1:2" x14ac:dyDescent="0.2">
      <c r="A108" s="4"/>
      <c r="B108" s="4"/>
    </row>
    <row r="109" spans="1:2" x14ac:dyDescent="0.2">
      <c r="A109" s="4"/>
      <c r="B109" s="4"/>
    </row>
    <row r="110" spans="1:2" x14ac:dyDescent="0.2">
      <c r="A110" s="4"/>
      <c r="B110" s="4"/>
    </row>
    <row r="111" spans="1:2" x14ac:dyDescent="0.2">
      <c r="A111" s="8"/>
      <c r="B111" s="4"/>
    </row>
    <row r="112" spans="1:2" x14ac:dyDescent="0.2">
      <c r="A112" s="4"/>
      <c r="B112" s="4"/>
    </row>
    <row r="113" spans="1:2" x14ac:dyDescent="0.2">
      <c r="A113" s="4"/>
      <c r="B113" s="4"/>
    </row>
    <row r="114" spans="1:2" x14ac:dyDescent="0.2">
      <c r="A114" s="4"/>
      <c r="B114" s="4"/>
    </row>
    <row r="115" spans="1:2" x14ac:dyDescent="0.2">
      <c r="A115" s="4"/>
      <c r="B115" s="4"/>
    </row>
    <row r="116" spans="1:2" x14ac:dyDescent="0.2">
      <c r="A116" s="4"/>
      <c r="B116" s="4"/>
    </row>
    <row r="117" spans="1:2" x14ac:dyDescent="0.2">
      <c r="A117" s="4"/>
      <c r="B117" s="4"/>
    </row>
    <row r="118" spans="1:2" x14ac:dyDescent="0.2">
      <c r="A118" s="4"/>
      <c r="B118" s="4"/>
    </row>
    <row r="119" spans="1:2" x14ac:dyDescent="0.2">
      <c r="A119" s="4"/>
      <c r="B119" s="4"/>
    </row>
    <row r="120" spans="1:2" x14ac:dyDescent="0.2">
      <c r="A120" s="4"/>
      <c r="B120" s="4"/>
    </row>
    <row r="121" spans="1:2" x14ac:dyDescent="0.2">
      <c r="A121" s="4"/>
      <c r="B121" s="4"/>
    </row>
    <row r="122" spans="1:2" x14ac:dyDescent="0.2">
      <c r="A122" s="4"/>
      <c r="B122" s="4"/>
    </row>
    <row r="123" spans="1:2" x14ac:dyDescent="0.2">
      <c r="A123" s="8"/>
      <c r="B123" s="4"/>
    </row>
    <row r="124" spans="1:2" x14ac:dyDescent="0.2">
      <c r="A124" s="3"/>
      <c r="B124" s="8"/>
    </row>
    <row r="125" spans="1:2" x14ac:dyDescent="0.2">
      <c r="A125" s="4"/>
      <c r="B125" s="4"/>
    </row>
    <row r="126" spans="1:2" x14ac:dyDescent="0.2">
      <c r="A126" s="4"/>
      <c r="B126" s="4"/>
    </row>
    <row r="127" spans="1:2" x14ac:dyDescent="0.2">
      <c r="A127" s="4"/>
      <c r="B127" s="4"/>
    </row>
    <row r="128" spans="1:2" x14ac:dyDescent="0.2">
      <c r="A128" s="4"/>
      <c r="B128" s="4"/>
    </row>
    <row r="129" spans="1:2" x14ac:dyDescent="0.2">
      <c r="A129" s="4"/>
      <c r="B129" s="4"/>
    </row>
    <row r="130" spans="1:2" x14ac:dyDescent="0.2">
      <c r="A130" s="4"/>
      <c r="B130" s="4"/>
    </row>
    <row r="131" spans="1:2" x14ac:dyDescent="0.2">
      <c r="A131" s="4"/>
      <c r="B131" s="4"/>
    </row>
    <row r="132" spans="1:2" x14ac:dyDescent="0.2">
      <c r="A132" s="4"/>
      <c r="B132" s="4"/>
    </row>
    <row r="133" spans="1:2" x14ac:dyDescent="0.2">
      <c r="A133" s="4"/>
      <c r="B133" s="4"/>
    </row>
    <row r="134" spans="1:2" x14ac:dyDescent="0.2">
      <c r="A134" s="4"/>
      <c r="B134" s="4"/>
    </row>
    <row r="135" spans="1:2" x14ac:dyDescent="0.2">
      <c r="A135" s="4"/>
      <c r="B135" s="4"/>
    </row>
    <row r="136" spans="1:2" x14ac:dyDescent="0.2">
      <c r="A136" s="4"/>
      <c r="B136" s="4"/>
    </row>
    <row r="137" spans="1:2" x14ac:dyDescent="0.2">
      <c r="A137" s="4"/>
      <c r="B137" s="4"/>
    </row>
    <row r="138" spans="1:2" x14ac:dyDescent="0.2">
      <c r="A138" s="4"/>
      <c r="B138" s="4"/>
    </row>
    <row r="139" spans="1:2" x14ac:dyDescent="0.2">
      <c r="A139" s="8"/>
      <c r="B139" s="4"/>
    </row>
    <row r="140" spans="1:2" x14ac:dyDescent="0.2">
      <c r="A140" s="3"/>
      <c r="B140" s="4"/>
    </row>
    <row r="141" spans="1:2" x14ac:dyDescent="0.2">
      <c r="A141" s="4"/>
      <c r="B141" s="4"/>
    </row>
    <row r="142" spans="1:2" x14ac:dyDescent="0.2">
      <c r="A142" s="4"/>
      <c r="B142" s="4"/>
    </row>
    <row r="143" spans="1:2" x14ac:dyDescent="0.2">
      <c r="A143" s="4"/>
      <c r="B143" s="4"/>
    </row>
    <row r="144" spans="1:2" x14ac:dyDescent="0.2">
      <c r="A144" s="4"/>
      <c r="B144" s="4"/>
    </row>
    <row r="145" spans="1:2" x14ac:dyDescent="0.2">
      <c r="A145" s="4"/>
      <c r="B145" s="4"/>
    </row>
    <row r="146" spans="1:2" x14ac:dyDescent="0.2">
      <c r="A146" s="4"/>
      <c r="B146" s="4"/>
    </row>
    <row r="147" spans="1:2" x14ac:dyDescent="0.2">
      <c r="A147" s="4"/>
      <c r="B147" s="4"/>
    </row>
    <row r="148" spans="1:2" x14ac:dyDescent="0.2">
      <c r="A148" s="4"/>
      <c r="B148" s="4"/>
    </row>
    <row r="149" spans="1:2" x14ac:dyDescent="0.2">
      <c r="A149" s="4"/>
      <c r="B149" s="4"/>
    </row>
  </sheetData>
  <mergeCells count="3">
    <mergeCell ref="A1:B1"/>
    <mergeCell ref="A31:B31"/>
    <mergeCell ref="A79:B79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25" workbookViewId="0">
      <selection activeCell="A71" sqref="A71"/>
    </sheetView>
  </sheetViews>
  <sheetFormatPr defaultRowHeight="11.25" x14ac:dyDescent="0.2"/>
  <cols>
    <col min="1" max="1" width="84" style="1" customWidth="1"/>
    <col min="2" max="2" width="81.28515625" style="1" customWidth="1"/>
    <col min="3" max="16384" width="9.140625" style="1"/>
  </cols>
  <sheetData>
    <row r="1" spans="1:4" x14ac:dyDescent="0.2">
      <c r="A1" s="23" t="s">
        <v>10</v>
      </c>
      <c r="B1" s="23"/>
    </row>
    <row r="2" spans="1:4" x14ac:dyDescent="0.2">
      <c r="A2" s="2" t="s">
        <v>1</v>
      </c>
      <c r="B2" s="6" t="s">
        <v>27</v>
      </c>
    </row>
    <row r="3" spans="1:4" x14ac:dyDescent="0.2">
      <c r="A3" s="2" t="s">
        <v>2</v>
      </c>
      <c r="B3" s="5" t="s">
        <v>22</v>
      </c>
    </row>
    <row r="4" spans="1:4" x14ac:dyDescent="0.2">
      <c r="A4" s="2" t="s">
        <v>0</v>
      </c>
      <c r="B4" s="5" t="s">
        <v>28</v>
      </c>
    </row>
    <row r="5" spans="1:4" x14ac:dyDescent="0.2">
      <c r="A5" s="2" t="s">
        <v>3</v>
      </c>
      <c r="B5" s="5" t="s">
        <v>31</v>
      </c>
      <c r="C5" s="5" t="s">
        <v>31</v>
      </c>
      <c r="D5" s="5" t="s">
        <v>30</v>
      </c>
    </row>
    <row r="6" spans="1:4" x14ac:dyDescent="0.2">
      <c r="A6" s="2"/>
      <c r="B6" s="5"/>
      <c r="C6" s="5" t="s">
        <v>33</v>
      </c>
    </row>
    <row r="7" spans="1:4" x14ac:dyDescent="0.2">
      <c r="A7" s="2" t="s">
        <v>4</v>
      </c>
      <c r="B7" s="5" t="s">
        <v>18</v>
      </c>
    </row>
    <row r="8" spans="1:4" x14ac:dyDescent="0.2">
      <c r="A8" s="2" t="s">
        <v>5</v>
      </c>
      <c r="B8" s="5" t="s">
        <v>12</v>
      </c>
    </row>
    <row r="9" spans="1:4" x14ac:dyDescent="0.2">
      <c r="A9" s="2"/>
      <c r="B9" s="5"/>
    </row>
    <row r="10" spans="1:4" x14ac:dyDescent="0.2">
      <c r="A10" s="2" t="s">
        <v>13</v>
      </c>
      <c r="B10" s="5" t="s">
        <v>14</v>
      </c>
      <c r="C10" s="5"/>
    </row>
    <row r="11" spans="1:4" x14ac:dyDescent="0.2">
      <c r="A11" s="2" t="s">
        <v>15</v>
      </c>
      <c r="B11" s="5" t="s">
        <v>14</v>
      </c>
      <c r="C11" s="5"/>
    </row>
    <row r="12" spans="1:4" x14ac:dyDescent="0.2">
      <c r="A12" s="2" t="s">
        <v>6</v>
      </c>
      <c r="B12" s="5" t="s">
        <v>16</v>
      </c>
    </row>
    <row r="13" spans="1:4" x14ac:dyDescent="0.2">
      <c r="A13" s="2" t="s">
        <v>17</v>
      </c>
      <c r="B13" s="5">
        <v>6</v>
      </c>
    </row>
    <row r="14" spans="1:4" x14ac:dyDescent="0.2">
      <c r="A14" s="2"/>
      <c r="B14" s="5"/>
    </row>
    <row r="15" spans="1:4" x14ac:dyDescent="0.2">
      <c r="A15" s="2" t="s">
        <v>47</v>
      </c>
      <c r="B15" s="5" t="s">
        <v>48</v>
      </c>
    </row>
    <row r="16" spans="1:4" x14ac:dyDescent="0.2">
      <c r="A16" s="2" t="s">
        <v>49</v>
      </c>
      <c r="B16" s="11"/>
    </row>
    <row r="17" spans="1:2" x14ac:dyDescent="0.2">
      <c r="A17" s="2" t="s">
        <v>50</v>
      </c>
      <c r="B17" s="11"/>
    </row>
    <row r="18" spans="1:2" x14ac:dyDescent="0.2">
      <c r="A18" s="2" t="s">
        <v>51</v>
      </c>
      <c r="B18" s="11"/>
    </row>
    <row r="19" spans="1:2" x14ac:dyDescent="0.2">
      <c r="A19" s="2" t="s">
        <v>52</v>
      </c>
      <c r="B19" s="5"/>
    </row>
    <row r="20" spans="1:2" x14ac:dyDescent="0.2">
      <c r="A20" s="2" t="s">
        <v>53</v>
      </c>
      <c r="B20" s="5"/>
    </row>
    <row r="21" spans="1:2" x14ac:dyDescent="0.2">
      <c r="A21" s="2"/>
      <c r="B21" s="5"/>
    </row>
    <row r="22" spans="1:2" x14ac:dyDescent="0.2">
      <c r="A22" s="23" t="s">
        <v>11</v>
      </c>
      <c r="B22" s="23"/>
    </row>
    <row r="23" spans="1:2" x14ac:dyDescent="0.2">
      <c r="A23" s="7" t="s">
        <v>23</v>
      </c>
    </row>
    <row r="24" spans="1:2" x14ac:dyDescent="0.2">
      <c r="A24" s="1" t="str">
        <f>CONCATENATE("p = DJK_initschnitz('",B$3,"','",B$2,"','e.coli.AMOLF','rootDir','",B$4,"\', 'cropLeftTop', [1,1], 'cropRightBottom', [1392,1040]);")</f>
        <v>p = DJK_initschnitz('pos5','2009-05-01','e.coli.AMOLF','rootDir','D:\Analysis_Microscope_Data\090501 AB460 on acryl M9 ura gluc 20uM\', 'cropLeftTop', [1,1], 'cropRightBottom', [1392,1040]);</v>
      </c>
    </row>
    <row r="25" spans="1:2" x14ac:dyDescent="0.2">
      <c r="A25" s="1" t="str">
        <f>CONCATENATE("DJK_cropImages(p, ",B$5,", ",B$7,", ",B$8, ", 'cropName', '",B3,"crop');")</f>
        <v>DJK_cropImages(p, [1,3:24:435], [1,1], [1392,1040], 'cropName', 'pos5crop');</v>
      </c>
    </row>
    <row r="26" spans="1:2" x14ac:dyDescent="0.2">
      <c r="A26" s="4"/>
    </row>
    <row r="27" spans="1:2" x14ac:dyDescent="0.2">
      <c r="A27" s="2" t="str">
        <f>CONCATENATE("p = DJK_initschnitz('",B$3,"crop','",B$2,"','e.coli.AMOLF','rootDir','",B$4,"\', 'cropLeftTop', ", B$7,", 'cropRightBottom', ", B$8,");")</f>
        <v>p = DJK_initschnitz('pos5crop','2009-05-01','e.coli.AMOLF','rootDir','D:\Analysis_Microscope_Data\090501 AB460 on acryl M9 ura gluc 20uM\', 'cropLeftTop', [1,1], 'cropRightBottom', [1392,1040]);</v>
      </c>
    </row>
    <row r="29" spans="1:2" x14ac:dyDescent="0.2">
      <c r="A29" s="7" t="s">
        <v>24</v>
      </c>
    </row>
    <row r="30" spans="1:2" x14ac:dyDescent="0.2">
      <c r="A30" s="1" t="str">
        <f>CONCATENATE("DJK_segLoopImproved(p, ", B$5, ", ", B$10, ", ", B$11, ", ", B$12, ", ", B$13, ");")</f>
        <v>DJK_segLoopImproved(p, [1,3:24:435], [1 2 3], [1 2 3], [275], 6);</v>
      </c>
    </row>
    <row r="31" spans="1:2" x14ac:dyDescent="0.2">
      <c r="A31" s="1" t="str">
        <f>CONCATENATE("DJK_copySegFilesImproved(p, ", B$5, ", ", B$10, ", ", B$11, ", ", B$12, ", ", B$13, ");")</f>
        <v>DJK_copySegFilesImproved(p, [1,3:24:435], [1 2 3], [1 2 3], [275], 6);</v>
      </c>
    </row>
    <row r="33" spans="1:1" x14ac:dyDescent="0.2">
      <c r="A33" s="7" t="s">
        <v>25</v>
      </c>
    </row>
    <row r="34" spans="1:1" x14ac:dyDescent="0.2">
      <c r="A34" s="4" t="str">
        <f>CONCATENATE("DJK_manualcheckseg(p,'manualRange',", B$5, ",'override',0);")</f>
        <v>DJK_manualcheckseg(p,'manualRange',[1,3:24:435],'override',0);</v>
      </c>
    </row>
    <row r="35" spans="1:1" x14ac:dyDescent="0.2">
      <c r="A35" s="4" t="str">
        <f>CONCATENATE("DJK_manualcheckseg(p,'manualRange',", B$5, ",'override',1);")</f>
        <v>DJK_manualcheckseg(p,'manualRange',[1,3:24:435],'override',1);</v>
      </c>
    </row>
    <row r="37" spans="1:1" x14ac:dyDescent="0.2">
      <c r="A37" s="7" t="s">
        <v>26</v>
      </c>
    </row>
    <row r="38" spans="1:1" x14ac:dyDescent="0.2">
      <c r="A38" s="4" t="str">
        <f>CONCATENATE("DJK_analyzeSeg(p,'manualRange',", B$5, ");")</f>
        <v>DJK_analyzeSeg(p,'manualRange',[1,3:24:435]);</v>
      </c>
    </row>
    <row r="39" spans="1:1" x14ac:dyDescent="0.2">
      <c r="A39" s="4"/>
    </row>
    <row r="40" spans="1:1" x14ac:dyDescent="0.2">
      <c r="A40" s="7" t="s">
        <v>36</v>
      </c>
    </row>
    <row r="41" spans="1:1" x14ac:dyDescent="0.2">
      <c r="A41" s="1" t="s">
        <v>37</v>
      </c>
    </row>
    <row r="43" spans="1:1" x14ac:dyDescent="0.2">
      <c r="A43" s="8" t="s">
        <v>38</v>
      </c>
    </row>
    <row r="44" spans="1:1" x14ac:dyDescent="0.2">
      <c r="A44" s="4" t="str">
        <f>CONCATENATE("optimalShift = DJK_getFluorShift(p,'manualRange', ", B$5, ");")</f>
        <v>optimalShift = DJK_getFluorShift(p,'manualRange', [1,3:24:435]);</v>
      </c>
    </row>
    <row r="45" spans="1:1" x14ac:dyDescent="0.2">
      <c r="A45" s="4" t="s">
        <v>39</v>
      </c>
    </row>
    <row r="46" spans="1:1" x14ac:dyDescent="0.2">
      <c r="A46" s="4" t="s">
        <v>40</v>
      </c>
    </row>
    <row r="47" spans="1:1" x14ac:dyDescent="0.2">
      <c r="A47" s="4" t="str">
        <f>CONCATENATE("DJK_correctFluorImage(p, flatfield, shading, replace,'manualRange', ", B$5, ",  'fluorShift', optimalShift, 'deconv_func', @(im) deconvlucy(im, PSF));")</f>
        <v>DJK_correctFluorImage(p, flatfield, shading, replace,'manualRange', [1,3:24:435],  'fluorShift', optimalShift, 'deconv_func', @(im) deconvlucy(im, PSF));</v>
      </c>
    </row>
    <row r="48" spans="1:1" x14ac:dyDescent="0.2">
      <c r="A48" s="4" t="str">
        <f>CONCATENATE("DJK_analyzeFluorBackground(p,'manualRange', ", B$5, ");")</f>
        <v>DJK_analyzeFluorBackground(p,'manualRange', [1,3:24:435]);</v>
      </c>
    </row>
    <row r="49" spans="1:2" x14ac:dyDescent="0.2">
      <c r="A49" s="7"/>
    </row>
    <row r="50" spans="1:2" x14ac:dyDescent="0.2">
      <c r="A50" s="8" t="s">
        <v>41</v>
      </c>
    </row>
    <row r="51" spans="1:2" x14ac:dyDescent="0.2">
      <c r="A51" s="4" t="s">
        <v>42</v>
      </c>
    </row>
    <row r="52" spans="1:2" x14ac:dyDescent="0.2">
      <c r="A52" s="4" t="s">
        <v>43</v>
      </c>
    </row>
    <row r="53" spans="1:2" x14ac:dyDescent="0.2">
      <c r="A53" s="4" t="s">
        <v>44</v>
      </c>
    </row>
    <row r="54" spans="1:2" x14ac:dyDescent="0.2">
      <c r="A54" s="4" t="s">
        <v>45</v>
      </c>
    </row>
    <row r="55" spans="1:2" x14ac:dyDescent="0.2">
      <c r="A55" s="7"/>
    </row>
    <row r="56" spans="1:2" x14ac:dyDescent="0.2">
      <c r="A56" s="23" t="s">
        <v>55</v>
      </c>
      <c r="B56" s="23"/>
    </row>
    <row r="57" spans="1:2" x14ac:dyDescent="0.2">
      <c r="A57" s="3" t="s">
        <v>54</v>
      </c>
    </row>
    <row r="58" spans="1:2" x14ac:dyDescent="0.2">
      <c r="A58" s="7"/>
    </row>
    <row r="59" spans="1:2" x14ac:dyDescent="0.2">
      <c r="A59" s="8" t="s">
        <v>46</v>
      </c>
    </row>
    <row r="60" spans="1:2" x14ac:dyDescent="0.2">
      <c r="A60" s="4" t="str">
        <f>CONCATENATE("fitTime = DJK_analyzeMu(p, schnitzcells, 'xlim', ", B$15, ", 'onScreen', 0);")</f>
        <v>fitTime = DJK_analyzeMu(p, schnitzcells, 'xlim', [0 1000], 'onScreen', 0);</v>
      </c>
    </row>
    <row r="61" spans="1:2" x14ac:dyDescent="0.2">
      <c r="A61" s="4" t="str">
        <f>CONCATENATE("DJK_plot_avColonyOverTime(p, schnitzcells, 'av_mu_fitNew', 'xlim', ", B$15, ", 'ylim', [0 1.5], 'fitTime', fitTime, 'onScreen', 0);")</f>
        <v>DJK_plot_avColonyOverTime(p, schnitzcells, 'av_mu_fitNew', 'xlim', [0 1000], 'ylim', [0 1.5], 'fitTime', fitTime, 'onScreen', 0);</v>
      </c>
    </row>
    <row r="62" spans="1:2" x14ac:dyDescent="0.2">
      <c r="A62" s="4" t="str">
        <f>CONCATENATE("DJK_plot_avColonyOverTime(p, schnitzcells, 'Y3_mean_all', 'xlim', ", B$15, ", 'ylim', [0 25], 'fitTime', fitTime, 'onScreen', 0);")</f>
        <v>DJK_plot_avColonyOverTime(p, schnitzcells, 'Y3_mean_all', 'xlim', [0 1000], 'ylim', [0 25], 'fitTime', fitTime, 'onScreen', 0);</v>
      </c>
    </row>
    <row r="63" spans="1:2" x14ac:dyDescent="0.2">
      <c r="A63" s="4" t="str">
        <f>CONCATENATE("DJK_plot_avColonyOverTime(p, schnitzcells, 'Y6_mean_all', 'xlim', ", B$15, ", 'ylim', [0 45], 'fitTime', fitTime, 'onScreen', 0);")</f>
        <v>DJK_plot_avColonyOverTime(p, schnitzcells, 'Y6_mean_all', 'xlim', [0 1000], 'ylim', [0 45], 'fitTime', fitTime, 'onScreen', 0);</v>
      </c>
    </row>
  </sheetData>
  <mergeCells count="3">
    <mergeCell ref="A1:B1"/>
    <mergeCell ref="A22:B22"/>
    <mergeCell ref="A56:B56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37"/>
  <sheetViews>
    <sheetView workbookViewId="0">
      <selection activeCell="F12" sqref="F12"/>
    </sheetView>
  </sheetViews>
  <sheetFormatPr defaultRowHeight="11.25" x14ac:dyDescent="0.2"/>
  <cols>
    <col min="1" max="1" width="3.7109375" style="4" customWidth="1"/>
    <col min="2" max="2" width="5.7109375" style="4" customWidth="1"/>
    <col min="3" max="3" width="3.5703125" style="3" bestFit="1" customWidth="1"/>
    <col min="4" max="4" width="3.5703125" style="4" bestFit="1" customWidth="1"/>
    <col min="5" max="6" width="6.7109375" style="4" customWidth="1"/>
    <col min="7" max="7" width="40.7109375" style="4" customWidth="1"/>
    <col min="8" max="8" width="30.7109375" style="4" customWidth="1"/>
    <col min="9" max="9" width="3.7109375" style="4" customWidth="1"/>
    <col min="10" max="16384" width="9.140625" style="4"/>
  </cols>
  <sheetData>
    <row r="1" spans="2:8" x14ac:dyDescent="0.2">
      <c r="C1" s="23" t="s">
        <v>21</v>
      </c>
      <c r="D1" s="23"/>
      <c r="E1" s="23"/>
      <c r="F1" s="23"/>
      <c r="G1" s="23"/>
      <c r="H1" s="23"/>
    </row>
    <row r="2" spans="2:8" x14ac:dyDescent="0.2">
      <c r="B2" s="9" t="s">
        <v>34</v>
      </c>
      <c r="C2" s="9" t="s">
        <v>7</v>
      </c>
      <c r="D2" s="9" t="s">
        <v>8</v>
      </c>
      <c r="E2" s="9" t="s">
        <v>19</v>
      </c>
      <c r="F2" s="9" t="s">
        <v>20</v>
      </c>
      <c r="G2" s="9" t="s">
        <v>32</v>
      </c>
      <c r="H2" s="9" t="s">
        <v>9</v>
      </c>
    </row>
    <row r="3" spans="2:8" x14ac:dyDescent="0.2">
      <c r="B3" s="4" t="s">
        <v>35</v>
      </c>
      <c r="C3" s="3">
        <v>1</v>
      </c>
      <c r="E3" s="12" t="s">
        <v>56</v>
      </c>
      <c r="F3" s="13"/>
      <c r="G3" s="13"/>
    </row>
    <row r="4" spans="2:8" x14ac:dyDescent="0.2">
      <c r="B4" s="4" t="s">
        <v>35</v>
      </c>
      <c r="C4" s="3">
        <v>2</v>
      </c>
      <c r="E4" s="12" t="s">
        <v>56</v>
      </c>
      <c r="F4" s="13"/>
      <c r="G4" s="13"/>
    </row>
    <row r="5" spans="2:8" x14ac:dyDescent="0.2">
      <c r="B5" s="4" t="s">
        <v>35</v>
      </c>
      <c r="C5" s="3">
        <v>3</v>
      </c>
      <c r="D5" s="4" t="s">
        <v>29</v>
      </c>
      <c r="E5" s="12" t="s">
        <v>56</v>
      </c>
      <c r="F5" s="13"/>
      <c r="G5" s="13"/>
    </row>
    <row r="6" spans="2:8" x14ac:dyDescent="0.2">
      <c r="B6" s="4" t="s">
        <v>35</v>
      </c>
      <c r="C6" s="3">
        <v>4</v>
      </c>
      <c r="E6" s="12" t="s">
        <v>56</v>
      </c>
      <c r="F6" s="13"/>
      <c r="G6" s="13"/>
    </row>
    <row r="7" spans="2:8" x14ac:dyDescent="0.2">
      <c r="B7" s="4" t="s">
        <v>35</v>
      </c>
      <c r="C7" s="3">
        <v>5</v>
      </c>
      <c r="E7" s="12" t="s">
        <v>56</v>
      </c>
      <c r="F7" s="13"/>
      <c r="G7" s="13"/>
    </row>
    <row r="8" spans="2:8" x14ac:dyDescent="0.2">
      <c r="B8" s="4" t="s">
        <v>35</v>
      </c>
      <c r="C8" s="3">
        <v>6</v>
      </c>
      <c r="E8" s="12" t="s">
        <v>56</v>
      </c>
      <c r="F8" s="13"/>
      <c r="G8" s="13"/>
    </row>
    <row r="9" spans="2:8" x14ac:dyDescent="0.2">
      <c r="B9" s="4" t="s">
        <v>35</v>
      </c>
      <c r="C9" s="3">
        <v>7</v>
      </c>
      <c r="E9" s="12" t="s">
        <v>56</v>
      </c>
      <c r="F9" s="13"/>
      <c r="G9" s="13"/>
    </row>
    <row r="10" spans="2:8" x14ac:dyDescent="0.2">
      <c r="B10" s="4" t="s">
        <v>35</v>
      </c>
      <c r="C10" s="3">
        <v>8</v>
      </c>
      <c r="E10" s="12" t="s">
        <v>56</v>
      </c>
      <c r="F10" s="13"/>
      <c r="G10" s="13"/>
    </row>
    <row r="11" spans="2:8" x14ac:dyDescent="0.2">
      <c r="B11" s="4" t="s">
        <v>35</v>
      </c>
      <c r="C11" s="3">
        <v>9</v>
      </c>
      <c r="E11" s="12" t="s">
        <v>56</v>
      </c>
      <c r="F11" s="13"/>
      <c r="G11" s="13"/>
    </row>
    <row r="12" spans="2:8" x14ac:dyDescent="0.2">
      <c r="B12" s="4" t="s">
        <v>35</v>
      </c>
      <c r="C12" s="3">
        <v>10</v>
      </c>
      <c r="E12" s="12" t="s">
        <v>56</v>
      </c>
      <c r="F12" s="13"/>
      <c r="G12" s="13"/>
    </row>
    <row r="13" spans="2:8" x14ac:dyDescent="0.2">
      <c r="B13" s="4" t="s">
        <v>35</v>
      </c>
      <c r="C13" s="3">
        <v>11</v>
      </c>
      <c r="D13" s="4" t="s">
        <v>29</v>
      </c>
      <c r="E13" s="13" t="s">
        <v>57</v>
      </c>
      <c r="F13" s="12" t="s">
        <v>56</v>
      </c>
      <c r="G13" s="13"/>
    </row>
    <row r="14" spans="2:8" x14ac:dyDescent="0.2">
      <c r="B14" s="4" t="s">
        <v>35</v>
      </c>
      <c r="C14" s="3">
        <v>12</v>
      </c>
      <c r="E14" s="12" t="s">
        <v>56</v>
      </c>
      <c r="F14" s="12"/>
      <c r="G14" s="13"/>
    </row>
    <row r="15" spans="2:8" x14ac:dyDescent="0.2">
      <c r="B15" s="4" t="s">
        <v>35</v>
      </c>
      <c r="C15" s="3">
        <v>13</v>
      </c>
      <c r="E15" s="12" t="s">
        <v>56</v>
      </c>
      <c r="F15" s="12"/>
      <c r="G15" s="13"/>
    </row>
    <row r="16" spans="2:8" x14ac:dyDescent="0.2">
      <c r="B16" s="4" t="s">
        <v>35</v>
      </c>
      <c r="C16" s="3">
        <v>14</v>
      </c>
      <c r="E16" s="12" t="s">
        <v>56</v>
      </c>
      <c r="F16" s="12"/>
      <c r="G16" s="13"/>
    </row>
    <row r="17" spans="2:7" x14ac:dyDescent="0.2">
      <c r="B17" s="4" t="s">
        <v>35</v>
      </c>
      <c r="C17" s="3">
        <v>15</v>
      </c>
      <c r="E17" s="12" t="s">
        <v>56</v>
      </c>
      <c r="F17" s="13"/>
      <c r="G17" s="13"/>
    </row>
    <row r="18" spans="2:7" x14ac:dyDescent="0.2">
      <c r="B18" s="4" t="s">
        <v>35</v>
      </c>
      <c r="C18" s="3">
        <v>16</v>
      </c>
      <c r="E18" s="12" t="s">
        <v>56</v>
      </c>
      <c r="F18" s="13"/>
      <c r="G18" s="13"/>
    </row>
    <row r="19" spans="2:7" x14ac:dyDescent="0.2">
      <c r="B19" s="4" t="s">
        <v>35</v>
      </c>
      <c r="C19" s="3">
        <v>17</v>
      </c>
      <c r="E19" s="13" t="s">
        <v>57</v>
      </c>
      <c r="F19" s="12" t="s">
        <v>56</v>
      </c>
      <c r="G19" s="13"/>
    </row>
    <row r="20" spans="2:7" x14ac:dyDescent="0.2">
      <c r="B20" s="4" t="s">
        <v>35</v>
      </c>
      <c r="C20" s="3">
        <v>18</v>
      </c>
      <c r="E20" s="12" t="s">
        <v>56</v>
      </c>
      <c r="F20" s="13"/>
      <c r="G20" s="13"/>
    </row>
    <row r="21" spans="2:7" x14ac:dyDescent="0.2">
      <c r="B21" s="4" t="s">
        <v>35</v>
      </c>
      <c r="C21" s="3">
        <v>19</v>
      </c>
      <c r="D21" s="4" t="s">
        <v>29</v>
      </c>
      <c r="E21" s="12" t="s">
        <v>56</v>
      </c>
      <c r="F21" s="13"/>
      <c r="G21" s="13"/>
    </row>
    <row r="22" spans="2:7" x14ac:dyDescent="0.2">
      <c r="B22" s="4" t="s">
        <v>35</v>
      </c>
      <c r="C22" s="3">
        <v>20</v>
      </c>
      <c r="E22" s="12" t="s">
        <v>56</v>
      </c>
      <c r="F22" s="13"/>
      <c r="G22" s="13"/>
    </row>
    <row r="23" spans="2:7" x14ac:dyDescent="0.2">
      <c r="B23" s="4" t="s">
        <v>35</v>
      </c>
      <c r="C23" s="3">
        <v>21</v>
      </c>
      <c r="E23" s="12" t="s">
        <v>56</v>
      </c>
      <c r="F23" s="13"/>
      <c r="G23" s="13"/>
    </row>
    <row r="24" spans="2:7" x14ac:dyDescent="0.2">
      <c r="B24" s="4" t="s">
        <v>35</v>
      </c>
      <c r="C24" s="3">
        <v>22</v>
      </c>
      <c r="E24" s="12" t="s">
        <v>56</v>
      </c>
      <c r="F24" s="13"/>
      <c r="G24" s="13"/>
    </row>
    <row r="25" spans="2:7" x14ac:dyDescent="0.2">
      <c r="B25" s="4" t="s">
        <v>35</v>
      </c>
      <c r="C25" s="3">
        <v>23</v>
      </c>
      <c r="E25" s="12" t="s">
        <v>56</v>
      </c>
      <c r="F25" s="13"/>
      <c r="G25" s="13"/>
    </row>
    <row r="26" spans="2:7" x14ac:dyDescent="0.2">
      <c r="B26" s="4" t="s">
        <v>35</v>
      </c>
      <c r="C26" s="3">
        <v>24</v>
      </c>
      <c r="E26" s="12" t="s">
        <v>56</v>
      </c>
      <c r="F26" s="13"/>
      <c r="G26" s="13"/>
    </row>
    <row r="27" spans="2:7" x14ac:dyDescent="0.2">
      <c r="B27" s="4" t="s">
        <v>35</v>
      </c>
      <c r="C27" s="3">
        <v>25</v>
      </c>
      <c r="E27" s="13" t="s">
        <v>57</v>
      </c>
      <c r="F27" s="13" t="s">
        <v>57</v>
      </c>
      <c r="G27" s="12" t="s">
        <v>58</v>
      </c>
    </row>
    <row r="28" spans="2:7" x14ac:dyDescent="0.2">
      <c r="B28" s="4" t="s">
        <v>35</v>
      </c>
      <c r="C28" s="3">
        <v>26</v>
      </c>
      <c r="E28" s="12" t="s">
        <v>56</v>
      </c>
      <c r="F28" s="13"/>
      <c r="G28" s="13"/>
    </row>
    <row r="29" spans="2:7" x14ac:dyDescent="0.2">
      <c r="B29" s="4" t="s">
        <v>35</v>
      </c>
      <c r="C29" s="3">
        <v>27</v>
      </c>
      <c r="D29" s="4" t="s">
        <v>29</v>
      </c>
      <c r="E29" s="12" t="s">
        <v>56</v>
      </c>
      <c r="F29" s="13"/>
      <c r="G29" s="13"/>
    </row>
    <row r="30" spans="2:7" x14ac:dyDescent="0.2">
      <c r="B30" s="4" t="s">
        <v>35</v>
      </c>
      <c r="C30" s="3">
        <v>28</v>
      </c>
      <c r="E30" s="12" t="s">
        <v>56</v>
      </c>
      <c r="F30" s="13"/>
      <c r="G30" s="13"/>
    </row>
    <row r="31" spans="2:7" x14ac:dyDescent="0.2">
      <c r="B31" s="4" t="s">
        <v>35</v>
      </c>
      <c r="C31" s="3">
        <v>29</v>
      </c>
      <c r="E31" s="12" t="s">
        <v>56</v>
      </c>
      <c r="F31" s="13"/>
      <c r="G31" s="13"/>
    </row>
    <row r="32" spans="2:7" x14ac:dyDescent="0.2">
      <c r="B32" s="4" t="s">
        <v>35</v>
      </c>
      <c r="C32" s="3">
        <v>30</v>
      </c>
      <c r="E32" s="13" t="s">
        <v>57</v>
      </c>
      <c r="F32" s="13" t="s">
        <v>57</v>
      </c>
      <c r="G32" s="12" t="s">
        <v>58</v>
      </c>
    </row>
    <row r="33" spans="2:4" x14ac:dyDescent="0.2">
      <c r="B33" s="4" t="s">
        <v>35</v>
      </c>
      <c r="C33" s="3">
        <v>31</v>
      </c>
    </row>
    <row r="34" spans="2:4" x14ac:dyDescent="0.2">
      <c r="B34" s="4" t="s">
        <v>35</v>
      </c>
      <c r="C34" s="3">
        <v>32</v>
      </c>
    </row>
    <row r="35" spans="2:4" x14ac:dyDescent="0.2">
      <c r="B35" s="4" t="s">
        <v>35</v>
      </c>
      <c r="C35" s="3">
        <v>33</v>
      </c>
    </row>
    <row r="36" spans="2:4" x14ac:dyDescent="0.2">
      <c r="B36" s="4" t="s">
        <v>35</v>
      </c>
      <c r="C36" s="3">
        <v>34</v>
      </c>
    </row>
    <row r="37" spans="2:4" x14ac:dyDescent="0.2">
      <c r="B37" s="4" t="s">
        <v>35</v>
      </c>
      <c r="C37" s="3">
        <v>35</v>
      </c>
      <c r="D37" s="4" t="s">
        <v>29</v>
      </c>
    </row>
    <row r="38" spans="2:4" x14ac:dyDescent="0.2">
      <c r="B38" s="4" t="s">
        <v>35</v>
      </c>
      <c r="C38" s="3">
        <v>36</v>
      </c>
    </row>
    <row r="39" spans="2:4" x14ac:dyDescent="0.2">
      <c r="B39" s="4" t="s">
        <v>35</v>
      </c>
      <c r="C39" s="3">
        <v>37</v>
      </c>
    </row>
    <row r="40" spans="2:4" x14ac:dyDescent="0.2">
      <c r="B40" s="4" t="s">
        <v>35</v>
      </c>
      <c r="C40" s="3">
        <v>38</v>
      </c>
    </row>
    <row r="41" spans="2:4" x14ac:dyDescent="0.2">
      <c r="B41" s="4" t="s">
        <v>35</v>
      </c>
      <c r="C41" s="3">
        <v>39</v>
      </c>
    </row>
    <row r="42" spans="2:4" x14ac:dyDescent="0.2">
      <c r="B42" s="4" t="s">
        <v>35</v>
      </c>
      <c r="C42" s="3">
        <v>40</v>
      </c>
    </row>
    <row r="43" spans="2:4" x14ac:dyDescent="0.2">
      <c r="B43" s="4" t="s">
        <v>35</v>
      </c>
      <c r="C43" s="3">
        <v>41</v>
      </c>
    </row>
    <row r="44" spans="2:4" x14ac:dyDescent="0.2">
      <c r="B44" s="4" t="s">
        <v>35</v>
      </c>
      <c r="C44" s="3">
        <v>42</v>
      </c>
    </row>
    <row r="45" spans="2:4" x14ac:dyDescent="0.2">
      <c r="B45" s="4" t="s">
        <v>35</v>
      </c>
      <c r="C45" s="3">
        <v>43</v>
      </c>
      <c r="D45" s="4" t="s">
        <v>29</v>
      </c>
    </row>
    <row r="46" spans="2:4" x14ac:dyDescent="0.2">
      <c r="B46" s="4" t="s">
        <v>35</v>
      </c>
      <c r="C46" s="3">
        <v>44</v>
      </c>
    </row>
    <row r="47" spans="2:4" x14ac:dyDescent="0.2">
      <c r="B47" s="4" t="s">
        <v>35</v>
      </c>
      <c r="C47" s="3">
        <v>45</v>
      </c>
    </row>
    <row r="48" spans="2:4" x14ac:dyDescent="0.2">
      <c r="B48" s="4" t="s">
        <v>35</v>
      </c>
      <c r="C48" s="3">
        <v>46</v>
      </c>
    </row>
    <row r="49" spans="2:4" x14ac:dyDescent="0.2">
      <c r="B49" s="4" t="s">
        <v>35</v>
      </c>
      <c r="C49" s="3">
        <v>47</v>
      </c>
    </row>
    <row r="50" spans="2:4" x14ac:dyDescent="0.2">
      <c r="B50" s="4" t="s">
        <v>35</v>
      </c>
      <c r="C50" s="3">
        <v>48</v>
      </c>
    </row>
    <row r="51" spans="2:4" x14ac:dyDescent="0.2">
      <c r="B51" s="4" t="s">
        <v>35</v>
      </c>
      <c r="C51" s="3">
        <v>49</v>
      </c>
    </row>
    <row r="52" spans="2:4" x14ac:dyDescent="0.2">
      <c r="B52" s="4" t="s">
        <v>35</v>
      </c>
      <c r="C52" s="3">
        <v>50</v>
      </c>
    </row>
    <row r="53" spans="2:4" x14ac:dyDescent="0.2">
      <c r="B53" s="4" t="s">
        <v>35</v>
      </c>
      <c r="C53" s="3">
        <v>51</v>
      </c>
      <c r="D53" s="4" t="s">
        <v>29</v>
      </c>
    </row>
    <row r="54" spans="2:4" x14ac:dyDescent="0.2">
      <c r="B54" s="4" t="s">
        <v>35</v>
      </c>
      <c r="C54" s="3">
        <v>52</v>
      </c>
    </row>
    <row r="55" spans="2:4" x14ac:dyDescent="0.2">
      <c r="B55" s="4" t="s">
        <v>35</v>
      </c>
      <c r="C55" s="3">
        <v>53</v>
      </c>
    </row>
    <row r="56" spans="2:4" x14ac:dyDescent="0.2">
      <c r="B56" s="4" t="s">
        <v>35</v>
      </c>
      <c r="C56" s="3">
        <v>54</v>
      </c>
    </row>
    <row r="57" spans="2:4" x14ac:dyDescent="0.2">
      <c r="B57" s="4" t="s">
        <v>35</v>
      </c>
      <c r="C57" s="3">
        <v>55</v>
      </c>
    </row>
    <row r="58" spans="2:4" x14ac:dyDescent="0.2">
      <c r="B58" s="4" t="s">
        <v>35</v>
      </c>
      <c r="C58" s="3">
        <v>56</v>
      </c>
    </row>
    <row r="59" spans="2:4" x14ac:dyDescent="0.2">
      <c r="B59" s="4" t="s">
        <v>35</v>
      </c>
      <c r="C59" s="3">
        <v>57</v>
      </c>
    </row>
    <row r="60" spans="2:4" x14ac:dyDescent="0.2">
      <c r="B60" s="4" t="s">
        <v>35</v>
      </c>
      <c r="C60" s="3">
        <v>58</v>
      </c>
    </row>
    <row r="61" spans="2:4" x14ac:dyDescent="0.2">
      <c r="B61" s="4" t="s">
        <v>35</v>
      </c>
      <c r="C61" s="3">
        <v>59</v>
      </c>
      <c r="D61" s="4" t="s">
        <v>29</v>
      </c>
    </row>
    <row r="62" spans="2:4" x14ac:dyDescent="0.2">
      <c r="B62" s="4" t="s">
        <v>35</v>
      </c>
      <c r="C62" s="3">
        <v>60</v>
      </c>
    </row>
    <row r="63" spans="2:4" x14ac:dyDescent="0.2">
      <c r="B63" s="4" t="s">
        <v>35</v>
      </c>
      <c r="C63" s="3">
        <v>61</v>
      </c>
    </row>
    <row r="64" spans="2:4" x14ac:dyDescent="0.2">
      <c r="B64" s="4" t="s">
        <v>35</v>
      </c>
      <c r="C64" s="3">
        <v>62</v>
      </c>
    </row>
    <row r="65" spans="2:4" x14ac:dyDescent="0.2">
      <c r="B65" s="4" t="s">
        <v>35</v>
      </c>
      <c r="C65" s="3">
        <v>63</v>
      </c>
    </row>
    <row r="66" spans="2:4" x14ac:dyDescent="0.2">
      <c r="B66" s="4" t="s">
        <v>35</v>
      </c>
      <c r="C66" s="3">
        <v>64</v>
      </c>
    </row>
    <row r="67" spans="2:4" x14ac:dyDescent="0.2">
      <c r="B67" s="4" t="s">
        <v>35</v>
      </c>
      <c r="C67" s="3">
        <v>65</v>
      </c>
    </row>
    <row r="68" spans="2:4" x14ac:dyDescent="0.2">
      <c r="B68" s="4" t="s">
        <v>35</v>
      </c>
      <c r="C68" s="3">
        <v>66</v>
      </c>
    </row>
    <row r="69" spans="2:4" x14ac:dyDescent="0.2">
      <c r="B69" s="4" t="s">
        <v>35</v>
      </c>
      <c r="C69" s="3">
        <v>67</v>
      </c>
      <c r="D69" s="4" t="s">
        <v>29</v>
      </c>
    </row>
    <row r="70" spans="2:4" x14ac:dyDescent="0.2">
      <c r="B70" s="4" t="s">
        <v>35</v>
      </c>
      <c r="C70" s="3">
        <v>68</v>
      </c>
    </row>
    <row r="71" spans="2:4" x14ac:dyDescent="0.2">
      <c r="B71" s="4" t="s">
        <v>35</v>
      </c>
      <c r="C71" s="3">
        <v>69</v>
      </c>
    </row>
    <row r="72" spans="2:4" x14ac:dyDescent="0.2">
      <c r="B72" s="4" t="s">
        <v>35</v>
      </c>
      <c r="C72" s="3">
        <v>70</v>
      </c>
    </row>
    <row r="73" spans="2:4" x14ac:dyDescent="0.2">
      <c r="B73" s="4" t="s">
        <v>35</v>
      </c>
      <c r="C73" s="3">
        <v>71</v>
      </c>
    </row>
    <row r="74" spans="2:4" x14ac:dyDescent="0.2">
      <c r="B74" s="4" t="s">
        <v>35</v>
      </c>
      <c r="C74" s="3">
        <v>72</v>
      </c>
    </row>
    <row r="75" spans="2:4" x14ac:dyDescent="0.2">
      <c r="B75" s="4" t="s">
        <v>35</v>
      </c>
      <c r="C75" s="3">
        <v>73</v>
      </c>
    </row>
    <row r="76" spans="2:4" x14ac:dyDescent="0.2">
      <c r="B76" s="4" t="s">
        <v>35</v>
      </c>
      <c r="C76" s="3">
        <v>74</v>
      </c>
    </row>
    <row r="77" spans="2:4" x14ac:dyDescent="0.2">
      <c r="B77" s="4" t="s">
        <v>35</v>
      </c>
      <c r="C77" s="3">
        <v>75</v>
      </c>
      <c r="D77" s="4" t="s">
        <v>29</v>
      </c>
    </row>
    <row r="78" spans="2:4" x14ac:dyDescent="0.2">
      <c r="B78" s="4" t="s">
        <v>35</v>
      </c>
      <c r="C78" s="3">
        <v>76</v>
      </c>
    </row>
    <row r="79" spans="2:4" x14ac:dyDescent="0.2">
      <c r="B79" s="4" t="s">
        <v>35</v>
      </c>
      <c r="C79" s="3">
        <v>77</v>
      </c>
    </row>
    <row r="80" spans="2:4" x14ac:dyDescent="0.2">
      <c r="B80" s="4" t="s">
        <v>35</v>
      </c>
      <c r="C80" s="3">
        <v>78</v>
      </c>
    </row>
    <row r="81" spans="2:4" x14ac:dyDescent="0.2">
      <c r="B81" s="4" t="s">
        <v>35</v>
      </c>
      <c r="C81" s="3">
        <v>79</v>
      </c>
    </row>
    <row r="82" spans="2:4" x14ac:dyDescent="0.2">
      <c r="B82" s="4" t="s">
        <v>35</v>
      </c>
      <c r="C82" s="3">
        <v>80</v>
      </c>
    </row>
    <row r="83" spans="2:4" x14ac:dyDescent="0.2">
      <c r="B83" s="4" t="s">
        <v>35</v>
      </c>
      <c r="C83" s="3">
        <v>81</v>
      </c>
    </row>
    <row r="84" spans="2:4" x14ac:dyDescent="0.2">
      <c r="B84" s="4" t="s">
        <v>35</v>
      </c>
      <c r="C84" s="3">
        <v>82</v>
      </c>
    </row>
    <row r="85" spans="2:4" x14ac:dyDescent="0.2">
      <c r="B85" s="4" t="s">
        <v>35</v>
      </c>
      <c r="C85" s="3">
        <v>83</v>
      </c>
      <c r="D85" s="4" t="s">
        <v>29</v>
      </c>
    </row>
    <row r="86" spans="2:4" x14ac:dyDescent="0.2">
      <c r="B86" s="4" t="s">
        <v>35</v>
      </c>
      <c r="C86" s="3">
        <v>84</v>
      </c>
    </row>
    <row r="87" spans="2:4" x14ac:dyDescent="0.2">
      <c r="B87" s="4" t="s">
        <v>35</v>
      </c>
      <c r="C87" s="3">
        <v>85</v>
      </c>
    </row>
    <row r="88" spans="2:4" x14ac:dyDescent="0.2">
      <c r="B88" s="4" t="s">
        <v>35</v>
      </c>
      <c r="C88" s="3">
        <v>86</v>
      </c>
    </row>
    <row r="89" spans="2:4" x14ac:dyDescent="0.2">
      <c r="B89" s="4" t="s">
        <v>35</v>
      </c>
      <c r="C89" s="3">
        <v>87</v>
      </c>
    </row>
    <row r="90" spans="2:4" x14ac:dyDescent="0.2">
      <c r="B90" s="4" t="s">
        <v>35</v>
      </c>
      <c r="C90" s="3">
        <v>88</v>
      </c>
    </row>
    <row r="91" spans="2:4" x14ac:dyDescent="0.2">
      <c r="B91" s="4" t="s">
        <v>35</v>
      </c>
      <c r="C91" s="3">
        <v>89</v>
      </c>
    </row>
    <row r="92" spans="2:4" x14ac:dyDescent="0.2">
      <c r="B92" s="4" t="s">
        <v>35</v>
      </c>
      <c r="C92" s="3">
        <v>90</v>
      </c>
    </row>
    <row r="93" spans="2:4" x14ac:dyDescent="0.2">
      <c r="B93" s="4" t="s">
        <v>35</v>
      </c>
      <c r="C93" s="3">
        <v>91</v>
      </c>
      <c r="D93" s="4" t="s">
        <v>29</v>
      </c>
    </row>
    <row r="94" spans="2:4" x14ac:dyDescent="0.2">
      <c r="B94" s="4" t="s">
        <v>35</v>
      </c>
      <c r="C94" s="3">
        <v>92</v>
      </c>
    </row>
    <row r="95" spans="2:4" x14ac:dyDescent="0.2">
      <c r="B95" s="4" t="s">
        <v>35</v>
      </c>
      <c r="C95" s="3">
        <v>93</v>
      </c>
    </row>
    <row r="96" spans="2:4" x14ac:dyDescent="0.2">
      <c r="B96" s="4" t="s">
        <v>35</v>
      </c>
      <c r="C96" s="3">
        <v>94</v>
      </c>
    </row>
    <row r="97" spans="2:4" x14ac:dyDescent="0.2">
      <c r="B97" s="4" t="s">
        <v>35</v>
      </c>
      <c r="C97" s="3">
        <v>95</v>
      </c>
    </row>
    <row r="98" spans="2:4" x14ac:dyDescent="0.2">
      <c r="B98" s="4" t="s">
        <v>35</v>
      </c>
      <c r="C98" s="3">
        <v>96</v>
      </c>
    </row>
    <row r="99" spans="2:4" x14ac:dyDescent="0.2">
      <c r="B99" s="4" t="s">
        <v>35</v>
      </c>
      <c r="C99" s="3">
        <v>97</v>
      </c>
    </row>
    <row r="100" spans="2:4" x14ac:dyDescent="0.2">
      <c r="B100" s="4" t="s">
        <v>35</v>
      </c>
      <c r="C100" s="3">
        <v>98</v>
      </c>
    </row>
    <row r="101" spans="2:4" x14ac:dyDescent="0.2">
      <c r="B101" s="4" t="s">
        <v>35</v>
      </c>
      <c r="C101" s="3">
        <v>99</v>
      </c>
      <c r="D101" s="4" t="s">
        <v>29</v>
      </c>
    </row>
    <row r="102" spans="2:4" x14ac:dyDescent="0.2">
      <c r="B102" s="4" t="s">
        <v>35</v>
      </c>
      <c r="C102" s="3">
        <v>100</v>
      </c>
    </row>
    <row r="103" spans="2:4" x14ac:dyDescent="0.2">
      <c r="B103" s="4" t="s">
        <v>35</v>
      </c>
      <c r="C103" s="3">
        <v>101</v>
      </c>
    </row>
    <row r="104" spans="2:4" x14ac:dyDescent="0.2">
      <c r="B104" s="4" t="s">
        <v>35</v>
      </c>
      <c r="C104" s="3">
        <v>102</v>
      </c>
    </row>
    <row r="105" spans="2:4" x14ac:dyDescent="0.2">
      <c r="B105" s="4" t="s">
        <v>35</v>
      </c>
      <c r="C105" s="3">
        <v>103</v>
      </c>
    </row>
    <row r="106" spans="2:4" x14ac:dyDescent="0.2">
      <c r="B106" s="4" t="s">
        <v>35</v>
      </c>
      <c r="C106" s="3">
        <v>104</v>
      </c>
    </row>
    <row r="107" spans="2:4" x14ac:dyDescent="0.2">
      <c r="B107" s="4" t="s">
        <v>35</v>
      </c>
      <c r="C107" s="3">
        <v>105</v>
      </c>
    </row>
    <row r="108" spans="2:4" x14ac:dyDescent="0.2">
      <c r="B108" s="4" t="s">
        <v>35</v>
      </c>
      <c r="C108" s="3">
        <v>106</v>
      </c>
    </row>
    <row r="109" spans="2:4" x14ac:dyDescent="0.2">
      <c r="B109" s="4" t="s">
        <v>35</v>
      </c>
      <c r="C109" s="3">
        <v>107</v>
      </c>
      <c r="D109" s="4" t="s">
        <v>29</v>
      </c>
    </row>
    <row r="110" spans="2:4" x14ac:dyDescent="0.2">
      <c r="B110" s="4" t="s">
        <v>35</v>
      </c>
      <c r="C110" s="3">
        <v>108</v>
      </c>
    </row>
    <row r="111" spans="2:4" x14ac:dyDescent="0.2">
      <c r="B111" s="4" t="s">
        <v>35</v>
      </c>
      <c r="C111" s="3">
        <v>109</v>
      </c>
    </row>
    <row r="112" spans="2:4" x14ac:dyDescent="0.2">
      <c r="B112" s="4" t="s">
        <v>35</v>
      </c>
      <c r="C112" s="3">
        <v>110</v>
      </c>
    </row>
    <row r="113" spans="2:8" x14ac:dyDescent="0.2">
      <c r="B113" s="4" t="s">
        <v>35</v>
      </c>
      <c r="C113" s="3">
        <v>111</v>
      </c>
      <c r="H113" s="10"/>
    </row>
    <row r="114" spans="2:8" x14ac:dyDescent="0.2">
      <c r="B114" s="4" t="s">
        <v>35</v>
      </c>
      <c r="C114" s="3">
        <v>112</v>
      </c>
    </row>
    <row r="115" spans="2:8" x14ac:dyDescent="0.2">
      <c r="B115" s="4" t="s">
        <v>35</v>
      </c>
      <c r="C115" s="3">
        <v>113</v>
      </c>
    </row>
    <row r="116" spans="2:8" x14ac:dyDescent="0.2">
      <c r="B116" s="4" t="s">
        <v>35</v>
      </c>
      <c r="C116" s="3">
        <v>114</v>
      </c>
    </row>
    <row r="117" spans="2:8" x14ac:dyDescent="0.2">
      <c r="B117" s="4" t="s">
        <v>35</v>
      </c>
      <c r="C117" s="3">
        <v>115</v>
      </c>
      <c r="D117" s="4" t="s">
        <v>29</v>
      </c>
    </row>
    <row r="118" spans="2:8" x14ac:dyDescent="0.2">
      <c r="B118" s="4" t="s">
        <v>35</v>
      </c>
      <c r="C118" s="3">
        <v>116</v>
      </c>
    </row>
    <row r="119" spans="2:8" x14ac:dyDescent="0.2">
      <c r="B119" s="4" t="s">
        <v>35</v>
      </c>
      <c r="C119" s="3">
        <v>117</v>
      </c>
    </row>
    <row r="120" spans="2:8" x14ac:dyDescent="0.2">
      <c r="B120" s="4" t="s">
        <v>35</v>
      </c>
      <c r="C120" s="3">
        <v>118</v>
      </c>
    </row>
    <row r="121" spans="2:8" x14ac:dyDescent="0.2">
      <c r="B121" s="4" t="s">
        <v>35</v>
      </c>
      <c r="C121" s="3">
        <v>119</v>
      </c>
    </row>
    <row r="122" spans="2:8" x14ac:dyDescent="0.2">
      <c r="B122" s="4" t="s">
        <v>35</v>
      </c>
      <c r="C122" s="3">
        <v>120</v>
      </c>
    </row>
    <row r="123" spans="2:8" x14ac:dyDescent="0.2">
      <c r="B123" s="4" t="s">
        <v>35</v>
      </c>
      <c r="C123" s="3">
        <v>121</v>
      </c>
    </row>
    <row r="124" spans="2:8" x14ac:dyDescent="0.2">
      <c r="B124" s="4" t="s">
        <v>35</v>
      </c>
      <c r="C124" s="3">
        <v>122</v>
      </c>
    </row>
    <row r="125" spans="2:8" x14ac:dyDescent="0.2">
      <c r="B125" s="4" t="s">
        <v>35</v>
      </c>
      <c r="C125" s="3">
        <v>123</v>
      </c>
      <c r="D125" s="4" t="s">
        <v>29</v>
      </c>
    </row>
    <row r="126" spans="2:8" x14ac:dyDescent="0.2">
      <c r="B126" s="4" t="s">
        <v>35</v>
      </c>
      <c r="C126" s="3">
        <v>124</v>
      </c>
    </row>
    <row r="127" spans="2:8" x14ac:dyDescent="0.2">
      <c r="B127" s="4" t="s">
        <v>35</v>
      </c>
      <c r="C127" s="3">
        <v>125</v>
      </c>
    </row>
    <row r="128" spans="2:8" x14ac:dyDescent="0.2">
      <c r="B128" s="4" t="s">
        <v>35</v>
      </c>
      <c r="C128" s="3">
        <v>126</v>
      </c>
    </row>
    <row r="129" spans="2:4" x14ac:dyDescent="0.2">
      <c r="B129" s="4" t="s">
        <v>35</v>
      </c>
      <c r="C129" s="3">
        <v>127</v>
      </c>
    </row>
    <row r="130" spans="2:4" x14ac:dyDescent="0.2">
      <c r="B130" s="4" t="s">
        <v>35</v>
      </c>
      <c r="C130" s="3">
        <v>128</v>
      </c>
    </row>
    <row r="131" spans="2:4" x14ac:dyDescent="0.2">
      <c r="B131" s="4" t="s">
        <v>35</v>
      </c>
      <c r="C131" s="3">
        <v>129</v>
      </c>
    </row>
    <row r="132" spans="2:4" x14ac:dyDescent="0.2">
      <c r="B132" s="4" t="s">
        <v>35</v>
      </c>
      <c r="C132" s="3">
        <v>130</v>
      </c>
    </row>
    <row r="133" spans="2:4" x14ac:dyDescent="0.2">
      <c r="B133" s="4" t="s">
        <v>35</v>
      </c>
      <c r="C133" s="3">
        <v>131</v>
      </c>
      <c r="D133" s="4" t="s">
        <v>29</v>
      </c>
    </row>
    <row r="134" spans="2:4" x14ac:dyDescent="0.2">
      <c r="B134" s="4" t="s">
        <v>35</v>
      </c>
      <c r="C134" s="3">
        <v>132</v>
      </c>
    </row>
    <row r="135" spans="2:4" x14ac:dyDescent="0.2">
      <c r="B135" s="4" t="s">
        <v>35</v>
      </c>
      <c r="C135" s="3">
        <v>133</v>
      </c>
    </row>
    <row r="136" spans="2:4" x14ac:dyDescent="0.2">
      <c r="B136" s="4" t="s">
        <v>35</v>
      </c>
      <c r="C136" s="3">
        <v>134</v>
      </c>
    </row>
    <row r="137" spans="2:4" x14ac:dyDescent="0.2">
      <c r="B137" s="4" t="s">
        <v>35</v>
      </c>
      <c r="C137" s="3">
        <v>135</v>
      </c>
    </row>
    <row r="138" spans="2:4" x14ac:dyDescent="0.2">
      <c r="B138" s="4" t="s">
        <v>35</v>
      </c>
      <c r="C138" s="3">
        <v>136</v>
      </c>
    </row>
    <row r="139" spans="2:4" x14ac:dyDescent="0.2">
      <c r="B139" s="4" t="s">
        <v>35</v>
      </c>
      <c r="C139" s="3">
        <v>137</v>
      </c>
    </row>
    <row r="140" spans="2:4" x14ac:dyDescent="0.2">
      <c r="B140" s="4" t="s">
        <v>35</v>
      </c>
      <c r="C140" s="3">
        <v>138</v>
      </c>
    </row>
    <row r="141" spans="2:4" x14ac:dyDescent="0.2">
      <c r="B141" s="4" t="s">
        <v>35</v>
      </c>
      <c r="C141" s="3">
        <v>139</v>
      </c>
      <c r="D141" s="4" t="s">
        <v>29</v>
      </c>
    </row>
    <row r="142" spans="2:4" x14ac:dyDescent="0.2">
      <c r="B142" s="4" t="s">
        <v>35</v>
      </c>
      <c r="C142" s="3">
        <v>140</v>
      </c>
    </row>
    <row r="143" spans="2:4" x14ac:dyDescent="0.2">
      <c r="B143" s="4" t="s">
        <v>35</v>
      </c>
      <c r="C143" s="3">
        <v>141</v>
      </c>
    </row>
    <row r="144" spans="2:4" x14ac:dyDescent="0.2">
      <c r="B144" s="4" t="s">
        <v>35</v>
      </c>
      <c r="C144" s="3">
        <v>142</v>
      </c>
    </row>
    <row r="145" spans="2:4" x14ac:dyDescent="0.2">
      <c r="B145" s="4" t="s">
        <v>35</v>
      </c>
      <c r="C145" s="3">
        <v>143</v>
      </c>
    </row>
    <row r="146" spans="2:4" x14ac:dyDescent="0.2">
      <c r="B146" s="4" t="s">
        <v>35</v>
      </c>
      <c r="C146" s="3">
        <v>144</v>
      </c>
    </row>
    <row r="147" spans="2:4" x14ac:dyDescent="0.2">
      <c r="B147" s="4" t="s">
        <v>35</v>
      </c>
      <c r="C147" s="3">
        <v>145</v>
      </c>
    </row>
    <row r="148" spans="2:4" x14ac:dyDescent="0.2">
      <c r="B148" s="4" t="s">
        <v>35</v>
      </c>
      <c r="C148" s="3">
        <v>146</v>
      </c>
    </row>
    <row r="149" spans="2:4" x14ac:dyDescent="0.2">
      <c r="B149" s="4" t="s">
        <v>35</v>
      </c>
      <c r="C149" s="3">
        <v>147</v>
      </c>
      <c r="D149" s="4" t="s">
        <v>29</v>
      </c>
    </row>
    <row r="150" spans="2:4" x14ac:dyDescent="0.2">
      <c r="B150" s="4" t="s">
        <v>35</v>
      </c>
      <c r="C150" s="3">
        <v>148</v>
      </c>
    </row>
    <row r="151" spans="2:4" x14ac:dyDescent="0.2">
      <c r="B151" s="4" t="s">
        <v>35</v>
      </c>
      <c r="C151" s="3">
        <v>149</v>
      </c>
    </row>
    <row r="152" spans="2:4" x14ac:dyDescent="0.2">
      <c r="B152" s="4" t="s">
        <v>35</v>
      </c>
      <c r="C152" s="3">
        <v>150</v>
      </c>
    </row>
    <row r="153" spans="2:4" x14ac:dyDescent="0.2">
      <c r="B153" s="4" t="s">
        <v>35</v>
      </c>
      <c r="C153" s="3">
        <v>151</v>
      </c>
    </row>
    <row r="154" spans="2:4" x14ac:dyDescent="0.2">
      <c r="B154" s="4" t="s">
        <v>35</v>
      </c>
      <c r="C154" s="3">
        <v>152</v>
      </c>
    </row>
    <row r="155" spans="2:4" x14ac:dyDescent="0.2">
      <c r="B155" s="4" t="s">
        <v>35</v>
      </c>
      <c r="C155" s="3">
        <v>153</v>
      </c>
    </row>
    <row r="156" spans="2:4" x14ac:dyDescent="0.2">
      <c r="B156" s="4" t="s">
        <v>35</v>
      </c>
      <c r="C156" s="3">
        <v>154</v>
      </c>
    </row>
    <row r="157" spans="2:4" x14ac:dyDescent="0.2">
      <c r="B157" s="4" t="s">
        <v>35</v>
      </c>
      <c r="C157" s="3">
        <v>155</v>
      </c>
      <c r="D157" s="4" t="s">
        <v>29</v>
      </c>
    </row>
    <row r="158" spans="2:4" x14ac:dyDescent="0.2">
      <c r="B158" s="4" t="s">
        <v>35</v>
      </c>
      <c r="C158" s="3">
        <v>156</v>
      </c>
    </row>
    <row r="159" spans="2:4" x14ac:dyDescent="0.2">
      <c r="B159" s="4" t="s">
        <v>35</v>
      </c>
      <c r="C159" s="3">
        <v>157</v>
      </c>
    </row>
    <row r="160" spans="2:4" x14ac:dyDescent="0.2">
      <c r="B160" s="4" t="s">
        <v>35</v>
      </c>
      <c r="C160" s="3">
        <v>158</v>
      </c>
    </row>
    <row r="161" spans="2:4" x14ac:dyDescent="0.2">
      <c r="B161" s="4" t="s">
        <v>35</v>
      </c>
      <c r="C161" s="3">
        <v>159</v>
      </c>
    </row>
    <row r="162" spans="2:4" x14ac:dyDescent="0.2">
      <c r="B162" s="4" t="s">
        <v>35</v>
      </c>
      <c r="C162" s="3">
        <v>160</v>
      </c>
    </row>
    <row r="163" spans="2:4" x14ac:dyDescent="0.2">
      <c r="B163" s="4" t="s">
        <v>35</v>
      </c>
      <c r="C163" s="3">
        <v>161</v>
      </c>
    </row>
    <row r="164" spans="2:4" x14ac:dyDescent="0.2">
      <c r="B164" s="4" t="s">
        <v>35</v>
      </c>
      <c r="C164" s="3">
        <v>162</v>
      </c>
    </row>
    <row r="165" spans="2:4" x14ac:dyDescent="0.2">
      <c r="B165" s="4" t="s">
        <v>35</v>
      </c>
      <c r="C165" s="3">
        <v>163</v>
      </c>
      <c r="D165" s="4" t="s">
        <v>29</v>
      </c>
    </row>
    <row r="166" spans="2:4" x14ac:dyDescent="0.2">
      <c r="B166" s="4" t="s">
        <v>35</v>
      </c>
      <c r="C166" s="3">
        <v>164</v>
      </c>
    </row>
    <row r="167" spans="2:4" x14ac:dyDescent="0.2">
      <c r="B167" s="4" t="s">
        <v>35</v>
      </c>
      <c r="C167" s="3">
        <v>165</v>
      </c>
    </row>
    <row r="168" spans="2:4" x14ac:dyDescent="0.2">
      <c r="B168" s="4" t="s">
        <v>35</v>
      </c>
      <c r="C168" s="3">
        <v>166</v>
      </c>
    </row>
    <row r="169" spans="2:4" x14ac:dyDescent="0.2">
      <c r="B169" s="4" t="s">
        <v>35</v>
      </c>
      <c r="C169" s="3">
        <v>167</v>
      </c>
    </row>
    <row r="170" spans="2:4" x14ac:dyDescent="0.2">
      <c r="B170" s="4" t="s">
        <v>35</v>
      </c>
      <c r="C170" s="3">
        <v>168</v>
      </c>
    </row>
    <row r="171" spans="2:4" x14ac:dyDescent="0.2">
      <c r="B171" s="4" t="s">
        <v>35</v>
      </c>
      <c r="C171" s="3">
        <v>169</v>
      </c>
    </row>
    <row r="172" spans="2:4" x14ac:dyDescent="0.2">
      <c r="B172" s="4" t="s">
        <v>35</v>
      </c>
      <c r="C172" s="3">
        <v>170</v>
      </c>
    </row>
    <row r="173" spans="2:4" x14ac:dyDescent="0.2">
      <c r="B173" s="4" t="s">
        <v>35</v>
      </c>
      <c r="C173" s="3">
        <v>171</v>
      </c>
      <c r="D173" s="4" t="s">
        <v>29</v>
      </c>
    </row>
    <row r="174" spans="2:4" x14ac:dyDescent="0.2">
      <c r="B174" s="4" t="s">
        <v>35</v>
      </c>
      <c r="C174" s="3">
        <v>172</v>
      </c>
    </row>
    <row r="175" spans="2:4" x14ac:dyDescent="0.2">
      <c r="B175" s="4" t="s">
        <v>35</v>
      </c>
      <c r="C175" s="3">
        <v>173</v>
      </c>
    </row>
    <row r="176" spans="2:4" x14ac:dyDescent="0.2">
      <c r="B176" s="4" t="s">
        <v>35</v>
      </c>
      <c r="C176" s="3">
        <v>174</v>
      </c>
    </row>
    <row r="177" spans="2:4" x14ac:dyDescent="0.2">
      <c r="B177" s="4" t="s">
        <v>35</v>
      </c>
      <c r="C177" s="3">
        <v>175</v>
      </c>
    </row>
    <row r="178" spans="2:4" x14ac:dyDescent="0.2">
      <c r="B178" s="4" t="s">
        <v>35</v>
      </c>
      <c r="C178" s="3">
        <v>176</v>
      </c>
    </row>
    <row r="179" spans="2:4" x14ac:dyDescent="0.2">
      <c r="B179" s="4" t="s">
        <v>35</v>
      </c>
      <c r="C179" s="3">
        <v>177</v>
      </c>
    </row>
    <row r="180" spans="2:4" x14ac:dyDescent="0.2">
      <c r="B180" s="4" t="s">
        <v>35</v>
      </c>
      <c r="C180" s="3">
        <v>178</v>
      </c>
    </row>
    <row r="181" spans="2:4" x14ac:dyDescent="0.2">
      <c r="B181" s="4" t="s">
        <v>35</v>
      </c>
      <c r="C181" s="3">
        <v>179</v>
      </c>
      <c r="D181" s="4" t="s">
        <v>29</v>
      </c>
    </row>
    <row r="182" spans="2:4" x14ac:dyDescent="0.2">
      <c r="B182" s="4" t="s">
        <v>35</v>
      </c>
      <c r="C182" s="3">
        <v>180</v>
      </c>
    </row>
    <row r="183" spans="2:4" x14ac:dyDescent="0.2">
      <c r="B183" s="4" t="s">
        <v>35</v>
      </c>
      <c r="C183" s="3">
        <v>181</v>
      </c>
    </row>
    <row r="184" spans="2:4" x14ac:dyDescent="0.2">
      <c r="B184" s="4" t="s">
        <v>35</v>
      </c>
      <c r="C184" s="3">
        <v>182</v>
      </c>
    </row>
    <row r="185" spans="2:4" x14ac:dyDescent="0.2">
      <c r="B185" s="4" t="s">
        <v>35</v>
      </c>
      <c r="C185" s="3">
        <v>183</v>
      </c>
    </row>
    <row r="186" spans="2:4" x14ac:dyDescent="0.2">
      <c r="B186" s="4" t="s">
        <v>35</v>
      </c>
      <c r="C186" s="3">
        <v>184</v>
      </c>
    </row>
    <row r="187" spans="2:4" x14ac:dyDescent="0.2">
      <c r="B187" s="4" t="s">
        <v>35</v>
      </c>
      <c r="C187" s="3">
        <v>185</v>
      </c>
    </row>
    <row r="188" spans="2:4" x14ac:dyDescent="0.2">
      <c r="B188" s="4" t="s">
        <v>35</v>
      </c>
      <c r="C188" s="3">
        <v>186</v>
      </c>
    </row>
    <row r="189" spans="2:4" x14ac:dyDescent="0.2">
      <c r="B189" s="4" t="s">
        <v>35</v>
      </c>
      <c r="C189" s="3">
        <v>187</v>
      </c>
      <c r="D189" s="4" t="s">
        <v>29</v>
      </c>
    </row>
    <row r="190" spans="2:4" x14ac:dyDescent="0.2">
      <c r="B190" s="4" t="s">
        <v>35</v>
      </c>
      <c r="C190" s="3">
        <v>188</v>
      </c>
    </row>
    <row r="191" spans="2:4" x14ac:dyDescent="0.2">
      <c r="B191" s="4" t="s">
        <v>35</v>
      </c>
      <c r="C191" s="3">
        <v>189</v>
      </c>
    </row>
    <row r="192" spans="2:4" x14ac:dyDescent="0.2">
      <c r="B192" s="4" t="s">
        <v>35</v>
      </c>
      <c r="C192" s="3">
        <v>190</v>
      </c>
    </row>
    <row r="193" spans="2:4" x14ac:dyDescent="0.2">
      <c r="B193" s="4" t="s">
        <v>35</v>
      </c>
      <c r="C193" s="3">
        <v>191</v>
      </c>
    </row>
    <row r="194" spans="2:4" x14ac:dyDescent="0.2">
      <c r="B194" s="4" t="s">
        <v>35</v>
      </c>
      <c r="C194" s="3">
        <v>192</v>
      </c>
    </row>
    <row r="195" spans="2:4" x14ac:dyDescent="0.2">
      <c r="B195" s="4" t="s">
        <v>35</v>
      </c>
      <c r="C195" s="3">
        <v>193</v>
      </c>
    </row>
    <row r="196" spans="2:4" x14ac:dyDescent="0.2">
      <c r="B196" s="4" t="s">
        <v>35</v>
      </c>
      <c r="C196" s="3">
        <v>194</v>
      </c>
    </row>
    <row r="197" spans="2:4" x14ac:dyDescent="0.2">
      <c r="B197" s="4" t="s">
        <v>35</v>
      </c>
      <c r="C197" s="3">
        <v>195</v>
      </c>
      <c r="D197" s="4" t="s">
        <v>29</v>
      </c>
    </row>
    <row r="198" spans="2:4" x14ac:dyDescent="0.2">
      <c r="B198" s="4" t="s">
        <v>35</v>
      </c>
      <c r="C198" s="3">
        <v>196</v>
      </c>
    </row>
    <row r="199" spans="2:4" x14ac:dyDescent="0.2">
      <c r="B199" s="4" t="s">
        <v>35</v>
      </c>
      <c r="C199" s="3">
        <v>197</v>
      </c>
    </row>
    <row r="200" spans="2:4" x14ac:dyDescent="0.2">
      <c r="B200" s="4" t="s">
        <v>35</v>
      </c>
      <c r="C200" s="3">
        <v>198</v>
      </c>
    </row>
    <row r="201" spans="2:4" x14ac:dyDescent="0.2">
      <c r="B201" s="4" t="s">
        <v>35</v>
      </c>
      <c r="C201" s="3">
        <v>199</v>
      </c>
    </row>
    <row r="202" spans="2:4" x14ac:dyDescent="0.2">
      <c r="B202" s="4" t="s">
        <v>35</v>
      </c>
      <c r="C202" s="3">
        <v>200</v>
      </c>
    </row>
    <row r="203" spans="2:4" x14ac:dyDescent="0.2">
      <c r="B203" s="4" t="s">
        <v>35</v>
      </c>
      <c r="C203" s="3">
        <v>201</v>
      </c>
    </row>
    <row r="204" spans="2:4" x14ac:dyDescent="0.2">
      <c r="B204" s="4" t="s">
        <v>35</v>
      </c>
      <c r="C204" s="3">
        <v>202</v>
      </c>
    </row>
    <row r="205" spans="2:4" x14ac:dyDescent="0.2">
      <c r="B205" s="4" t="s">
        <v>35</v>
      </c>
      <c r="C205" s="3">
        <v>203</v>
      </c>
      <c r="D205" s="4" t="s">
        <v>29</v>
      </c>
    </row>
    <row r="206" spans="2:4" x14ac:dyDescent="0.2">
      <c r="B206" s="4" t="s">
        <v>35</v>
      </c>
      <c r="C206" s="3">
        <v>204</v>
      </c>
    </row>
    <row r="207" spans="2:4" x14ac:dyDescent="0.2">
      <c r="B207" s="4" t="s">
        <v>35</v>
      </c>
      <c r="C207" s="3">
        <v>205</v>
      </c>
    </row>
    <row r="208" spans="2:4" x14ac:dyDescent="0.2">
      <c r="B208" s="4" t="s">
        <v>35</v>
      </c>
      <c r="C208" s="3">
        <v>206</v>
      </c>
    </row>
    <row r="209" spans="2:4" x14ac:dyDescent="0.2">
      <c r="B209" s="4" t="s">
        <v>35</v>
      </c>
      <c r="C209" s="3">
        <v>207</v>
      </c>
    </row>
    <row r="210" spans="2:4" x14ac:dyDescent="0.2">
      <c r="B210" s="4" t="s">
        <v>35</v>
      </c>
      <c r="C210" s="3">
        <v>208</v>
      </c>
    </row>
    <row r="211" spans="2:4" x14ac:dyDescent="0.2">
      <c r="B211" s="4" t="s">
        <v>35</v>
      </c>
      <c r="C211" s="3">
        <v>209</v>
      </c>
    </row>
    <row r="212" spans="2:4" x14ac:dyDescent="0.2">
      <c r="B212" s="4" t="s">
        <v>35</v>
      </c>
      <c r="C212" s="3">
        <v>210</v>
      </c>
    </row>
    <row r="213" spans="2:4" x14ac:dyDescent="0.2">
      <c r="B213" s="4" t="s">
        <v>35</v>
      </c>
      <c r="C213" s="3">
        <v>211</v>
      </c>
      <c r="D213" s="4" t="s">
        <v>29</v>
      </c>
    </row>
    <row r="214" spans="2:4" x14ac:dyDescent="0.2">
      <c r="B214" s="4" t="s">
        <v>35</v>
      </c>
      <c r="C214" s="3">
        <v>212</v>
      </c>
    </row>
    <row r="215" spans="2:4" x14ac:dyDescent="0.2">
      <c r="B215" s="4" t="s">
        <v>35</v>
      </c>
      <c r="C215" s="3">
        <v>213</v>
      </c>
    </row>
    <row r="216" spans="2:4" x14ac:dyDescent="0.2">
      <c r="B216" s="4" t="s">
        <v>35</v>
      </c>
      <c r="C216" s="3">
        <v>214</v>
      </c>
    </row>
    <row r="217" spans="2:4" x14ac:dyDescent="0.2">
      <c r="B217" s="4" t="s">
        <v>35</v>
      </c>
      <c r="C217" s="3">
        <v>215</v>
      </c>
    </row>
    <row r="218" spans="2:4" x14ac:dyDescent="0.2">
      <c r="B218" s="4" t="s">
        <v>35</v>
      </c>
      <c r="C218" s="3">
        <v>216</v>
      </c>
    </row>
    <row r="219" spans="2:4" x14ac:dyDescent="0.2">
      <c r="B219" s="4" t="s">
        <v>35</v>
      </c>
      <c r="C219" s="3">
        <v>217</v>
      </c>
    </row>
    <row r="220" spans="2:4" x14ac:dyDescent="0.2">
      <c r="B220" s="4" t="s">
        <v>35</v>
      </c>
      <c r="C220" s="3">
        <v>218</v>
      </c>
    </row>
    <row r="221" spans="2:4" x14ac:dyDescent="0.2">
      <c r="B221" s="4" t="s">
        <v>35</v>
      </c>
      <c r="C221" s="3">
        <v>219</v>
      </c>
      <c r="D221" s="4" t="s">
        <v>29</v>
      </c>
    </row>
    <row r="222" spans="2:4" x14ac:dyDescent="0.2">
      <c r="B222" s="4" t="s">
        <v>35</v>
      </c>
      <c r="C222" s="3">
        <v>220</v>
      </c>
    </row>
    <row r="223" spans="2:4" x14ac:dyDescent="0.2">
      <c r="B223" s="4" t="s">
        <v>35</v>
      </c>
      <c r="C223" s="3">
        <v>221</v>
      </c>
    </row>
    <row r="224" spans="2:4" x14ac:dyDescent="0.2">
      <c r="B224" s="4" t="s">
        <v>35</v>
      </c>
      <c r="C224" s="3">
        <v>222</v>
      </c>
    </row>
    <row r="225" spans="2:4" x14ac:dyDescent="0.2">
      <c r="B225" s="4" t="s">
        <v>35</v>
      </c>
      <c r="C225" s="3">
        <v>223</v>
      </c>
    </row>
    <row r="226" spans="2:4" x14ac:dyDescent="0.2">
      <c r="B226" s="4" t="s">
        <v>35</v>
      </c>
      <c r="C226" s="3">
        <v>224</v>
      </c>
    </row>
    <row r="227" spans="2:4" x14ac:dyDescent="0.2">
      <c r="B227" s="4" t="s">
        <v>35</v>
      </c>
      <c r="C227" s="3">
        <v>225</v>
      </c>
    </row>
    <row r="228" spans="2:4" x14ac:dyDescent="0.2">
      <c r="B228" s="4" t="s">
        <v>35</v>
      </c>
      <c r="C228" s="3">
        <v>226</v>
      </c>
    </row>
    <row r="229" spans="2:4" x14ac:dyDescent="0.2">
      <c r="B229" s="4" t="s">
        <v>35</v>
      </c>
      <c r="C229" s="3">
        <v>227</v>
      </c>
      <c r="D229" s="4" t="s">
        <v>29</v>
      </c>
    </row>
    <row r="230" spans="2:4" x14ac:dyDescent="0.2">
      <c r="B230" s="4" t="s">
        <v>35</v>
      </c>
      <c r="C230" s="3">
        <v>228</v>
      </c>
    </row>
    <row r="231" spans="2:4" x14ac:dyDescent="0.2">
      <c r="B231" s="4" t="s">
        <v>35</v>
      </c>
      <c r="C231" s="3">
        <v>229</v>
      </c>
    </row>
    <row r="232" spans="2:4" x14ac:dyDescent="0.2">
      <c r="B232" s="4" t="s">
        <v>35</v>
      </c>
      <c r="C232" s="3">
        <v>230</v>
      </c>
    </row>
    <row r="233" spans="2:4" x14ac:dyDescent="0.2">
      <c r="B233" s="4" t="s">
        <v>35</v>
      </c>
      <c r="C233" s="3">
        <v>231</v>
      </c>
    </row>
    <row r="234" spans="2:4" x14ac:dyDescent="0.2">
      <c r="B234" s="4" t="s">
        <v>35</v>
      </c>
      <c r="C234" s="3">
        <v>232</v>
      </c>
    </row>
    <row r="235" spans="2:4" x14ac:dyDescent="0.2">
      <c r="B235" s="4" t="s">
        <v>35</v>
      </c>
      <c r="C235" s="3">
        <v>233</v>
      </c>
    </row>
    <row r="236" spans="2:4" x14ac:dyDescent="0.2">
      <c r="B236" s="4" t="s">
        <v>35</v>
      </c>
      <c r="C236" s="3">
        <v>234</v>
      </c>
    </row>
    <row r="237" spans="2:4" x14ac:dyDescent="0.2">
      <c r="B237" s="4" t="s">
        <v>35</v>
      </c>
      <c r="C237" s="3">
        <v>235</v>
      </c>
      <c r="D237" s="4" t="s">
        <v>29</v>
      </c>
    </row>
    <row r="238" spans="2:4" x14ac:dyDescent="0.2">
      <c r="B238" s="4" t="s">
        <v>35</v>
      </c>
      <c r="C238" s="3">
        <v>236</v>
      </c>
    </row>
    <row r="239" spans="2:4" x14ac:dyDescent="0.2">
      <c r="B239" s="4" t="s">
        <v>35</v>
      </c>
      <c r="C239" s="3">
        <v>237</v>
      </c>
    </row>
    <row r="240" spans="2:4" x14ac:dyDescent="0.2">
      <c r="B240" s="4" t="s">
        <v>35</v>
      </c>
      <c r="C240" s="3">
        <v>238</v>
      </c>
    </row>
    <row r="241" spans="2:4" x14ac:dyDescent="0.2">
      <c r="B241" s="4" t="s">
        <v>35</v>
      </c>
      <c r="C241" s="3">
        <v>239</v>
      </c>
    </row>
    <row r="242" spans="2:4" x14ac:dyDescent="0.2">
      <c r="B242" s="4" t="s">
        <v>35</v>
      </c>
      <c r="C242" s="3">
        <v>240</v>
      </c>
    </row>
    <row r="243" spans="2:4" x14ac:dyDescent="0.2">
      <c r="B243" s="4" t="s">
        <v>35</v>
      </c>
      <c r="C243" s="3">
        <v>241</v>
      </c>
    </row>
    <row r="244" spans="2:4" x14ac:dyDescent="0.2">
      <c r="B244" s="4" t="s">
        <v>35</v>
      </c>
      <c r="C244" s="3">
        <v>242</v>
      </c>
    </row>
    <row r="245" spans="2:4" x14ac:dyDescent="0.2">
      <c r="B245" s="4" t="s">
        <v>35</v>
      </c>
      <c r="C245" s="3">
        <v>243</v>
      </c>
      <c r="D245" s="4" t="s">
        <v>29</v>
      </c>
    </row>
    <row r="246" spans="2:4" x14ac:dyDescent="0.2">
      <c r="B246" s="4" t="s">
        <v>35</v>
      </c>
      <c r="C246" s="3">
        <v>244</v>
      </c>
    </row>
    <row r="247" spans="2:4" x14ac:dyDescent="0.2">
      <c r="B247" s="4" t="s">
        <v>35</v>
      </c>
      <c r="C247" s="3">
        <v>245</v>
      </c>
    </row>
    <row r="248" spans="2:4" x14ac:dyDescent="0.2">
      <c r="B248" s="4" t="s">
        <v>35</v>
      </c>
      <c r="C248" s="3">
        <v>246</v>
      </c>
    </row>
    <row r="249" spans="2:4" x14ac:dyDescent="0.2">
      <c r="B249" s="4" t="s">
        <v>35</v>
      </c>
      <c r="C249" s="3">
        <v>247</v>
      </c>
    </row>
    <row r="250" spans="2:4" x14ac:dyDescent="0.2">
      <c r="B250" s="4" t="s">
        <v>35</v>
      </c>
      <c r="C250" s="3">
        <v>248</v>
      </c>
    </row>
    <row r="251" spans="2:4" x14ac:dyDescent="0.2">
      <c r="B251" s="4" t="s">
        <v>35</v>
      </c>
      <c r="C251" s="3">
        <v>249</v>
      </c>
    </row>
    <row r="252" spans="2:4" x14ac:dyDescent="0.2">
      <c r="B252" s="4" t="s">
        <v>35</v>
      </c>
      <c r="C252" s="3">
        <v>250</v>
      </c>
    </row>
    <row r="253" spans="2:4" x14ac:dyDescent="0.2">
      <c r="B253" s="4" t="s">
        <v>35</v>
      </c>
      <c r="C253" s="3">
        <v>251</v>
      </c>
      <c r="D253" s="4" t="s">
        <v>29</v>
      </c>
    </row>
    <row r="254" spans="2:4" x14ac:dyDescent="0.2">
      <c r="B254" s="4" t="s">
        <v>35</v>
      </c>
      <c r="C254" s="3">
        <v>252</v>
      </c>
    </row>
    <row r="255" spans="2:4" x14ac:dyDescent="0.2">
      <c r="B255" s="4" t="s">
        <v>35</v>
      </c>
      <c r="C255" s="3">
        <v>253</v>
      </c>
    </row>
    <row r="256" spans="2:4" x14ac:dyDescent="0.2">
      <c r="B256" s="4" t="s">
        <v>35</v>
      </c>
      <c r="C256" s="3">
        <v>254</v>
      </c>
    </row>
    <row r="257" spans="2:4" x14ac:dyDescent="0.2">
      <c r="B257" s="4" t="s">
        <v>35</v>
      </c>
      <c r="C257" s="3">
        <v>255</v>
      </c>
    </row>
    <row r="258" spans="2:4" x14ac:dyDescent="0.2">
      <c r="B258" s="4" t="s">
        <v>35</v>
      </c>
      <c r="C258" s="3">
        <v>256</v>
      </c>
    </row>
    <row r="259" spans="2:4" x14ac:dyDescent="0.2">
      <c r="B259" s="4" t="s">
        <v>35</v>
      </c>
      <c r="C259" s="3">
        <v>257</v>
      </c>
    </row>
    <row r="260" spans="2:4" x14ac:dyDescent="0.2">
      <c r="B260" s="4" t="s">
        <v>35</v>
      </c>
      <c r="C260" s="3">
        <v>258</v>
      </c>
    </row>
    <row r="261" spans="2:4" x14ac:dyDescent="0.2">
      <c r="B261" s="4" t="s">
        <v>35</v>
      </c>
      <c r="C261" s="3">
        <v>259</v>
      </c>
      <c r="D261" s="4" t="s">
        <v>29</v>
      </c>
    </row>
    <row r="262" spans="2:4" x14ac:dyDescent="0.2">
      <c r="B262" s="4" t="s">
        <v>35</v>
      </c>
      <c r="C262" s="3">
        <v>260</v>
      </c>
    </row>
    <row r="263" spans="2:4" x14ac:dyDescent="0.2">
      <c r="B263" s="4" t="s">
        <v>35</v>
      </c>
      <c r="C263" s="3">
        <v>261</v>
      </c>
    </row>
    <row r="264" spans="2:4" x14ac:dyDescent="0.2">
      <c r="B264" s="4" t="s">
        <v>35</v>
      </c>
      <c r="C264" s="3">
        <v>262</v>
      </c>
    </row>
    <row r="265" spans="2:4" x14ac:dyDescent="0.2">
      <c r="B265" s="4" t="s">
        <v>35</v>
      </c>
      <c r="C265" s="3">
        <v>263</v>
      </c>
    </row>
    <row r="266" spans="2:4" x14ac:dyDescent="0.2">
      <c r="B266" s="4" t="s">
        <v>35</v>
      </c>
      <c r="C266" s="3">
        <v>264</v>
      </c>
    </row>
    <row r="267" spans="2:4" x14ac:dyDescent="0.2">
      <c r="B267" s="4" t="s">
        <v>35</v>
      </c>
      <c r="C267" s="3">
        <v>265</v>
      </c>
    </row>
    <row r="268" spans="2:4" x14ac:dyDescent="0.2">
      <c r="B268" s="4" t="s">
        <v>35</v>
      </c>
      <c r="C268" s="3">
        <v>266</v>
      </c>
    </row>
    <row r="269" spans="2:4" x14ac:dyDescent="0.2">
      <c r="B269" s="4" t="s">
        <v>35</v>
      </c>
      <c r="C269" s="3">
        <v>267</v>
      </c>
      <c r="D269" s="4" t="s">
        <v>29</v>
      </c>
    </row>
    <row r="270" spans="2:4" x14ac:dyDescent="0.2">
      <c r="B270" s="4" t="s">
        <v>35</v>
      </c>
      <c r="C270" s="3">
        <v>268</v>
      </c>
    </row>
    <row r="271" spans="2:4" x14ac:dyDescent="0.2">
      <c r="B271" s="4" t="s">
        <v>35</v>
      </c>
      <c r="C271" s="3">
        <v>269</v>
      </c>
    </row>
    <row r="272" spans="2:4" x14ac:dyDescent="0.2">
      <c r="B272" s="4" t="s">
        <v>35</v>
      </c>
      <c r="C272" s="3">
        <v>270</v>
      </c>
    </row>
    <row r="273" spans="2:4" x14ac:dyDescent="0.2">
      <c r="B273" s="4" t="s">
        <v>35</v>
      </c>
      <c r="C273" s="3">
        <v>271</v>
      </c>
    </row>
    <row r="274" spans="2:4" x14ac:dyDescent="0.2">
      <c r="B274" s="4" t="s">
        <v>35</v>
      </c>
      <c r="C274" s="3">
        <v>272</v>
      </c>
    </row>
    <row r="275" spans="2:4" x14ac:dyDescent="0.2">
      <c r="B275" s="4" t="s">
        <v>35</v>
      </c>
      <c r="C275" s="3">
        <v>273</v>
      </c>
    </row>
    <row r="276" spans="2:4" x14ac:dyDescent="0.2">
      <c r="B276" s="4" t="s">
        <v>35</v>
      </c>
      <c r="C276" s="3">
        <v>274</v>
      </c>
    </row>
    <row r="277" spans="2:4" x14ac:dyDescent="0.2">
      <c r="B277" s="4" t="s">
        <v>35</v>
      </c>
      <c r="C277" s="3">
        <v>275</v>
      </c>
      <c r="D277" s="4" t="s">
        <v>29</v>
      </c>
    </row>
    <row r="278" spans="2:4" x14ac:dyDescent="0.2">
      <c r="B278" s="4" t="s">
        <v>35</v>
      </c>
      <c r="C278" s="3">
        <v>276</v>
      </c>
    </row>
    <row r="279" spans="2:4" x14ac:dyDescent="0.2">
      <c r="B279" s="4" t="s">
        <v>35</v>
      </c>
      <c r="C279" s="3">
        <v>277</v>
      </c>
    </row>
    <row r="280" spans="2:4" x14ac:dyDescent="0.2">
      <c r="B280" s="4" t="s">
        <v>35</v>
      </c>
      <c r="C280" s="3">
        <v>278</v>
      </c>
    </row>
    <row r="281" spans="2:4" x14ac:dyDescent="0.2">
      <c r="B281" s="4" t="s">
        <v>35</v>
      </c>
      <c r="C281" s="3">
        <v>279</v>
      </c>
    </row>
    <row r="282" spans="2:4" x14ac:dyDescent="0.2">
      <c r="B282" s="4" t="s">
        <v>35</v>
      </c>
      <c r="C282" s="3">
        <v>280</v>
      </c>
    </row>
    <row r="283" spans="2:4" x14ac:dyDescent="0.2">
      <c r="B283" s="4" t="s">
        <v>35</v>
      </c>
      <c r="C283" s="3">
        <v>281</v>
      </c>
    </row>
    <row r="284" spans="2:4" x14ac:dyDescent="0.2">
      <c r="B284" s="4" t="s">
        <v>35</v>
      </c>
      <c r="C284" s="3">
        <v>282</v>
      </c>
    </row>
    <row r="285" spans="2:4" x14ac:dyDescent="0.2">
      <c r="B285" s="4" t="s">
        <v>35</v>
      </c>
      <c r="C285" s="3">
        <v>283</v>
      </c>
      <c r="D285" s="4" t="s">
        <v>29</v>
      </c>
    </row>
    <row r="286" spans="2:4" x14ac:dyDescent="0.2">
      <c r="B286" s="4" t="s">
        <v>35</v>
      </c>
      <c r="C286" s="3">
        <v>284</v>
      </c>
    </row>
    <row r="287" spans="2:4" x14ac:dyDescent="0.2">
      <c r="B287" s="4" t="s">
        <v>35</v>
      </c>
      <c r="C287" s="3">
        <v>285</v>
      </c>
    </row>
    <row r="288" spans="2:4" x14ac:dyDescent="0.2">
      <c r="B288" s="4" t="s">
        <v>35</v>
      </c>
      <c r="C288" s="3">
        <v>286</v>
      </c>
    </row>
    <row r="289" spans="2:4" x14ac:dyDescent="0.2">
      <c r="B289" s="4" t="s">
        <v>35</v>
      </c>
      <c r="C289" s="3">
        <v>287</v>
      </c>
    </row>
    <row r="290" spans="2:4" x14ac:dyDescent="0.2">
      <c r="B290" s="4" t="s">
        <v>35</v>
      </c>
      <c r="C290" s="3">
        <v>288</v>
      </c>
    </row>
    <row r="291" spans="2:4" x14ac:dyDescent="0.2">
      <c r="B291" s="4" t="s">
        <v>35</v>
      </c>
      <c r="C291" s="3">
        <v>289</v>
      </c>
    </row>
    <row r="292" spans="2:4" x14ac:dyDescent="0.2">
      <c r="B292" s="4" t="s">
        <v>35</v>
      </c>
      <c r="C292" s="3">
        <v>290</v>
      </c>
    </row>
    <row r="293" spans="2:4" x14ac:dyDescent="0.2">
      <c r="B293" s="4" t="s">
        <v>35</v>
      </c>
      <c r="C293" s="3">
        <v>291</v>
      </c>
      <c r="D293" s="4" t="s">
        <v>29</v>
      </c>
    </row>
    <row r="294" spans="2:4" x14ac:dyDescent="0.2">
      <c r="B294" s="4" t="s">
        <v>35</v>
      </c>
      <c r="C294" s="3">
        <v>292</v>
      </c>
    </row>
    <row r="295" spans="2:4" x14ac:dyDescent="0.2">
      <c r="B295" s="4" t="s">
        <v>35</v>
      </c>
      <c r="C295" s="3">
        <v>293</v>
      </c>
    </row>
    <row r="296" spans="2:4" x14ac:dyDescent="0.2">
      <c r="B296" s="4" t="s">
        <v>35</v>
      </c>
      <c r="C296" s="3">
        <v>294</v>
      </c>
    </row>
    <row r="297" spans="2:4" x14ac:dyDescent="0.2">
      <c r="B297" s="4" t="s">
        <v>35</v>
      </c>
      <c r="C297" s="3">
        <v>295</v>
      </c>
    </row>
    <row r="298" spans="2:4" x14ac:dyDescent="0.2">
      <c r="B298" s="4" t="s">
        <v>35</v>
      </c>
      <c r="C298" s="3">
        <v>296</v>
      </c>
    </row>
    <row r="299" spans="2:4" x14ac:dyDescent="0.2">
      <c r="B299" s="4" t="s">
        <v>35</v>
      </c>
      <c r="C299" s="3">
        <v>297</v>
      </c>
    </row>
    <row r="300" spans="2:4" x14ac:dyDescent="0.2">
      <c r="B300" s="4" t="s">
        <v>35</v>
      </c>
      <c r="C300" s="3">
        <v>298</v>
      </c>
    </row>
    <row r="301" spans="2:4" x14ac:dyDescent="0.2">
      <c r="B301" s="4" t="s">
        <v>35</v>
      </c>
      <c r="C301" s="3">
        <v>299</v>
      </c>
      <c r="D301" s="4" t="s">
        <v>29</v>
      </c>
    </row>
    <row r="302" spans="2:4" x14ac:dyDescent="0.2">
      <c r="B302" s="4" t="s">
        <v>35</v>
      </c>
      <c r="C302" s="3">
        <v>300</v>
      </c>
    </row>
    <row r="303" spans="2:4" x14ac:dyDescent="0.2">
      <c r="B303" s="4" t="s">
        <v>35</v>
      </c>
      <c r="C303" s="3">
        <v>301</v>
      </c>
    </row>
    <row r="304" spans="2:4" x14ac:dyDescent="0.2">
      <c r="B304" s="4" t="s">
        <v>35</v>
      </c>
      <c r="C304" s="3">
        <v>302</v>
      </c>
    </row>
    <row r="305" spans="2:4" x14ac:dyDescent="0.2">
      <c r="B305" s="4" t="s">
        <v>35</v>
      </c>
      <c r="C305" s="3">
        <v>303</v>
      </c>
    </row>
    <row r="306" spans="2:4" x14ac:dyDescent="0.2">
      <c r="B306" s="4" t="s">
        <v>35</v>
      </c>
      <c r="C306" s="3">
        <v>304</v>
      </c>
    </row>
    <row r="307" spans="2:4" x14ac:dyDescent="0.2">
      <c r="B307" s="4" t="s">
        <v>35</v>
      </c>
      <c r="C307" s="3">
        <v>305</v>
      </c>
    </row>
    <row r="308" spans="2:4" x14ac:dyDescent="0.2">
      <c r="B308" s="4" t="s">
        <v>35</v>
      </c>
      <c r="C308" s="3">
        <v>306</v>
      </c>
    </row>
    <row r="309" spans="2:4" x14ac:dyDescent="0.2">
      <c r="B309" s="4" t="s">
        <v>35</v>
      </c>
      <c r="C309" s="3">
        <v>307</v>
      </c>
      <c r="D309" s="4" t="s">
        <v>29</v>
      </c>
    </row>
    <row r="310" spans="2:4" x14ac:dyDescent="0.2">
      <c r="B310" s="4" t="s">
        <v>35</v>
      </c>
      <c r="C310" s="3">
        <v>308</v>
      </c>
    </row>
    <row r="311" spans="2:4" x14ac:dyDescent="0.2">
      <c r="B311" s="4" t="s">
        <v>35</v>
      </c>
      <c r="C311" s="3">
        <v>309</v>
      </c>
    </row>
    <row r="312" spans="2:4" x14ac:dyDescent="0.2">
      <c r="B312" s="4" t="s">
        <v>35</v>
      </c>
      <c r="C312" s="3">
        <v>310</v>
      </c>
    </row>
    <row r="313" spans="2:4" x14ac:dyDescent="0.2">
      <c r="B313" s="4" t="s">
        <v>35</v>
      </c>
      <c r="C313" s="3">
        <v>311</v>
      </c>
    </row>
    <row r="314" spans="2:4" x14ac:dyDescent="0.2">
      <c r="B314" s="4" t="s">
        <v>35</v>
      </c>
      <c r="C314" s="3">
        <v>312</v>
      </c>
    </row>
    <row r="315" spans="2:4" x14ac:dyDescent="0.2">
      <c r="B315" s="4" t="s">
        <v>35</v>
      </c>
      <c r="C315" s="3">
        <v>313</v>
      </c>
    </row>
    <row r="316" spans="2:4" x14ac:dyDescent="0.2">
      <c r="B316" s="4" t="s">
        <v>35</v>
      </c>
      <c r="C316" s="3">
        <v>314</v>
      </c>
    </row>
    <row r="317" spans="2:4" x14ac:dyDescent="0.2">
      <c r="B317" s="4" t="s">
        <v>35</v>
      </c>
      <c r="C317" s="3">
        <v>315</v>
      </c>
      <c r="D317" s="4" t="s">
        <v>29</v>
      </c>
    </row>
    <row r="318" spans="2:4" x14ac:dyDescent="0.2">
      <c r="B318" s="4" t="s">
        <v>35</v>
      </c>
      <c r="C318" s="3">
        <v>316</v>
      </c>
    </row>
    <row r="319" spans="2:4" x14ac:dyDescent="0.2">
      <c r="B319" s="4" t="s">
        <v>35</v>
      </c>
      <c r="C319" s="3">
        <v>317</v>
      </c>
    </row>
    <row r="320" spans="2:4" x14ac:dyDescent="0.2">
      <c r="B320" s="4" t="s">
        <v>35</v>
      </c>
      <c r="C320" s="3">
        <v>318</v>
      </c>
    </row>
    <row r="321" spans="2:4" x14ac:dyDescent="0.2">
      <c r="B321" s="4" t="s">
        <v>35</v>
      </c>
      <c r="C321" s="3">
        <v>319</v>
      </c>
    </row>
    <row r="322" spans="2:4" x14ac:dyDescent="0.2">
      <c r="B322" s="4" t="s">
        <v>35</v>
      </c>
      <c r="C322" s="3">
        <v>320</v>
      </c>
    </row>
    <row r="323" spans="2:4" x14ac:dyDescent="0.2">
      <c r="B323" s="4" t="s">
        <v>35</v>
      </c>
      <c r="C323" s="3">
        <v>321</v>
      </c>
    </row>
    <row r="324" spans="2:4" x14ac:dyDescent="0.2">
      <c r="B324" s="4" t="s">
        <v>35</v>
      </c>
      <c r="C324" s="3">
        <v>322</v>
      </c>
    </row>
    <row r="325" spans="2:4" x14ac:dyDescent="0.2">
      <c r="B325" s="4" t="s">
        <v>35</v>
      </c>
      <c r="C325" s="3">
        <v>323</v>
      </c>
      <c r="D325" s="4" t="s">
        <v>29</v>
      </c>
    </row>
    <row r="326" spans="2:4" x14ac:dyDescent="0.2">
      <c r="B326" s="4" t="s">
        <v>35</v>
      </c>
      <c r="C326" s="3">
        <v>324</v>
      </c>
    </row>
    <row r="327" spans="2:4" x14ac:dyDescent="0.2">
      <c r="B327" s="4" t="s">
        <v>35</v>
      </c>
      <c r="C327" s="3">
        <v>325</v>
      </c>
    </row>
    <row r="328" spans="2:4" x14ac:dyDescent="0.2">
      <c r="B328" s="4" t="s">
        <v>35</v>
      </c>
      <c r="C328" s="3">
        <v>326</v>
      </c>
    </row>
    <row r="329" spans="2:4" x14ac:dyDescent="0.2">
      <c r="B329" s="4" t="s">
        <v>35</v>
      </c>
      <c r="C329" s="3">
        <v>327</v>
      </c>
    </row>
    <row r="330" spans="2:4" x14ac:dyDescent="0.2">
      <c r="B330" s="4" t="s">
        <v>35</v>
      </c>
      <c r="C330" s="3">
        <v>328</v>
      </c>
    </row>
    <row r="331" spans="2:4" x14ac:dyDescent="0.2">
      <c r="B331" s="4" t="s">
        <v>35</v>
      </c>
      <c r="C331" s="3">
        <v>329</v>
      </c>
    </row>
    <row r="332" spans="2:4" x14ac:dyDescent="0.2">
      <c r="B332" s="4" t="s">
        <v>35</v>
      </c>
      <c r="C332" s="3">
        <v>330</v>
      </c>
    </row>
    <row r="333" spans="2:4" x14ac:dyDescent="0.2">
      <c r="B333" s="4" t="s">
        <v>35</v>
      </c>
      <c r="C333" s="3">
        <v>331</v>
      </c>
      <c r="D333" s="4" t="s">
        <v>29</v>
      </c>
    </row>
    <row r="334" spans="2:4" x14ac:dyDescent="0.2">
      <c r="B334" s="4" t="s">
        <v>35</v>
      </c>
      <c r="C334" s="3">
        <v>332</v>
      </c>
    </row>
    <row r="335" spans="2:4" x14ac:dyDescent="0.2">
      <c r="B335" s="4" t="s">
        <v>35</v>
      </c>
      <c r="C335" s="3">
        <v>333</v>
      </c>
    </row>
    <row r="336" spans="2:4" x14ac:dyDescent="0.2">
      <c r="B336" s="4" t="s">
        <v>35</v>
      </c>
      <c r="C336" s="3">
        <v>334</v>
      </c>
    </row>
    <row r="337" spans="2:4" x14ac:dyDescent="0.2">
      <c r="B337" s="4" t="s">
        <v>35</v>
      </c>
      <c r="C337" s="3">
        <v>335</v>
      </c>
    </row>
    <row r="338" spans="2:4" x14ac:dyDescent="0.2">
      <c r="B338" s="4" t="s">
        <v>35</v>
      </c>
      <c r="C338" s="3">
        <v>336</v>
      </c>
    </row>
    <row r="339" spans="2:4" x14ac:dyDescent="0.2">
      <c r="B339" s="4" t="s">
        <v>35</v>
      </c>
      <c r="C339" s="3">
        <v>337</v>
      </c>
    </row>
    <row r="340" spans="2:4" x14ac:dyDescent="0.2">
      <c r="B340" s="4" t="s">
        <v>35</v>
      </c>
      <c r="C340" s="3">
        <v>338</v>
      </c>
    </row>
    <row r="341" spans="2:4" x14ac:dyDescent="0.2">
      <c r="B341" s="4" t="s">
        <v>35</v>
      </c>
      <c r="C341" s="3">
        <v>339</v>
      </c>
      <c r="D341" s="4" t="s">
        <v>29</v>
      </c>
    </row>
    <row r="342" spans="2:4" x14ac:dyDescent="0.2">
      <c r="B342" s="4" t="s">
        <v>35</v>
      </c>
      <c r="C342" s="3">
        <v>340</v>
      </c>
    </row>
    <row r="343" spans="2:4" x14ac:dyDescent="0.2">
      <c r="B343" s="4" t="s">
        <v>35</v>
      </c>
      <c r="C343" s="3">
        <v>341</v>
      </c>
    </row>
    <row r="344" spans="2:4" x14ac:dyDescent="0.2">
      <c r="B344" s="4" t="s">
        <v>35</v>
      </c>
      <c r="C344" s="3">
        <v>342</v>
      </c>
    </row>
    <row r="345" spans="2:4" x14ac:dyDescent="0.2">
      <c r="B345" s="4" t="s">
        <v>35</v>
      </c>
      <c r="C345" s="3">
        <v>343</v>
      </c>
    </row>
    <row r="346" spans="2:4" x14ac:dyDescent="0.2">
      <c r="B346" s="4" t="s">
        <v>35</v>
      </c>
      <c r="C346" s="3">
        <v>344</v>
      </c>
    </row>
    <row r="347" spans="2:4" x14ac:dyDescent="0.2">
      <c r="B347" s="4" t="s">
        <v>35</v>
      </c>
      <c r="C347" s="3">
        <v>345</v>
      </c>
    </row>
    <row r="348" spans="2:4" x14ac:dyDescent="0.2">
      <c r="B348" s="4" t="s">
        <v>35</v>
      </c>
      <c r="C348" s="3">
        <v>346</v>
      </c>
    </row>
    <row r="349" spans="2:4" x14ac:dyDescent="0.2">
      <c r="B349" s="4" t="s">
        <v>35</v>
      </c>
      <c r="C349" s="3">
        <v>347</v>
      </c>
      <c r="D349" s="4" t="s">
        <v>29</v>
      </c>
    </row>
    <row r="350" spans="2:4" x14ac:dyDescent="0.2">
      <c r="B350" s="4" t="s">
        <v>35</v>
      </c>
      <c r="C350" s="3">
        <v>348</v>
      </c>
    </row>
    <row r="351" spans="2:4" x14ac:dyDescent="0.2">
      <c r="B351" s="4" t="s">
        <v>35</v>
      </c>
      <c r="C351" s="3">
        <v>349</v>
      </c>
    </row>
    <row r="352" spans="2:4" x14ac:dyDescent="0.2">
      <c r="B352" s="4" t="s">
        <v>35</v>
      </c>
      <c r="C352" s="3">
        <v>350</v>
      </c>
    </row>
    <row r="353" spans="2:4" x14ac:dyDescent="0.2">
      <c r="B353" s="4" t="s">
        <v>35</v>
      </c>
      <c r="C353" s="3">
        <v>351</v>
      </c>
    </row>
    <row r="354" spans="2:4" x14ac:dyDescent="0.2">
      <c r="B354" s="4" t="s">
        <v>35</v>
      </c>
      <c r="C354" s="3">
        <v>352</v>
      </c>
    </row>
    <row r="355" spans="2:4" x14ac:dyDescent="0.2">
      <c r="B355" s="4" t="s">
        <v>35</v>
      </c>
      <c r="C355" s="3">
        <v>353</v>
      </c>
    </row>
    <row r="356" spans="2:4" x14ac:dyDescent="0.2">
      <c r="B356" s="4" t="s">
        <v>35</v>
      </c>
      <c r="C356" s="3">
        <v>354</v>
      </c>
    </row>
    <row r="357" spans="2:4" x14ac:dyDescent="0.2">
      <c r="B357" s="4" t="s">
        <v>35</v>
      </c>
      <c r="C357" s="3">
        <v>355</v>
      </c>
      <c r="D357" s="4" t="s">
        <v>29</v>
      </c>
    </row>
    <row r="358" spans="2:4" x14ac:dyDescent="0.2">
      <c r="B358" s="4" t="s">
        <v>35</v>
      </c>
      <c r="C358" s="3">
        <v>356</v>
      </c>
    </row>
    <row r="359" spans="2:4" x14ac:dyDescent="0.2">
      <c r="B359" s="4" t="s">
        <v>35</v>
      </c>
      <c r="C359" s="3">
        <v>357</v>
      </c>
    </row>
    <row r="360" spans="2:4" x14ac:dyDescent="0.2">
      <c r="B360" s="4" t="s">
        <v>35</v>
      </c>
      <c r="C360" s="3">
        <v>358</v>
      </c>
    </row>
    <row r="361" spans="2:4" x14ac:dyDescent="0.2">
      <c r="B361" s="4" t="s">
        <v>35</v>
      </c>
      <c r="C361" s="3">
        <v>359</v>
      </c>
    </row>
    <row r="362" spans="2:4" x14ac:dyDescent="0.2">
      <c r="B362" s="4" t="s">
        <v>35</v>
      </c>
      <c r="C362" s="3">
        <v>360</v>
      </c>
    </row>
    <row r="363" spans="2:4" x14ac:dyDescent="0.2">
      <c r="B363" s="4" t="s">
        <v>35</v>
      </c>
      <c r="C363" s="3">
        <v>361</v>
      </c>
    </row>
    <row r="364" spans="2:4" x14ac:dyDescent="0.2">
      <c r="B364" s="4" t="s">
        <v>35</v>
      </c>
      <c r="C364" s="3">
        <v>362</v>
      </c>
    </row>
    <row r="365" spans="2:4" x14ac:dyDescent="0.2">
      <c r="B365" s="4" t="s">
        <v>35</v>
      </c>
      <c r="C365" s="3">
        <v>363</v>
      </c>
      <c r="D365" s="4" t="s">
        <v>29</v>
      </c>
    </row>
    <row r="366" spans="2:4" x14ac:dyDescent="0.2">
      <c r="B366" s="4" t="s">
        <v>35</v>
      </c>
      <c r="C366" s="3">
        <v>364</v>
      </c>
    </row>
    <row r="367" spans="2:4" x14ac:dyDescent="0.2">
      <c r="B367" s="4" t="s">
        <v>35</v>
      </c>
      <c r="C367" s="3">
        <v>365</v>
      </c>
    </row>
    <row r="368" spans="2:4" x14ac:dyDescent="0.2">
      <c r="B368" s="4" t="s">
        <v>35</v>
      </c>
      <c r="C368" s="3">
        <v>366</v>
      </c>
    </row>
    <row r="369" spans="2:4" x14ac:dyDescent="0.2">
      <c r="B369" s="4" t="s">
        <v>35</v>
      </c>
      <c r="C369" s="3">
        <v>367</v>
      </c>
    </row>
    <row r="370" spans="2:4" x14ac:dyDescent="0.2">
      <c r="B370" s="4" t="s">
        <v>35</v>
      </c>
      <c r="C370" s="3">
        <v>368</v>
      </c>
    </row>
    <row r="371" spans="2:4" x14ac:dyDescent="0.2">
      <c r="B371" s="4" t="s">
        <v>35</v>
      </c>
      <c r="C371" s="3">
        <v>369</v>
      </c>
    </row>
    <row r="372" spans="2:4" x14ac:dyDescent="0.2">
      <c r="B372" s="4" t="s">
        <v>35</v>
      </c>
      <c r="C372" s="3">
        <v>370</v>
      </c>
    </row>
    <row r="373" spans="2:4" x14ac:dyDescent="0.2">
      <c r="B373" s="4" t="s">
        <v>35</v>
      </c>
      <c r="C373" s="3">
        <v>371</v>
      </c>
      <c r="D373" s="4" t="s">
        <v>29</v>
      </c>
    </row>
    <row r="374" spans="2:4" x14ac:dyDescent="0.2">
      <c r="B374" s="4" t="s">
        <v>35</v>
      </c>
      <c r="C374" s="3">
        <v>372</v>
      </c>
    </row>
    <row r="375" spans="2:4" x14ac:dyDescent="0.2">
      <c r="B375" s="4" t="s">
        <v>35</v>
      </c>
      <c r="C375" s="3">
        <v>373</v>
      </c>
    </row>
    <row r="376" spans="2:4" x14ac:dyDescent="0.2">
      <c r="B376" s="4" t="s">
        <v>35</v>
      </c>
      <c r="C376" s="3">
        <v>374</v>
      </c>
    </row>
    <row r="377" spans="2:4" x14ac:dyDescent="0.2">
      <c r="B377" s="4" t="s">
        <v>35</v>
      </c>
      <c r="C377" s="3">
        <v>375</v>
      </c>
    </row>
    <row r="378" spans="2:4" x14ac:dyDescent="0.2">
      <c r="B378" s="4" t="s">
        <v>35</v>
      </c>
      <c r="C378" s="3">
        <v>376</v>
      </c>
    </row>
    <row r="379" spans="2:4" x14ac:dyDescent="0.2">
      <c r="B379" s="4" t="s">
        <v>35</v>
      </c>
      <c r="C379" s="3">
        <v>377</v>
      </c>
    </row>
    <row r="380" spans="2:4" x14ac:dyDescent="0.2">
      <c r="B380" s="4" t="s">
        <v>35</v>
      </c>
      <c r="C380" s="3">
        <v>378</v>
      </c>
    </row>
    <row r="381" spans="2:4" x14ac:dyDescent="0.2">
      <c r="B381" s="4" t="s">
        <v>35</v>
      </c>
      <c r="C381" s="3">
        <v>379</v>
      </c>
      <c r="D381" s="4" t="s">
        <v>29</v>
      </c>
    </row>
    <row r="382" spans="2:4" x14ac:dyDescent="0.2">
      <c r="B382" s="4" t="s">
        <v>35</v>
      </c>
      <c r="C382" s="3">
        <v>380</v>
      </c>
    </row>
    <row r="383" spans="2:4" x14ac:dyDescent="0.2">
      <c r="B383" s="4" t="s">
        <v>35</v>
      </c>
      <c r="C383" s="3">
        <v>381</v>
      </c>
    </row>
    <row r="384" spans="2:4" x14ac:dyDescent="0.2">
      <c r="B384" s="4" t="s">
        <v>35</v>
      </c>
      <c r="C384" s="3">
        <v>382</v>
      </c>
    </row>
    <row r="385" spans="2:4" x14ac:dyDescent="0.2">
      <c r="B385" s="4" t="s">
        <v>35</v>
      </c>
      <c r="C385" s="3">
        <v>383</v>
      </c>
    </row>
    <row r="386" spans="2:4" x14ac:dyDescent="0.2">
      <c r="B386" s="4" t="s">
        <v>35</v>
      </c>
      <c r="C386" s="3">
        <v>384</v>
      </c>
    </row>
    <row r="387" spans="2:4" x14ac:dyDescent="0.2">
      <c r="B387" s="4" t="s">
        <v>35</v>
      </c>
      <c r="C387" s="3">
        <v>385</v>
      </c>
    </row>
    <row r="388" spans="2:4" x14ac:dyDescent="0.2">
      <c r="B388" s="4" t="s">
        <v>35</v>
      </c>
      <c r="C388" s="3">
        <v>386</v>
      </c>
    </row>
    <row r="389" spans="2:4" x14ac:dyDescent="0.2">
      <c r="B389" s="4" t="s">
        <v>35</v>
      </c>
      <c r="C389" s="3">
        <v>387</v>
      </c>
      <c r="D389" s="4" t="s">
        <v>29</v>
      </c>
    </row>
    <row r="390" spans="2:4" x14ac:dyDescent="0.2">
      <c r="B390" s="4" t="s">
        <v>35</v>
      </c>
      <c r="C390" s="3">
        <v>388</v>
      </c>
    </row>
    <row r="391" spans="2:4" x14ac:dyDescent="0.2">
      <c r="B391" s="4" t="s">
        <v>35</v>
      </c>
      <c r="C391" s="3">
        <v>389</v>
      </c>
    </row>
    <row r="392" spans="2:4" x14ac:dyDescent="0.2">
      <c r="B392" s="4" t="s">
        <v>35</v>
      </c>
      <c r="C392" s="3">
        <v>390</v>
      </c>
    </row>
    <row r="393" spans="2:4" x14ac:dyDescent="0.2">
      <c r="B393" s="4" t="s">
        <v>35</v>
      </c>
      <c r="C393" s="3">
        <v>391</v>
      </c>
    </row>
    <row r="394" spans="2:4" x14ac:dyDescent="0.2">
      <c r="B394" s="4" t="s">
        <v>35</v>
      </c>
      <c r="C394" s="3">
        <v>392</v>
      </c>
    </row>
    <row r="395" spans="2:4" x14ac:dyDescent="0.2">
      <c r="B395" s="4" t="s">
        <v>35</v>
      </c>
      <c r="C395" s="3">
        <v>393</v>
      </c>
    </row>
    <row r="396" spans="2:4" x14ac:dyDescent="0.2">
      <c r="B396" s="4" t="s">
        <v>35</v>
      </c>
      <c r="C396" s="3">
        <v>394</v>
      </c>
    </row>
    <row r="397" spans="2:4" x14ac:dyDescent="0.2">
      <c r="B397" s="4" t="s">
        <v>35</v>
      </c>
      <c r="C397" s="3">
        <v>395</v>
      </c>
      <c r="D397" s="4" t="s">
        <v>29</v>
      </c>
    </row>
    <row r="398" spans="2:4" x14ac:dyDescent="0.2">
      <c r="B398" s="4" t="s">
        <v>35</v>
      </c>
      <c r="C398" s="3">
        <v>396</v>
      </c>
    </row>
    <row r="399" spans="2:4" x14ac:dyDescent="0.2">
      <c r="B399" s="4" t="s">
        <v>35</v>
      </c>
      <c r="C399" s="3">
        <v>397</v>
      </c>
    </row>
    <row r="400" spans="2:4" x14ac:dyDescent="0.2">
      <c r="B400" s="4" t="s">
        <v>35</v>
      </c>
      <c r="C400" s="3">
        <v>398</v>
      </c>
    </row>
    <row r="401" spans="2:4" x14ac:dyDescent="0.2">
      <c r="B401" s="4" t="s">
        <v>35</v>
      </c>
      <c r="C401" s="3">
        <v>399</v>
      </c>
    </row>
    <row r="402" spans="2:4" x14ac:dyDescent="0.2">
      <c r="B402" s="4" t="s">
        <v>35</v>
      </c>
      <c r="C402" s="3">
        <v>400</v>
      </c>
    </row>
    <row r="403" spans="2:4" x14ac:dyDescent="0.2">
      <c r="B403" s="4" t="s">
        <v>35</v>
      </c>
      <c r="C403" s="3">
        <v>401</v>
      </c>
    </row>
    <row r="404" spans="2:4" x14ac:dyDescent="0.2">
      <c r="B404" s="4" t="s">
        <v>35</v>
      </c>
      <c r="C404" s="3">
        <v>402</v>
      </c>
    </row>
    <row r="405" spans="2:4" x14ac:dyDescent="0.2">
      <c r="B405" s="4" t="s">
        <v>35</v>
      </c>
      <c r="C405" s="3">
        <v>403</v>
      </c>
      <c r="D405" s="4" t="s">
        <v>29</v>
      </c>
    </row>
    <row r="406" spans="2:4" x14ac:dyDescent="0.2">
      <c r="B406" s="4" t="s">
        <v>35</v>
      </c>
      <c r="C406" s="3">
        <v>404</v>
      </c>
    </row>
    <row r="407" spans="2:4" x14ac:dyDescent="0.2">
      <c r="B407" s="4" t="s">
        <v>35</v>
      </c>
      <c r="C407" s="3">
        <v>405</v>
      </c>
    </row>
    <row r="408" spans="2:4" x14ac:dyDescent="0.2">
      <c r="B408" s="4" t="s">
        <v>35</v>
      </c>
      <c r="C408" s="3">
        <v>406</v>
      </c>
    </row>
    <row r="409" spans="2:4" x14ac:dyDescent="0.2">
      <c r="B409" s="4" t="s">
        <v>35</v>
      </c>
      <c r="C409" s="3">
        <v>407</v>
      </c>
    </row>
    <row r="410" spans="2:4" x14ac:dyDescent="0.2">
      <c r="B410" s="4" t="s">
        <v>35</v>
      </c>
      <c r="C410" s="3">
        <v>408</v>
      </c>
    </row>
    <row r="411" spans="2:4" x14ac:dyDescent="0.2">
      <c r="B411" s="4" t="s">
        <v>35</v>
      </c>
      <c r="C411" s="3">
        <v>409</v>
      </c>
    </row>
    <row r="412" spans="2:4" x14ac:dyDescent="0.2">
      <c r="B412" s="4" t="s">
        <v>35</v>
      </c>
      <c r="C412" s="3">
        <v>410</v>
      </c>
    </row>
    <row r="413" spans="2:4" x14ac:dyDescent="0.2">
      <c r="B413" s="4" t="s">
        <v>35</v>
      </c>
      <c r="C413" s="3">
        <v>411</v>
      </c>
      <c r="D413" s="4" t="s">
        <v>29</v>
      </c>
    </row>
    <row r="414" spans="2:4" x14ac:dyDescent="0.2">
      <c r="B414" s="4" t="s">
        <v>35</v>
      </c>
      <c r="C414" s="3">
        <v>412</v>
      </c>
    </row>
    <row r="415" spans="2:4" x14ac:dyDescent="0.2">
      <c r="B415" s="4" t="s">
        <v>35</v>
      </c>
      <c r="C415" s="3">
        <v>413</v>
      </c>
    </row>
    <row r="416" spans="2:4" x14ac:dyDescent="0.2">
      <c r="B416" s="4" t="s">
        <v>35</v>
      </c>
      <c r="C416" s="3">
        <v>414</v>
      </c>
    </row>
    <row r="417" spans="2:4" x14ac:dyDescent="0.2">
      <c r="B417" s="4" t="s">
        <v>35</v>
      </c>
      <c r="C417" s="3">
        <v>415</v>
      </c>
    </row>
    <row r="418" spans="2:4" x14ac:dyDescent="0.2">
      <c r="B418" s="4" t="s">
        <v>35</v>
      </c>
      <c r="C418" s="3">
        <v>416</v>
      </c>
    </row>
    <row r="419" spans="2:4" x14ac:dyDescent="0.2">
      <c r="B419" s="4" t="s">
        <v>35</v>
      </c>
      <c r="C419" s="3">
        <v>417</v>
      </c>
    </row>
    <row r="420" spans="2:4" x14ac:dyDescent="0.2">
      <c r="B420" s="4" t="s">
        <v>35</v>
      </c>
      <c r="C420" s="3">
        <v>418</v>
      </c>
    </row>
    <row r="421" spans="2:4" x14ac:dyDescent="0.2">
      <c r="B421" s="4" t="s">
        <v>35</v>
      </c>
      <c r="C421" s="3">
        <v>419</v>
      </c>
      <c r="D421" s="4" t="s">
        <v>29</v>
      </c>
    </row>
    <row r="422" spans="2:4" x14ac:dyDescent="0.2">
      <c r="B422" s="4" t="s">
        <v>35</v>
      </c>
      <c r="C422" s="3">
        <v>420</v>
      </c>
    </row>
    <row r="423" spans="2:4" x14ac:dyDescent="0.2">
      <c r="B423" s="4" t="s">
        <v>35</v>
      </c>
      <c r="C423" s="3">
        <v>421</v>
      </c>
    </row>
    <row r="424" spans="2:4" x14ac:dyDescent="0.2">
      <c r="B424" s="4" t="s">
        <v>35</v>
      </c>
      <c r="C424" s="3">
        <v>422</v>
      </c>
    </row>
    <row r="425" spans="2:4" x14ac:dyDescent="0.2">
      <c r="B425" s="4" t="s">
        <v>35</v>
      </c>
      <c r="C425" s="3">
        <v>423</v>
      </c>
    </row>
    <row r="426" spans="2:4" x14ac:dyDescent="0.2">
      <c r="B426" s="4" t="s">
        <v>35</v>
      </c>
      <c r="C426" s="3">
        <v>424</v>
      </c>
    </row>
    <row r="427" spans="2:4" x14ac:dyDescent="0.2">
      <c r="B427" s="4" t="s">
        <v>35</v>
      </c>
      <c r="C427" s="3">
        <v>425</v>
      </c>
    </row>
    <row r="428" spans="2:4" x14ac:dyDescent="0.2">
      <c r="B428" s="4" t="s">
        <v>35</v>
      </c>
      <c r="C428" s="3">
        <v>426</v>
      </c>
    </row>
    <row r="429" spans="2:4" x14ac:dyDescent="0.2">
      <c r="B429" s="4" t="s">
        <v>35</v>
      </c>
      <c r="C429" s="3">
        <v>427</v>
      </c>
      <c r="D429" s="4" t="s">
        <v>29</v>
      </c>
    </row>
    <row r="430" spans="2:4" x14ac:dyDescent="0.2">
      <c r="B430" s="4" t="s">
        <v>35</v>
      </c>
      <c r="C430" s="3">
        <v>428</v>
      </c>
    </row>
    <row r="431" spans="2:4" x14ac:dyDescent="0.2">
      <c r="B431" s="4" t="s">
        <v>35</v>
      </c>
      <c r="C431" s="3">
        <v>429</v>
      </c>
    </row>
    <row r="432" spans="2:4" x14ac:dyDescent="0.2">
      <c r="B432" s="4" t="s">
        <v>35</v>
      </c>
      <c r="C432" s="3">
        <v>430</v>
      </c>
    </row>
    <row r="433" spans="2:4" x14ac:dyDescent="0.2">
      <c r="B433" s="4" t="s">
        <v>35</v>
      </c>
      <c r="C433" s="3">
        <v>431</v>
      </c>
    </row>
    <row r="434" spans="2:4" x14ac:dyDescent="0.2">
      <c r="B434" s="4" t="s">
        <v>35</v>
      </c>
      <c r="C434" s="3">
        <v>432</v>
      </c>
    </row>
    <row r="435" spans="2:4" x14ac:dyDescent="0.2">
      <c r="B435" s="4" t="s">
        <v>35</v>
      </c>
      <c r="C435" s="3">
        <v>433</v>
      </c>
    </row>
    <row r="436" spans="2:4" x14ac:dyDescent="0.2">
      <c r="B436" s="4" t="s">
        <v>35</v>
      </c>
      <c r="C436" s="3">
        <v>434</v>
      </c>
    </row>
    <row r="437" spans="2:4" x14ac:dyDescent="0.2">
      <c r="C437" s="3">
        <v>435</v>
      </c>
      <c r="D437" s="4" t="s">
        <v>29</v>
      </c>
    </row>
  </sheetData>
  <mergeCells count="1">
    <mergeCell ref="C1:H1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pos5_B</vt:lpstr>
      <vt:lpstr>pos5_A</vt:lpstr>
      <vt:lpstr>pos5_seg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wehrens</cp:lastModifiedBy>
  <cp:lastPrinted>2007-12-04T14:48:44Z</cp:lastPrinted>
  <dcterms:created xsi:type="dcterms:W3CDTF">1996-10-14T23:33:28Z</dcterms:created>
  <dcterms:modified xsi:type="dcterms:W3CDTF">2014-03-23T15:31:54Z</dcterms:modified>
</cp:coreProperties>
</file>