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USER\Downloads\Batch 98 Day 16\Assignment\"/>
    </mc:Choice>
  </mc:AlternateContent>
  <xr:revisionPtr revIDLastSave="0" documentId="13_ncr:1_{A44A6702-5ADE-4B73-9535-49618BEBD1B1}" xr6:coauthVersionLast="36" xr6:coauthVersionMax="47" xr10:uidLastSave="{00000000-0000-0000-0000-000000000000}"/>
  <workbookProtection workbookAlgorithmName="SHA-512" workbookHashValue="meEr+IGszMJUY/oeZSl5Q/PXF6IRPJ2NUh/v5oK7eP8FCTUJdxf1KW+ZXTgDTkGIztPEZqmzQOfEABPi4fAonA==" workbookSaltValue="tTMQx+Ql+0dYWk7k/9zgkw==" workbookSpinCount="100000" lockStructure="1"/>
  <bookViews>
    <workbookView xWindow="-105" yWindow="-105" windowWidth="23250" windowHeight="12450" tabRatio="654" firstSheet="23" activeTab="24" xr2:uid="{00000000-000D-0000-FFFF-FFFF00000000}"/>
  </bookViews>
  <sheets>
    <sheet name="PROJECT 1" sheetId="6" r:id="rId1"/>
    <sheet name="Orders" sheetId="1" r:id="rId2"/>
    <sheet name="Products" sheetId="2" r:id="rId3"/>
    <sheet name="Countries" sheetId="4" r:id="rId4"/>
    <sheet name="Warehouse Extension" sheetId="3" r:id="rId5"/>
    <sheet name="Summary Chart" sheetId="5" r:id="rId6"/>
    <sheet name="PROJECT 2" sheetId="7" r:id="rId7"/>
    <sheet name="Team Selector" sheetId="9" r:id="rId8"/>
    <sheet name="Beer Prices" sheetId="8" r:id="rId9"/>
    <sheet name="Price per Ounce" sheetId="10" r:id="rId10"/>
    <sheet name="PROJECT 3" sheetId="12" r:id="rId11"/>
    <sheet name="Indicators" sheetId="13" r:id="rId12"/>
    <sheet name="Region Summary" sheetId="14" r:id="rId13"/>
    <sheet name="PROJECT 4" sheetId="15" r:id="rId14"/>
    <sheet name="Inventory" sheetId="16" r:id="rId15"/>
    <sheet name="Order Tracker" sheetId="17" r:id="rId16"/>
    <sheet name="PROJECT 5" sheetId="18" r:id="rId17"/>
    <sheet name="Product Sales" sheetId="19" r:id="rId18"/>
    <sheet name="Sales by Store" sheetId="21" r:id="rId19"/>
    <sheet name="New Product" sheetId="20" r:id="rId20"/>
    <sheet name="PROJECT 6" sheetId="22" r:id="rId21"/>
    <sheet name="Van Collisions" sheetId="24" r:id="rId22"/>
    <sheet name="Taxi Collisions" sheetId="27" r:id="rId23"/>
    <sheet name="Monthly Trend" sheetId="29" r:id="rId24"/>
    <sheet name="Collision Causes" sheetId="28" r:id="rId25"/>
  </sheets>
  <definedNames>
    <definedName name="_xlnm._FilterDatabase" localSheetId="3" hidden="1">Countries!$A$1:$A$15</definedName>
    <definedName name="_xlnm._FilterDatabase" localSheetId="14" hidden="1">Inventory!$A$1:$I$101</definedName>
    <definedName name="_xlnm._FilterDatabase" localSheetId="1" hidden="1">Orders!$A$1:$I$201</definedName>
    <definedName name="_xlnm._FilterDatabase" localSheetId="17" hidden="1">'Product Sales'!$A$1:$G$85</definedName>
    <definedName name="_xlnm._FilterDatabase" localSheetId="2" hidden="1">Products!$A$1:$B$15</definedName>
    <definedName name="_xlnm._FilterDatabase" localSheetId="21" hidden="1">'Van Collisions'!$A$2:$E$230</definedName>
    <definedName name="_xlchart.v5.0" hidden="1">Countries!$A$1</definedName>
    <definedName name="_xlchart.v5.1" hidden="1">Countries!$A$2:$A$15</definedName>
    <definedName name="_xlchart.v5.2" hidden="1">Countries!$B$1</definedName>
    <definedName name="_xlchart.v5.3" hidden="1">Countries!$B$2:$B$15</definedName>
  </definedNames>
  <calcPr calcId="191029"/>
  <pivotCaches>
    <pivotCache cacheId="0" r:id="rId26"/>
    <pivotCache cacheId="1" r:id="rId27"/>
    <pivotCache cacheId="2" r:id="rId28"/>
  </pivotCaches>
</workbook>
</file>

<file path=xl/calcChain.xml><?xml version="1.0" encoding="utf-8"?>
<calcChain xmlns="http://schemas.openxmlformats.org/spreadsheetml/2006/main">
  <c r="B8" i="20" l="1"/>
  <c r="K8" i="21"/>
  <c r="J8" i="21"/>
  <c r="I8" i="21"/>
  <c r="H8" i="21"/>
  <c r="K7" i="21"/>
  <c r="K6" i="21"/>
  <c r="K5" i="21"/>
  <c r="J7" i="21"/>
  <c r="J6" i="21"/>
  <c r="J5" i="21"/>
  <c r="I7" i="21"/>
  <c r="I6" i="21"/>
  <c r="I5" i="21"/>
  <c r="H7" i="21"/>
  <c r="H6" i="21"/>
  <c r="H5" i="21"/>
  <c r="K4" i="21"/>
  <c r="J4" i="21"/>
  <c r="I4" i="21"/>
  <c r="H4" i="21"/>
  <c r="K3" i="21"/>
  <c r="J3" i="21"/>
  <c r="I3" i="21"/>
  <c r="H3" i="21"/>
  <c r="G87" i="19" l="1"/>
  <c r="F87" i="19"/>
  <c r="G86" i="19"/>
  <c r="F86" i="19"/>
  <c r="G64" i="19"/>
  <c r="F64" i="19"/>
  <c r="G60" i="19"/>
  <c r="F60" i="19"/>
  <c r="G48" i="19"/>
  <c r="F48" i="19"/>
  <c r="G6" i="19"/>
  <c r="F6" i="19"/>
  <c r="B5" i="17"/>
  <c r="G2" i="10" l="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B5" i="3"/>
  <c r="L4" i="1" l="1"/>
  <c r="L5" i="1"/>
  <c r="L6" i="1"/>
  <c r="L3" i="1"/>
  <c r="L2" i="1"/>
  <c r="F3"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C9" i="9" l="1"/>
  <c r="C8" i="9"/>
  <c r="C11" i="9" l="1"/>
</calcChain>
</file>

<file path=xl/sharedStrings.xml><?xml version="1.0" encoding="utf-8"?>
<sst xmlns="http://schemas.openxmlformats.org/spreadsheetml/2006/main" count="2776" uniqueCount="660">
  <si>
    <t>Country</t>
  </si>
  <si>
    <t>Quantity</t>
  </si>
  <si>
    <t>United Kingdom</t>
  </si>
  <si>
    <t>France</t>
  </si>
  <si>
    <t>Netherlands</t>
  </si>
  <si>
    <t>Germany</t>
  </si>
  <si>
    <t>Norway</t>
  </si>
  <si>
    <t>Switzerland</t>
  </si>
  <si>
    <t>Spain</t>
  </si>
  <si>
    <t>Portugal</t>
  </si>
  <si>
    <t>Italy</t>
  </si>
  <si>
    <t>Belgium</t>
  </si>
  <si>
    <t>Denmark</t>
  </si>
  <si>
    <t>Sweden</t>
  </si>
  <si>
    <t>Finland</t>
  </si>
  <si>
    <t>Austria</t>
  </si>
  <si>
    <t>Order Date</t>
  </si>
  <si>
    <t>Product ID</t>
  </si>
  <si>
    <t>Product Name</t>
  </si>
  <si>
    <t>Unit Price</t>
  </si>
  <si>
    <t>Revenue</t>
  </si>
  <si>
    <t>Client ID</t>
  </si>
  <si>
    <t>Orders</t>
  </si>
  <si>
    <t>Mortgage Payments</t>
  </si>
  <si>
    <t>Loan Balance</t>
  </si>
  <si>
    <t>Annual Interest Rate</t>
  </si>
  <si>
    <t>Term Length (yrs)</t>
  </si>
  <si>
    <t>Monthly Payment</t>
  </si>
  <si>
    <t>Grand Total</t>
  </si>
  <si>
    <t>Jan</t>
  </si>
  <si>
    <t>Feb</t>
  </si>
  <si>
    <t>Mar</t>
  </si>
  <si>
    <t>Apr</t>
  </si>
  <si>
    <t>May</t>
  </si>
  <si>
    <t>Jun</t>
  </si>
  <si>
    <t>Jul</t>
  </si>
  <si>
    <t>Aug</t>
  </si>
  <si>
    <t>Sep</t>
  </si>
  <si>
    <t>Oct</t>
  </si>
  <si>
    <t>Nov</t>
  </si>
  <si>
    <t>Dec</t>
  </si>
  <si>
    <t>Sum of Revenue</t>
  </si>
  <si>
    <t>Order #</t>
  </si>
  <si>
    <t>MLB Beer Prices</t>
  </si>
  <si>
    <t>Price:</t>
  </si>
  <si>
    <t>Team</t>
  </si>
  <si>
    <t>Nickname</t>
  </si>
  <si>
    <t>City</t>
  </si>
  <si>
    <t>Arizona Diamondbacks</t>
  </si>
  <si>
    <t>Diamondbacks</t>
  </si>
  <si>
    <t>Arizona</t>
  </si>
  <si>
    <t>Atlanta Braves</t>
  </si>
  <si>
    <t>Braves</t>
  </si>
  <si>
    <t>Atlanta</t>
  </si>
  <si>
    <t>Baltimore Orioles</t>
  </si>
  <si>
    <t>Orioles</t>
  </si>
  <si>
    <t>Baltimore</t>
  </si>
  <si>
    <t>Boston Red Sox</t>
  </si>
  <si>
    <t>Red Sox</t>
  </si>
  <si>
    <t>Boston</t>
  </si>
  <si>
    <t>Chicago Cubs</t>
  </si>
  <si>
    <t>Cubs</t>
  </si>
  <si>
    <t>Chicago</t>
  </si>
  <si>
    <t>Chicago White Sox</t>
  </si>
  <si>
    <t>White Sox</t>
  </si>
  <si>
    <t>Cincinnati Reds</t>
  </si>
  <si>
    <t>Reds</t>
  </si>
  <si>
    <t>Cincinnati</t>
  </si>
  <si>
    <t>Cleveland Indians</t>
  </si>
  <si>
    <t>Indians</t>
  </si>
  <si>
    <t>Cleveland</t>
  </si>
  <si>
    <t>Colorado Rockies</t>
  </si>
  <si>
    <t>Rockies</t>
  </si>
  <si>
    <t>Colorado</t>
  </si>
  <si>
    <t>Detroit Tigers</t>
  </si>
  <si>
    <t>Tigers</t>
  </si>
  <si>
    <t>Detroit</t>
  </si>
  <si>
    <t>Houston Astros</t>
  </si>
  <si>
    <t>Astros</t>
  </si>
  <si>
    <t>Houston</t>
  </si>
  <si>
    <t>Kansas City Royals</t>
  </si>
  <si>
    <t>Royals</t>
  </si>
  <si>
    <t>Kansas City</t>
  </si>
  <si>
    <t>Los Angeles Angels</t>
  </si>
  <si>
    <t>Angels</t>
  </si>
  <si>
    <t>Anaheim</t>
  </si>
  <si>
    <t>Los Angeles Dodgers</t>
  </si>
  <si>
    <t>Dodgers</t>
  </si>
  <si>
    <t>Los Angeles</t>
  </si>
  <si>
    <t>Miami Marlins</t>
  </si>
  <si>
    <t>Marlins</t>
  </si>
  <si>
    <t>Miami</t>
  </si>
  <si>
    <t>Milwaukee Brewers</t>
  </si>
  <si>
    <t>Brewers</t>
  </si>
  <si>
    <t>Milwaukee</t>
  </si>
  <si>
    <t>Minnesota Twins</t>
  </si>
  <si>
    <t>Twins</t>
  </si>
  <si>
    <t>Minnesota</t>
  </si>
  <si>
    <t>New York Mets</t>
  </si>
  <si>
    <t>Mets</t>
  </si>
  <si>
    <t>New York</t>
  </si>
  <si>
    <t>New York Yankees</t>
  </si>
  <si>
    <t>Yankees</t>
  </si>
  <si>
    <t>Oakland Athletics</t>
  </si>
  <si>
    <t>Athletics</t>
  </si>
  <si>
    <t>Oakland</t>
  </si>
  <si>
    <t>Philadelphia Phillies</t>
  </si>
  <si>
    <t>Phillies</t>
  </si>
  <si>
    <t>Philadelphia</t>
  </si>
  <si>
    <t>Pittsburgh Pirates</t>
  </si>
  <si>
    <t>Pirates</t>
  </si>
  <si>
    <t>Pittsburgh</t>
  </si>
  <si>
    <t>San Diego Padres</t>
  </si>
  <si>
    <t>Padres</t>
  </si>
  <si>
    <t>San Diego</t>
  </si>
  <si>
    <t>San Francisco Giants</t>
  </si>
  <si>
    <t>Giants</t>
  </si>
  <si>
    <t>San Francisco</t>
  </si>
  <si>
    <t>Seattle Mariners</t>
  </si>
  <si>
    <t>Mariners</t>
  </si>
  <si>
    <t>Seattle</t>
  </si>
  <si>
    <t>St. Louis Cardinals</t>
  </si>
  <si>
    <t>Cardinals</t>
  </si>
  <si>
    <t>St. Louis</t>
  </si>
  <si>
    <t>Tampa Bay Rays</t>
  </si>
  <si>
    <t>Rays</t>
  </si>
  <si>
    <t>Tampa</t>
  </si>
  <si>
    <t>Texas Rangers</t>
  </si>
  <si>
    <t>Rangers</t>
  </si>
  <si>
    <t>Arlington</t>
  </si>
  <si>
    <t>Toronto Blue Jays</t>
  </si>
  <si>
    <t>Blue Jays</t>
  </si>
  <si>
    <t>Toronto</t>
  </si>
  <si>
    <t>Washington Nationals</t>
  </si>
  <si>
    <t>Nationals</t>
  </si>
  <si>
    <t>Washington</t>
  </si>
  <si>
    <t>Size</t>
  </si>
  <si>
    <t>Price</t>
  </si>
  <si>
    <t>2013</t>
  </si>
  <si>
    <t>2014</t>
  </si>
  <si>
    <t>2015</t>
  </si>
  <si>
    <t>2016</t>
  </si>
  <si>
    <t>2018</t>
  </si>
  <si>
    <t>Change</t>
  </si>
  <si>
    <t>Region</t>
  </si>
  <si>
    <t>Afghanistan</t>
  </si>
  <si>
    <t>South Asia</t>
  </si>
  <si>
    <t>Albania</t>
  </si>
  <si>
    <t>Europe &amp; Central Asia</t>
  </si>
  <si>
    <t>Algeria</t>
  </si>
  <si>
    <t>Middle East &amp; North Africa</t>
  </si>
  <si>
    <t>Andorra</t>
  </si>
  <si>
    <t>Angola</t>
  </si>
  <si>
    <t>Sub-Saharan Africa</t>
  </si>
  <si>
    <t>Antigua and Barbuda</t>
  </si>
  <si>
    <t>Latin America &amp; Caribbean</t>
  </si>
  <si>
    <t>Argentina</t>
  </si>
  <si>
    <t>Armenia</t>
  </si>
  <si>
    <t>Australia</t>
  </si>
  <si>
    <t>East Asia &amp; Pacific</t>
  </si>
  <si>
    <t>Azerbaijan</t>
  </si>
  <si>
    <t>Bahrain</t>
  </si>
  <si>
    <t>Bangladesh</t>
  </si>
  <si>
    <t>Belarus</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</si>
  <si>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</si>
  <si>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</si>
  <si>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</si>
  <si>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</si>
  <si>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</si>
  <si>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</si>
  <si>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</si>
  <si>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</si>
  <si>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</si>
  <si>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</si>
  <si>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</si>
  <si>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</si>
  <si>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</si>
  <si>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</si>
  <si>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</si>
  <si>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North America</t>
  </si>
  <si>
    <t>Central African Republic</t>
  </si>
  <si>
    <t>Chad</t>
  </si>
  <si>
    <t>Chile</t>
  </si>
  <si>
    <t>China</t>
  </si>
  <si>
    <t>Colombia</t>
  </si>
  <si>
    <t>Comoros</t>
  </si>
  <si>
    <t>Congo, Dem. Rep.</t>
  </si>
  <si>
    <t>Congo, Rep.</t>
  </si>
  <si>
    <t>Costa Rica</t>
  </si>
  <si>
    <t>Cote d'Ivoire</t>
  </si>
  <si>
    <t>Croatia</t>
  </si>
  <si>
    <t>Cyprus</t>
  </si>
  <si>
    <t>Czech Republic</t>
  </si>
  <si>
    <t>Djibouti</t>
  </si>
  <si>
    <t>Dominica</t>
  </si>
  <si>
    <t>Dominican Republic</t>
  </si>
  <si>
    <t>Ecuador</t>
  </si>
  <si>
    <t>Egypt, Arab Rep.</t>
  </si>
  <si>
    <t>El Salvador</t>
  </si>
  <si>
    <t>Equatorial Guinea</t>
  </si>
  <si>
    <t>Estonia</t>
  </si>
  <si>
    <t>Eswatini</t>
  </si>
  <si>
    <t>Ethiopia</t>
  </si>
  <si>
    <t>Fiji</t>
  </si>
  <si>
    <t>Gabon</t>
  </si>
  <si>
    <t>Gambia, The</t>
  </si>
  <si>
    <t>Georgia</t>
  </si>
  <si>
    <t>Ghana</t>
  </si>
  <si>
    <t>Greece</t>
  </si>
  <si>
    <t>Grenada</t>
  </si>
  <si>
    <t>Guatemala</t>
  </si>
  <si>
    <t>Guinea</t>
  </si>
  <si>
    <t>Guinea-Bissau</t>
  </si>
  <si>
    <t>Guyana</t>
  </si>
  <si>
    <t>Haiti</t>
  </si>
  <si>
    <t>Honduras</t>
  </si>
  <si>
    <t>Hong Kong SAR, China</t>
  </si>
  <si>
    <t>Hungary</t>
  </si>
  <si>
    <t>Iceland</t>
  </si>
  <si>
    <t>India</t>
  </si>
  <si>
    <t>Indonesia</t>
  </si>
  <si>
    <t>Iraq</t>
  </si>
  <si>
    <t>Ireland</t>
  </si>
  <si>
    <t>Israel</t>
  </si>
  <si>
    <t>Jamaica</t>
  </si>
  <si>
    <t>Japan</t>
  </si>
  <si>
    <t>Jordan</t>
  </si>
  <si>
    <t>Kazakhstan</t>
  </si>
  <si>
    <t>Kenya</t>
  </si>
  <si>
    <t>Kiribati</t>
  </si>
  <si>
    <t>Korea, Rep.</t>
  </si>
  <si>
    <t>Kuwait</t>
  </si>
  <si>
    <t>Kyrgyz Republic</t>
  </si>
  <si>
    <t>Latvia</t>
  </si>
  <si>
    <t>Lebanon</t>
  </si>
  <si>
    <t>Lesotho</t>
  </si>
  <si>
    <t>Liberia</t>
  </si>
  <si>
    <t>Libya</t>
  </si>
  <si>
    <t>Lithuania</t>
  </si>
  <si>
    <t>Luxembourg</t>
  </si>
  <si>
    <t>Macao SAR, China</t>
  </si>
  <si>
    <t>Madagascar</t>
  </si>
  <si>
    <t>Malawi</t>
  </si>
  <si>
    <t>Malaysia</t>
  </si>
  <si>
    <t>Maldives</t>
  </si>
  <si>
    <t>Mali</t>
  </si>
  <si>
    <t>Malta</t>
  </si>
  <si>
    <t>Marshall Islands</t>
  </si>
  <si>
    <t>Mauritania</t>
  </si>
  <si>
    <t>Mauritius</t>
  </si>
  <si>
    <t>Mexico</t>
  </si>
  <si>
    <t>Moldova</t>
  </si>
  <si>
    <t>Mongolia</t>
  </si>
  <si>
    <t>Montenegro</t>
  </si>
  <si>
    <t>Morocco</t>
  </si>
  <si>
    <t>Mozambique</t>
  </si>
  <si>
    <t>Myanmar</t>
  </si>
  <si>
    <t>Namibia</t>
  </si>
  <si>
    <t>Nepal</t>
  </si>
  <si>
    <t>New Zealand</t>
  </si>
  <si>
    <t>Nicaragua</t>
  </si>
  <si>
    <t>Niger</t>
  </si>
  <si>
    <t>Nigeria</t>
  </si>
  <si>
    <t>North Macedonia</t>
  </si>
  <si>
    <t>Oman</t>
  </si>
  <si>
    <t>Pakistan</t>
  </si>
  <si>
    <t>Palau</t>
  </si>
  <si>
    <t>Panama</t>
  </si>
  <si>
    <t>Papua New Guinea</t>
  </si>
  <si>
    <t>Paraguay</t>
  </si>
  <si>
    <t>Peru</t>
  </si>
  <si>
    <t>Philippines</t>
  </si>
  <si>
    <t>Poland</t>
  </si>
  <si>
    <t>Puerto Rico</t>
  </si>
  <si>
    <t>Qatar</t>
  </si>
  <si>
    <t>Romania</t>
  </si>
  <si>
    <t>Russian Federation</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</si>
  <si>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</si>
  <si>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</si>
  <si>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</si>
  <si>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</si>
  <si>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</si>
  <si>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</si>
  <si>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</si>
  <si>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</si>
  <si>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</si>
  <si>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</si>
  <si>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</si>
  <si>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</si>
  <si>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</si>
  <si>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</si>
  <si>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Sri Lanka</t>
  </si>
  <si>
    <t>St. Kitts and Nevis</t>
  </si>
  <si>
    <t>St. Lucia</t>
  </si>
  <si>
    <t>St. Vincent and the Grenadines</t>
  </si>
  <si>
    <t>Suriname</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</si>
  <si>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</si>
  <si>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</si>
  <si>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</si>
  <si>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</si>
  <si>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</si>
  <si>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</si>
  <si>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</si>
  <si>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</si>
  <si>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</si>
  <si>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</si>
  <si>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</si>
  <si>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</si>
  <si>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</si>
  <si>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</si>
  <si>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</si>
  <si>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States</t>
  </si>
  <si>
    <t>Uruguay</t>
  </si>
  <si>
    <t>Uzbekistan</t>
  </si>
  <si>
    <t>Vanuatu</t>
  </si>
  <si>
    <t>Vietnam</t>
  </si>
  <si>
    <t>Yemen, Rep.</t>
  </si>
  <si>
    <t>Zambia</t>
  </si>
  <si>
    <t>Zimbabwe</t>
  </si>
  <si>
    <t>Population</t>
  </si>
  <si>
    <t>Sum of Population</t>
  </si>
  <si>
    <t>Area</t>
  </si>
  <si>
    <t>Sum of Area</t>
  </si>
  <si>
    <t>Province</t>
  </si>
  <si>
    <t>Winery</t>
  </si>
  <si>
    <t>Variety</t>
  </si>
  <si>
    <t>Name</t>
  </si>
  <si>
    <t>US</t>
  </si>
  <si>
    <t>Cadence</t>
  </si>
  <si>
    <t>Bordeaux Red</t>
  </si>
  <si>
    <t>Cadence (2013) Coda</t>
  </si>
  <si>
    <t>Cadence (2012) Coda</t>
  </si>
  <si>
    <t>Cadence (2015) Coda</t>
  </si>
  <si>
    <t>Cadence (2014) Coda</t>
  </si>
  <si>
    <t>Loire Valley</t>
  </si>
  <si>
    <t>Henri Bourgeois</t>
  </si>
  <si>
    <t>Sauvignon Blanc</t>
  </si>
  <si>
    <t xml:space="preserve">Henri Bourgeois (2010) Jadis </t>
  </si>
  <si>
    <t xml:space="preserve">Henri Bourgeois (2012) Jadis </t>
  </si>
  <si>
    <t xml:space="preserve">Henri Bourgeois (2014) Jadis </t>
  </si>
  <si>
    <t>Burgundy</t>
  </si>
  <si>
    <t>Louis Latour</t>
  </si>
  <si>
    <t>Chardonnay</t>
  </si>
  <si>
    <t xml:space="preserve">Louis Latour (2009) Charmes </t>
  </si>
  <si>
    <t>Cadence (2013) Ciel du Cheval</t>
  </si>
  <si>
    <t xml:space="preserve">Louis Latour (2008) Genievres </t>
  </si>
  <si>
    <t>Pinot Noir</t>
  </si>
  <si>
    <t xml:space="preserve">Louis Latour (2009) En Chevret </t>
  </si>
  <si>
    <t xml:space="preserve">Louis Latour (2012) En Paradis </t>
  </si>
  <si>
    <t xml:space="preserve">Louis Latour (2014) En Paradis </t>
  </si>
  <si>
    <t xml:space="preserve">Louis Latour (2009) La Garenne </t>
  </si>
  <si>
    <t xml:space="preserve">Louis Latour (2009) Les Damodes </t>
  </si>
  <si>
    <t>Cadence (2012) Tapteil</t>
  </si>
  <si>
    <t>Cadence (2014) Tapteil</t>
  </si>
  <si>
    <t>Cadence (2013) Tapteil</t>
  </si>
  <si>
    <t>Cadence (2011) Tapteil</t>
  </si>
  <si>
    <t xml:space="preserve">Henri Bourgeois (2012) En Travertin </t>
  </si>
  <si>
    <t xml:space="preserve">Henri Bourgeois (2015) En Travertin </t>
  </si>
  <si>
    <t>Bordeaux</t>
  </si>
  <si>
    <t>Cheval Quancard</t>
  </si>
  <si>
    <t xml:space="preserve">Cheval Quancard (2010) Fleur de Roc </t>
  </si>
  <si>
    <t xml:space="preserve">Cheval Quancard (2015) Fleur du Roc </t>
  </si>
  <si>
    <t xml:space="preserve">Henri Bourgeois (2014) Les Baronnes </t>
  </si>
  <si>
    <t xml:space="preserve">Henri Bourgeois (2012) Les Baronnes </t>
  </si>
  <si>
    <t xml:space="preserve">Henri Bourgeois (2015) Les Baronnes </t>
  </si>
  <si>
    <t xml:space="preserve">Henri Bourgeois (2016) Les Baronnes </t>
  </si>
  <si>
    <t xml:space="preserve">Henri Bourgeois (2013) Les Baronnes </t>
  </si>
  <si>
    <t>Cheval Quancard (2009) Chai de Bordes</t>
  </si>
  <si>
    <t>Cheval Quancard (2010) Chai de Bordes</t>
  </si>
  <si>
    <t>Cheval Quancard (2012) Chai de Bordes</t>
  </si>
  <si>
    <t>Cheval Quancard (2014) Chai de Bordes</t>
  </si>
  <si>
    <t xml:space="preserve">Henri Bourgeois (2011) Etienne Henri </t>
  </si>
  <si>
    <t xml:space="preserve">Henri Bourgeois (2014) Etienne Henri </t>
  </si>
  <si>
    <t xml:space="preserve">Henri Bourgeois (2013) Etienne Henri </t>
  </si>
  <si>
    <t xml:space="preserve">Henri Bourgeois (2009) La Bourgeoise </t>
  </si>
  <si>
    <t xml:space="preserve">Henri Bourgeois (2014) La Bourgeoise </t>
  </si>
  <si>
    <t xml:space="preserve">Henri Bourgeois (2013) La Bourgeoise </t>
  </si>
  <si>
    <t xml:space="preserve">Henri Bourgeois (2012) La Bourgeoise </t>
  </si>
  <si>
    <t xml:space="preserve">Louis Latour (2014) Le Montrachet </t>
  </si>
  <si>
    <t xml:space="preserve">Louis Latour (2009) Les Chatelots </t>
  </si>
  <si>
    <t xml:space="preserve">Cheval Quancard (2015) Chai de Bordes </t>
  </si>
  <si>
    <t>Louis Latour (2008) Clos de Vougeot</t>
  </si>
  <si>
    <t>Louis Latour (2005) Clos de Vougeot</t>
  </si>
  <si>
    <t>Louis Latour (2010) Clos de Vougeot</t>
  </si>
  <si>
    <t>Louis Latour (2011) Clos de Vougeot</t>
  </si>
  <si>
    <t>Louis Latour (2014) Clos de Vougeot</t>
  </si>
  <si>
    <t xml:space="preserve">Louis Latour (2005) Domaine Latour </t>
  </si>
  <si>
    <t xml:space="preserve">Louis Latour (2015) Domaine Latour </t>
  </si>
  <si>
    <t xml:space="preserve">Henri Bourgeois (2015) Haute Victoire </t>
  </si>
  <si>
    <t xml:space="preserve">Henri Bourgeois (2014) Haute Victoire </t>
  </si>
  <si>
    <t xml:space="preserve">Henri Bourgeois (2011) Sancerre Jadis </t>
  </si>
  <si>
    <t xml:space="preserve">Louis Latour (2009) Les Demoiselles </t>
  </si>
  <si>
    <t xml:space="preserve">Louis Latour (2011) Les Demoiselles </t>
  </si>
  <si>
    <t xml:space="preserve">Louis Latour (2015) Les Demoiselles </t>
  </si>
  <si>
    <t>Louis Latour (2008) Batard-Montrachet</t>
  </si>
  <si>
    <t>Louis Latour (2015) Batard-Montrachet</t>
  </si>
  <si>
    <t>Louis Latour (2014) Batard-Montrachet</t>
  </si>
  <si>
    <t>Louis Latour (2009) Batard-Montrachet</t>
  </si>
  <si>
    <t xml:space="preserve">Cheval Quancard (2014) Fortin Plaisance </t>
  </si>
  <si>
    <t xml:space="preserve">Louis Latour (2012) Les Deux Moulins </t>
  </si>
  <si>
    <t xml:space="preserve">Cheval Quancard (2014) Monfort Bellevue </t>
  </si>
  <si>
    <t xml:space="preserve">Cheval Quancard (2009) Monfort Bellevue </t>
  </si>
  <si>
    <t>Louis Latour (2005) Morey-Saint-Denis</t>
  </si>
  <si>
    <t>Louis Latour (2015) Morey-Saint-Denis</t>
  </si>
  <si>
    <t>Louis Latour (2014) Morey-Saint-Denis</t>
  </si>
  <si>
    <t>Louis Latour (2015) Nuits-St.-Georges</t>
  </si>
  <si>
    <t>Louis Latour (2012) Nuits-St.-Georges</t>
  </si>
  <si>
    <t xml:space="preserve">Henri Bourgeois (2011) Sancerre d'Antan </t>
  </si>
  <si>
    <t xml:space="preserve">Henri Bourgeois (2012) Sancerre d'Antan </t>
  </si>
  <si>
    <t xml:space="preserve">Henri Bourgeois (2009) Sancerre d'Antan </t>
  </si>
  <si>
    <t xml:space="preserve">Louis Latour (2009) Charmes Chambertin </t>
  </si>
  <si>
    <t xml:space="preserve">Cheval Quancard (2010) Prestige de Bordes </t>
  </si>
  <si>
    <t xml:space="preserve">Louis Latour (2008) Charmes Premier Cru </t>
  </si>
  <si>
    <t xml:space="preserve">Louis Latour (2011) Epenots Premier Cru </t>
  </si>
  <si>
    <t xml:space="preserve">Louis Latour (2014) Epenots Premier Cru </t>
  </si>
  <si>
    <t xml:space="preserve">Louis Latour (2009) Les Quatre Journaux </t>
  </si>
  <si>
    <t xml:space="preserve">Louis Latour (2014) Les Quatre Journaux </t>
  </si>
  <si>
    <t xml:space="preserve">Louis Latour (2015) Les Quatre Journaux </t>
  </si>
  <si>
    <t xml:space="preserve">Louis Latour (2011) Morgeot Premier Cru </t>
  </si>
  <si>
    <t xml:space="preserve">Louis Latour (2010) Morgeot Premier Cru </t>
  </si>
  <si>
    <t xml:space="preserve">Louis Latour (2015) Morgeot Premier Cru </t>
  </si>
  <si>
    <t>Cadence (2011) Cara Mia</t>
  </si>
  <si>
    <t>Cadence (2013) Cara Mia</t>
  </si>
  <si>
    <t>Cadence (2014) Cara Mia</t>
  </si>
  <si>
    <t>Cadence (2012) Cara Mia</t>
  </si>
  <si>
    <t xml:space="preserve">Louis Latour (2011) Caradeux Premier Cru </t>
  </si>
  <si>
    <t xml:space="preserve">Henri Bourgeois (2008) Le M.D. de Bourgeois </t>
  </si>
  <si>
    <t>Canoe Ridge</t>
  </si>
  <si>
    <t>Merlot</t>
  </si>
  <si>
    <t>Canoe Ridge (2013) The Expedition</t>
  </si>
  <si>
    <t>Canoe Ridge (2014) The Expedition</t>
  </si>
  <si>
    <t>Order Tracker</t>
  </si>
  <si>
    <t>Purchase Date:</t>
  </si>
  <si>
    <t>Shipment Time (business days):</t>
  </si>
  <si>
    <t>Arrival Date:</t>
  </si>
  <si>
    <t>Order ID:</t>
  </si>
  <si>
    <t>555-123</t>
  </si>
  <si>
    <t>Stock On Hand</t>
  </si>
  <si>
    <t>Reorder Quantity</t>
  </si>
  <si>
    <t>Year</t>
  </si>
  <si>
    <t>Whole Bean/Teas</t>
  </si>
  <si>
    <t>Coffee beans</t>
  </si>
  <si>
    <t>Organic Beans</t>
  </si>
  <si>
    <t>Brazilian - Organic</t>
  </si>
  <si>
    <t>House blend Beans</t>
  </si>
  <si>
    <t>Our Old Time Diner Blend</t>
  </si>
  <si>
    <t>Espresso Beans</t>
  </si>
  <si>
    <t>Espresso Roast</t>
  </si>
  <si>
    <t>Primo Espresso Roast</t>
  </si>
  <si>
    <t>Gourmet Beans</t>
  </si>
  <si>
    <t>Columbian Medium Roast</t>
  </si>
  <si>
    <t>Premium Beans</t>
  </si>
  <si>
    <t>Jamacian Coffee River</t>
  </si>
  <si>
    <t>Civet Cat</t>
  </si>
  <si>
    <t>Organic Decaf Blend</t>
  </si>
  <si>
    <t>Green beans</t>
  </si>
  <si>
    <t>Guatemalan Sustainably Grown</t>
  </si>
  <si>
    <t>Loose Tea</t>
  </si>
  <si>
    <t>Herbal tea</t>
  </si>
  <si>
    <t>Lemon Grass</t>
  </si>
  <si>
    <t>Peppermint</t>
  </si>
  <si>
    <t>Black tea</t>
  </si>
  <si>
    <t>English Breakfast</t>
  </si>
  <si>
    <t>Earl Grey</t>
  </si>
  <si>
    <t>Green tea</t>
  </si>
  <si>
    <t>Serenity Green Tea</t>
  </si>
  <si>
    <t>Chai tea</t>
  </si>
  <si>
    <t>Traditional Blend Chai</t>
  </si>
  <si>
    <t>Morning Sunrise Chai</t>
  </si>
  <si>
    <t>Spicy Eye Opener Chai</t>
  </si>
  <si>
    <t>Packaged Chocolate</t>
  </si>
  <si>
    <t>Drinking Chocolate</t>
  </si>
  <si>
    <t>Dark chocolate</t>
  </si>
  <si>
    <t>Organic Chocolate</t>
  </si>
  <si>
    <t>Sustainably Grown Organic</t>
  </si>
  <si>
    <t>Chili Mayan</t>
  </si>
  <si>
    <t>Beverages</t>
  </si>
  <si>
    <t>Coffee</t>
  </si>
  <si>
    <t>Drip coffee</t>
  </si>
  <si>
    <t>Our Old Time Diner Blend Sm</t>
  </si>
  <si>
    <t>Our Old Time Diner Blend Rg</t>
  </si>
  <si>
    <t>Our Old Time Diner Blend Lg</t>
  </si>
  <si>
    <t>Organic brewed coffee</t>
  </si>
  <si>
    <t>Brazilian Sm</t>
  </si>
  <si>
    <t>Brazilian Rg</t>
  </si>
  <si>
    <t>Brazilian Lg</t>
  </si>
  <si>
    <t>Gourmet brewed coffee</t>
  </si>
  <si>
    <t>Columbian Medium Roast Sm</t>
  </si>
  <si>
    <t>Columbian Medium Roast Rg</t>
  </si>
  <si>
    <t>Columbian Medium Roast Lg</t>
  </si>
  <si>
    <t>Ethiopia Sm</t>
  </si>
  <si>
    <t>Ethiopia Rg</t>
  </si>
  <si>
    <t>Ethiopia Lg</t>
  </si>
  <si>
    <t>Premium brewed coffee</t>
  </si>
  <si>
    <t>Jamaican Coffee River Sm</t>
  </si>
  <si>
    <t>Jamaican Coffee River Rg</t>
  </si>
  <si>
    <t>Jamaican Coffee River Lg</t>
  </si>
  <si>
    <t>Barista Espresso</t>
  </si>
  <si>
    <t>Espresso shot</t>
  </si>
  <si>
    <t>Latte</t>
  </si>
  <si>
    <t>Latte Rg</t>
  </si>
  <si>
    <t>Cappuccino</t>
  </si>
  <si>
    <t>Cappuccino Lg</t>
  </si>
  <si>
    <t>Tea</t>
  </si>
  <si>
    <t>Brewed herbal tea</t>
  </si>
  <si>
    <t>Lemon Grass Rg</t>
  </si>
  <si>
    <t>Lemon Grass Lg</t>
  </si>
  <si>
    <t>Peppermint Rg</t>
  </si>
  <si>
    <t>Peppermint Lg</t>
  </si>
  <si>
    <t>Brewed Green tea</t>
  </si>
  <si>
    <t>Serenity Green Tea Rg</t>
  </si>
  <si>
    <t>Serenity Green Tea Lg</t>
  </si>
  <si>
    <t>Brewed Black tea</t>
  </si>
  <si>
    <t>English Breakfast Rg</t>
  </si>
  <si>
    <t>English Breakfast Lg</t>
  </si>
  <si>
    <t>Earl Grey Rg</t>
  </si>
  <si>
    <t>Earl Grey Lg</t>
  </si>
  <si>
    <t>Brewed Chai tea</t>
  </si>
  <si>
    <t>Traditional Blend Chai Rg</t>
  </si>
  <si>
    <t>Traditional Blend Chai Lg</t>
  </si>
  <si>
    <t>Morning Sunrise Chai Rg</t>
  </si>
  <si>
    <t>Morning Sunrise Chai Lg</t>
  </si>
  <si>
    <t>Spicy Eye Opener Chai Rg</t>
  </si>
  <si>
    <t>Spicy Eye Opener Chai Lg</t>
  </si>
  <si>
    <t>Hot chocolate</t>
  </si>
  <si>
    <t>Dark chocolate Rg</t>
  </si>
  <si>
    <t>Dark chocolate Lg</t>
  </si>
  <si>
    <t>Sustainably Grown Organic Rg</t>
  </si>
  <si>
    <t>Sustainably Grown Organic Lg</t>
  </si>
  <si>
    <t>Add-ons</t>
  </si>
  <si>
    <t>Flavours</t>
  </si>
  <si>
    <t>Regular syrup</t>
  </si>
  <si>
    <t>Carmel syrup</t>
  </si>
  <si>
    <t>Hazelnut syrup</t>
  </si>
  <si>
    <t>Sugar free syrup</t>
  </si>
  <si>
    <t>Sugar Free Vanilla syrup</t>
  </si>
  <si>
    <t>Food</t>
  </si>
  <si>
    <t>Bakery</t>
  </si>
  <si>
    <t>Pastry</t>
  </si>
  <si>
    <t>Croissant</t>
  </si>
  <si>
    <t>Scone</t>
  </si>
  <si>
    <t>Cranberry Scone</t>
  </si>
  <si>
    <t>Chocolate Croissant</t>
  </si>
  <si>
    <t>Ginger Scone</t>
  </si>
  <si>
    <t>Almond Croissant</t>
  </si>
  <si>
    <t>Biscotti</t>
  </si>
  <si>
    <t>Ginger Biscotti</t>
  </si>
  <si>
    <t>Hazelnut Biscotti</t>
  </si>
  <si>
    <t>Chocolate Chip Biscotti</t>
  </si>
  <si>
    <t>Oatmeal Scone</t>
  </si>
  <si>
    <t xml:space="preserve">Scottish Cream Scone </t>
  </si>
  <si>
    <t>Jumbo Savory Scone</t>
  </si>
  <si>
    <t>Merchandise</t>
  </si>
  <si>
    <t>Branded</t>
  </si>
  <si>
    <t>Clothing</t>
  </si>
  <si>
    <t>I Need My Bean! T-shirt</t>
  </si>
  <si>
    <t>Housewares</t>
  </si>
  <si>
    <t>I Need My Bean! Diner mug</t>
  </si>
  <si>
    <t>I Need My Bean! Latte cup</t>
  </si>
  <si>
    <t>Chocolate syrup</t>
  </si>
  <si>
    <t>Ouro Brasileiro shot</t>
  </si>
  <si>
    <t>Product Group</t>
  </si>
  <si>
    <t>Product Category</t>
  </si>
  <si>
    <t>Product Type</t>
  </si>
  <si>
    <t>Units Sold</t>
  </si>
  <si>
    <t>Total Sales</t>
  </si>
  <si>
    <t>Fixed Costs:</t>
  </si>
  <si>
    <t>Rocky Roast Premium Beans</t>
  </si>
  <si>
    <t>Variable Costs:</t>
  </si>
  <si>
    <t>Profit:</t>
  </si>
  <si>
    <t>Q1</t>
  </si>
  <si>
    <t>Q2</t>
  </si>
  <si>
    <t>Q3</t>
  </si>
  <si>
    <t>Q4</t>
  </si>
  <si>
    <t>NYC Totals</t>
  </si>
  <si>
    <t>Units Sold:</t>
  </si>
  <si>
    <t>Date</t>
  </si>
  <si>
    <t>Time</t>
  </si>
  <si>
    <t>District</t>
  </si>
  <si>
    <t># of Persons Injured</t>
  </si>
  <si>
    <t>Collision Cause</t>
  </si>
  <si>
    <t>Vehicle</t>
  </si>
  <si>
    <t>Unsafe Speed</t>
  </si>
  <si>
    <t>Sedan</t>
  </si>
  <si>
    <t>Driver Inattention/Distraction</t>
  </si>
  <si>
    <t>Passing Too Closely</t>
  </si>
  <si>
    <t>Ambulance</t>
  </si>
  <si>
    <t>Unspecified</t>
  </si>
  <si>
    <t>Bike</t>
  </si>
  <si>
    <t>Unsafe Lane Changing</t>
  </si>
  <si>
    <t>Traffic Control Disregarded</t>
  </si>
  <si>
    <t>Fatigued/Drowsy</t>
  </si>
  <si>
    <t>View Obstructed/Limited</t>
  </si>
  <si>
    <t>Pedestrian/Bicyclist/Other Pedestrian Error/Confusion</t>
  </si>
  <si>
    <t>Brakes Defective</t>
  </si>
  <si>
    <t>Box Truck</t>
  </si>
  <si>
    <t>Backing Unsafely</t>
  </si>
  <si>
    <t>Oversized Vehicle</t>
  </si>
  <si>
    <t>Bus</t>
  </si>
  <si>
    <t>Following Too Closely</t>
  </si>
  <si>
    <t>Concrete Mixer</t>
  </si>
  <si>
    <t>Passing or Lane Usage Improper</t>
  </si>
  <si>
    <t>Dump</t>
  </si>
  <si>
    <t>Reaction to Uninvolved Vehicle</t>
  </si>
  <si>
    <t>E-Bike</t>
  </si>
  <si>
    <t>Pick-up Truck</t>
  </si>
  <si>
    <t>Other Vehicular</t>
  </si>
  <si>
    <t>Moped</t>
  </si>
  <si>
    <t>Failure to Yield Right-of-Way</t>
  </si>
  <si>
    <t>Pavement Slippery</t>
  </si>
  <si>
    <t>Alcohol Involvement</t>
  </si>
  <si>
    <t>Aggressive Driving/Road Rage</t>
  </si>
  <si>
    <t>Driverless/Runaway Vehicle</t>
  </si>
  <si>
    <t>Turning Improperly</t>
  </si>
  <si>
    <t>Driver Inexperience</t>
  </si>
  <si>
    <t>Station Wagon</t>
  </si>
  <si>
    <t>Outside Car Distraction</t>
  </si>
  <si>
    <t>Illnes</t>
  </si>
  <si>
    <t>Fell Asleep</t>
  </si>
  <si>
    <t>Taxi</t>
  </si>
  <si>
    <t>Trailer</t>
  </si>
  <si>
    <t>Van</t>
  </si>
  <si>
    <t>Sum of # of Persons Injured</t>
  </si>
  <si>
    <t>Van Collisions in NYC</t>
  </si>
  <si>
    <t>Passenger Distraction</t>
  </si>
  <si>
    <t>E-Scooter</t>
  </si>
  <si>
    <t>Taxi Collisions in NYC</t>
  </si>
  <si>
    <t>Month</t>
  </si>
  <si>
    <t>Collisions</t>
  </si>
  <si>
    <t>Injury %</t>
  </si>
  <si>
    <t>Price per Ounce</t>
  </si>
  <si>
    <t>Jumbo Bag Owls</t>
  </si>
  <si>
    <t>Space Frog</t>
  </si>
  <si>
    <t>Owl Doorstop</t>
  </si>
  <si>
    <t>First Aid Tin</t>
  </si>
  <si>
    <t>Bingo Set</t>
  </si>
  <si>
    <t>Photo Cube</t>
  </si>
  <si>
    <t>Local Cafe Mug</t>
  </si>
  <si>
    <t>Popcorn Holder</t>
  </si>
  <si>
    <t xml:space="preserve">Button Box </t>
  </si>
  <si>
    <t xml:space="preserve">Wicker Star </t>
  </si>
  <si>
    <t>Polkadot Pen</t>
  </si>
  <si>
    <t>Funky Diva Pen</t>
  </si>
  <si>
    <t>Bathroom Hook</t>
  </si>
  <si>
    <t xml:space="preserve">Sombrero </t>
  </si>
  <si>
    <t>Months</t>
  </si>
  <si>
    <t>Manhattan</t>
  </si>
  <si>
    <t>Brooklyn</t>
  </si>
  <si>
    <t>Bronx</t>
  </si>
  <si>
    <t>Queens</t>
  </si>
  <si>
    <t>Staten Island</t>
  </si>
  <si>
    <t>Sum of Population Density</t>
  </si>
  <si>
    <t>Add-ons Total</t>
  </si>
  <si>
    <t>Beverages Total</t>
  </si>
  <si>
    <t>Food Total</t>
  </si>
  <si>
    <t>Merchandise Total</t>
  </si>
  <si>
    <t>Whole Bean/Teas Total</t>
  </si>
  <si>
    <t>Store1</t>
  </si>
  <si>
    <t>Store2</t>
  </si>
  <si>
    <t>Store3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</si>
</sst>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yyyy\-mm\-dd;@"/>
    <numFmt numFmtId="167" formatCode="&quot;$&quot;#,##0.00"/>
    <numFmt numFmtId="168" formatCode="0.0%"/>
    <numFmt numFmtId="169" formatCode="&quot;$&quot;#,##0"/>
    <numFmt numFmtId="170" formatCode="\$#,##0;[Red]\(\$#,##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20"/>
      <color theme="1"/>
      <name val="Calibri"/>
      <family val="2"/>
      <scheme val="minor"/>
    </font>
    <font>
      <b/>
      <sz val="14"/>
      <name val="Calibri"/>
      <family val="2"/>
      <scheme val="minor"/>
    </font>
    <font>
      <sz val="8"/>
      <name val="Calibri"/>
      <family val="2"/>
      <scheme val="minor"/>
    </font>
    <font>
      <b/>
      <sz val="14"/>
      <color theme="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A8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right/>
      <top/>
      <bottom style="medium">
        <color theme="5" tint="-0.249977111117893"/>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0" xfId="0" applyAlignment="1">
      <alignment horizontal="center"/>
    </xf>
    <xf numFmtId="166" fontId="0" fillId="0" borderId="0" xfId="0" applyNumberFormat="1" applyAlignment="1">
      <alignment horizontal="center"/>
    </xf>
    <xf numFmtId="0" fontId="13" fillId="33" borderId="0" xfId="0" applyFont="1" applyFill="1" applyAlignment="1">
      <alignment horizontal="center"/>
    </xf>
    <xf numFmtId="0" fontId="18" fillId="0" borderId="0" xfId="0" applyFont="1" applyAlignment="1">
      <alignment horizontal="right"/>
    </xf>
    <xf numFmtId="168" fontId="0" fillId="0" borderId="0" xfId="0" applyNumberFormat="1"/>
    <xf numFmtId="169" fontId="0" fillId="0" borderId="0" xfId="0" applyNumberFormat="1"/>
    <xf numFmtId="0" fontId="18" fillId="0" borderId="10" xfId="0" applyFont="1" applyBorder="1" applyAlignment="1">
      <alignment horizontal="right"/>
    </xf>
    <xf numFmtId="0" fontId="0" fillId="0" borderId="10" xfId="0" applyBorder="1"/>
    <xf numFmtId="0" fontId="19" fillId="0" borderId="0" xfId="0" applyFont="1" applyAlignment="1">
      <alignment horizontal="right"/>
    </xf>
    <xf numFmtId="165" fontId="16" fillId="0" borderId="0" xfId="0" applyNumberFormat="1" applyFont="1"/>
    <xf numFmtId="0" fontId="0" fillId="0" borderId="0" xfId="0" pivotButton="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4" xfId="0" applyBorder="1" applyAlignment="1">
      <alignment horizontal="center"/>
    </xf>
    <xf numFmtId="0" fontId="20" fillId="0" borderId="0" xfId="0" applyFont="1"/>
    <xf numFmtId="0" fontId="0" fillId="0" borderId="15" xfId="0" applyBorder="1"/>
    <xf numFmtId="167" fontId="0" fillId="36" borderId="16" xfId="0" applyNumberFormat="1" applyFill="1" applyBorder="1" applyAlignment="1">
      <alignment horizontal="center"/>
    </xf>
    <xf numFmtId="0" fontId="13" fillId="37" borderId="0" xfId="0" applyFont="1" applyFill="1" applyAlignment="1">
      <alignment horizontal="center"/>
    </xf>
    <xf numFmtId="167" fontId="0" fillId="0" borderId="0" xfId="0" applyNumberFormat="1" applyAlignment="1">
      <alignment horizontal="center"/>
    </xf>
    <xf numFmtId="167" fontId="16" fillId="35" borderId="16" xfId="0" applyNumberFormat="1" applyFont="1" applyFill="1" applyBorder="1" applyAlignment="1">
      <alignment horizontal="center"/>
    </xf>
    <xf numFmtId="0" fontId="0" fillId="36" borderId="16" xfId="0" applyFill="1" applyBorder="1" applyAlignment="1">
      <alignment horizontal="center"/>
    </xf>
    <xf numFmtId="3" fontId="0" fillId="0" borderId="0" xfId="0" applyNumberFormat="1"/>
    <xf numFmtId="0" fontId="13" fillId="38" borderId="0" xfId="0" applyFont="1" applyFill="1" applyAlignment="1">
      <alignment horizontal="center"/>
    </xf>
    <xf numFmtId="0" fontId="13" fillId="39" borderId="0" xfId="0" applyFont="1" applyFill="1" applyAlignment="1">
      <alignment horizontal="center"/>
    </xf>
    <xf numFmtId="169" fontId="0" fillId="0" borderId="0" xfId="0" applyNumberFormat="1" applyAlignment="1">
      <alignment horizontal="center"/>
    </xf>
    <xf numFmtId="166" fontId="0" fillId="0" borderId="0" xfId="0" applyNumberFormat="1"/>
    <xf numFmtId="166" fontId="0" fillId="0" borderId="0" xfId="0" applyNumberFormat="1" applyAlignment="1">
      <alignment horizontal="right"/>
    </xf>
    <xf numFmtId="166" fontId="16" fillId="0" borderId="0" xfId="0" applyNumberFormat="1" applyFont="1"/>
    <xf numFmtId="0" fontId="13" fillId="40" borderId="0" xfId="0" applyFont="1" applyFill="1" applyAlignment="1">
      <alignment horizontal="center"/>
    </xf>
    <xf numFmtId="0" fontId="16" fillId="0" borderId="0" xfId="0" applyFont="1"/>
    <xf numFmtId="0" fontId="19" fillId="0" borderId="0" xfId="0" applyFont="1" applyAlignment="1">
      <alignment horizontal="right" vertical="center"/>
    </xf>
    <xf numFmtId="165" fontId="0" fillId="43" borderId="16" xfId="0" applyNumberFormat="1" applyFill="1" applyBorder="1" applyAlignment="1">
      <alignment horizontal="center"/>
    </xf>
    <xf numFmtId="4" fontId="0" fillId="42" borderId="16" xfId="0" applyNumberFormat="1" applyFill="1" applyBorder="1" applyAlignment="1">
      <alignment horizontal="center"/>
    </xf>
    <xf numFmtId="164" fontId="0" fillId="43" borderId="17" xfId="0" applyNumberFormat="1" applyFill="1" applyBorder="1" applyAlignment="1">
      <alignment horizontal="center"/>
    </xf>
    <xf numFmtId="169" fontId="16" fillId="0" borderId="0" xfId="0" applyNumberFormat="1" applyFont="1"/>
    <xf numFmtId="169" fontId="0" fillId="0" borderId="10" xfId="0" applyNumberFormat="1" applyBorder="1"/>
    <xf numFmtId="21" fontId="0" fillId="0" borderId="0" xfId="0" applyNumberFormat="1"/>
    <xf numFmtId="0" fontId="13" fillId="44" borderId="0" xfId="0" applyFont="1" applyFill="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0" fillId="34" borderId="16" xfId="0" applyFill="1" applyBorder="1" applyAlignment="1">
      <alignment horizontal="center"/>
    </xf>
    <xf numFmtId="0" fontId="0" fillId="0" borderId="13" xfId="0" applyBorder="1" applyAlignment="1">
      <alignment horizontal="center"/>
    </xf>
    <xf numFmtId="0" fontId="0" fillId="0" borderId="0" xfId="0" applyAlignment="1">
      <alignment horizontal="left"/>
    </xf>
    <xf numFmtId="21" fontId="0" fillId="0" borderId="0" xfId="0" applyNumberFormat="1" applyAlignment="1">
      <alignment horizontal="center"/>
    </xf>
    <xf numFmtId="0" fontId="0" fillId="0" borderId="0" xfId="0" applyFill="1" applyBorder="1"/>
    <xf numFmtId="170" fontId="21" fillId="41" borderId="16" xfId="0" applyNumberFormat="1" applyFont="1" applyFill="1" applyBorder="1" applyAlignment="1">
      <alignment horizontal="center" vertical="center"/>
    </xf>
    <xf numFmtId="0" fontId="13" fillId="33" borderId="0" xfId="0" applyFont="1" applyFill="1" applyAlignment="1">
      <alignment horizontal="center"/>
    </xf>
    <xf numFmtId="0" fontId="20" fillId="0" borderId="0" xfId="0" applyFont="1" applyAlignment="1">
      <alignment horizontal="center"/>
    </xf>
    <xf numFmtId="0" fontId="20" fillId="0" borderId="15" xfId="0" applyFont="1" applyBorder="1" applyAlignment="1">
      <alignment horizontal="center"/>
    </xf>
    <xf numFmtId="0" fontId="13" fillId="39" borderId="0" xfId="0" applyFont="1" applyFill="1" applyAlignment="1">
      <alignment horizontal="center"/>
    </xf>
    <xf numFmtId="0" fontId="19" fillId="0" borderId="0" xfId="0" applyFont="1" applyAlignment="1">
      <alignment horizontal="center"/>
    </xf>
    <xf numFmtId="0" fontId="13" fillId="40" borderId="16" xfId="0" applyFont="1" applyFill="1" applyBorder="1" applyAlignment="1">
      <alignment horizontal="center"/>
    </xf>
    <xf numFmtId="0" fontId="23" fillId="0" borderId="0" xfId="0" applyFont="1" applyAlignment="1">
      <alignment horizont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font>
      <fill>
        <patternFill>
          <bgColor theme="5" tint="0.39994506668294322"/>
        </patternFill>
      </fill>
    </dxf>
    <dxf>
      <numFmt numFmtId="3" formatCode="#,##0"/>
    </dxf>
    <dxf>
      <numFmt numFmtId="3" formatCode="#,##0"/>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bottom" textRotation="0" wrapText="0" indent="0" justifyLastLine="0" shrinkToFit="0" readingOrder="0"/>
    </dxf>
    <dxf>
      <numFmt numFmtId="0" formatCode="General"/>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yyyy\-mm\-dd;@"/>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s>
  <tableStyles count="0" defaultTableStyle="TableStyleMedium2" defaultPivotStyle="PivotStyleLight16"/>
  <colors>
    <mruColors>
      <color rgb="FFFF9999"/>
      <color rgb="FFA800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[ExcelExpert_PracticeTest.xlsx]Summary Chart!PivotTable1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'Summary Chart'!$B$1</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'Summary Chart'!$A$2:$A$14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Chart'!$B$2:$B$14</c:f>
              <c:numCache>
                <c:formatCode>"$"#,##0</c:formatCode>
                <c:ptCount val="12"/>
                <c:pt idx="0">
                  <c:v>459.8</c:v>
                </c:pt>
                <c:pt idx="1">
                  <c:v>1306.6499999999999</c:v>
                </c:pt>
                <c:pt idx="2">
                  <c:v>299.10000000000002</c:v>
                </c:pt>
                <c:pt idx="3">
                  <c:v>139.5</c:v>
                </c:pt>
                <c:pt idx="4">
                  <c:v>202.1</c:v>
                </c:pt>
                <c:pt idx="5">
                  <c:v>1211.3999999999999</c:v>
                </c:pt>
                <c:pt idx="6">
                  <c:v>518.65000000000009</c:v>
                </c:pt>
                <c:pt idx="7">
                  <c:v>574.15000000000009</c:v>
                </c:pt>
                <c:pt idx="8">
                  <c:v>1161.72</c:v>
                </c:pt>
                <c:pt idx="9">
                  <c:v>504.09000000000003</c:v>
                </c:pt>
                <c:pt idx="10">
                  <c:v>678.42000000000007</c:v>
                </c:pt>
                <c:pt idx="11">
                  <c:v>117.9</c:v>
                </c:pt>
              </c:numCache>
            </c:numRef>
          </c:val>
          <c:smooth val="0"/>
          <c:extLst>
            <c:ext xmlns:c16="http://schemas.microsoft.com/office/drawing/2014/chart" uri="{C3380CC4-5D6E-409C-BE32-E72D297353CC}">
              <c16:uniqueId val="{00000000-0F5C-4E7E-BE41-AE9609D0E927}"/>
            </c:ext>
          </c:extLst>
        </c:ser>
        <c:dLbls>
          <c:showLegendKey val="0"/>
          <c:showVal val="0"/>
          <c:showCatName val="0"/>
          <c:showSerName val="0"/>
          <c:showPercent val="0"/>
          <c:showBubbleSize val="0"/>
        </c:dLbls>
        <c:marker val="1"/>
        <c:smooth val="0"/>
        <c:axId val="1752603952"/>
        <c:axId val="1743627600"/>
      </c:lineChart>
      <c:catAx>
        <c:axId val="17526039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3627600"/>
        <c:crosses val="autoZero"/>
        <c:auto val="1"/>
        <c:lblAlgn val="ctr"/>
        <c:lblOffset val="100"/>
        <c:noMultiLvlLbl val="0"/>
      </c:catAx>
      <c:valAx>
        <c:axId val="1743627600"/>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260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'Monthly Trend'!$B$1</c:f>
              <c:strCache>
                <c:ptCount val="1"/>
                <c:pt idx="0">
                  <c:v>Collisions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'Monthly Trend'!$A$2:$A$9</c:f>
              <c:strCache>
                <c:ptCount val="8"/>
                <c:pt idx="0">
                  <c:v>Jan</c:v>
                </c:pt>
                <c:pt idx="1">
                  <c:v>Feb</c:v>
                </c:pt>
                <c:pt idx="2">
                  <c:v>Mar</c:v>
                </c:pt>
                <c:pt idx="3">
                  <c:v>Apr</c:v>
                </c:pt>
                <c:pt idx="4">
                  <c:v>May</c:v>
                </c:pt>
                <c:pt idx="5">
                  <c:v>Jun</c:v>
                </c:pt>
                <c:pt idx="6">
                  <c:v>Jul</c:v>
                </c:pt>
                <c:pt idx="7">
                  <c:v>Aug</c:v>
                </c:pt>
              </c:strCache>
            </c:strRef>
          </c:cat>
          <c:val>
            <c:numRef>
              <c:f>'Monthly Trend'!$B$2:$B$9</c:f>
              <c:numCache>
                <c:formatCode>#,##0</c:formatCode>
                <c:ptCount val="8"/>
                <c:pt idx="0">
                  <c:v>9506</c:v>
                </c:pt>
                <c:pt idx="1">
                  <c:v>8986</c:v>
                </c:pt>
                <c:pt idx="2">
                  <c:v>7241</c:v>
                </c:pt>
                <c:pt idx="3">
                  <c:v>2598</c:v>
                </c:pt>
                <c:pt idx="4">
                  <c:v>3953</c:v>
                </c:pt>
                <c:pt idx="5">
                  <c:v>5012</c:v>
                </c:pt>
                <c:pt idx="6">
                  <c:v>6128</c:v>
                </c:pt>
                <c:pt idx="7">
                  <c:v>5716</c:v>
                </c:pt>
              </c:numCache>
            </c:numRef>
          </c:val>
          <c:extLst>
            <c:ext xmlns:c16="http://schemas.microsoft.com/office/drawing/2014/chart" uri="{C3380CC4-5D6E-409C-BE32-E72D297353CC}">
              <c16:uniqueId val="{00000000-C7C4-4A4D-B107-6E53754B639C}"/>
            </c:ext>
          </c:extLst>
        </c:ser>
        <c:dLbls>
          <c:showLegendKey val="0"/>
          <c:showVal val="1"/>
          <c:showCatName val="0"/>
          <c:showSerName val="0"/>
          <c:showPercent val="0"/>
          <c:showBubbleSize val="0"/>
        </c:dLbls>
        <c:gapWidth val="150"/>
        <c:axId val="1585738911"/>
        <c:axId val="1518525423"/>
      </c:barChart>
      <c:lineChart>
        <c:grouping val="standard"/>
        <c:varyColors val="0"/>
        <c:ser>
          <c:idx val="2"/>
          <c:order val="2"/>
          <c:tx>
            <c:strRef>
              <c:f>'Monthly Trend'!$C$1</c:f>
              <c:strCache>
                <c:ptCount val="1"/>
                <c:pt idx="0">
                  <c:v>Injury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'Monthly Trend'!$C$2:$C$9</c:f>
              <c:numCache>
                <c:formatCode>0.0%</c:formatCode>
                <c:ptCount val="8"/>
                <c:pt idx="0">
                  <c:v>0.21992020718135369</c:v>
                </c:pt>
                <c:pt idx="1">
                  <c:v>0.22193802981584332</c:v>
                </c:pt>
                <c:pt idx="2">
                  <c:v>0.21524825902143438</c:v>
                </c:pt>
                <c:pt idx="3">
                  <c:v>0.24562682215743439</c:v>
                </c:pt>
                <c:pt idx="4">
                  <c:v>0.30476500243942106</c:v>
                </c:pt>
                <c:pt idx="5">
                  <c:v>0.35596113445378152</c:v>
                </c:pt>
                <c:pt idx="6">
                  <c:v>0.34731707317073168</c:v>
                </c:pt>
                <c:pt idx="7">
                  <c:v>0.35006287870126901</c:v>
                </c:pt>
              </c:numCache>
            </c:numRef>
          </c:val>
          <c:smooth val="0"/>
          <c:extLst>
            <c:ext xmlns:c16="http://schemas.microsoft.com/office/drawing/2014/chart" uri="{C3380CC4-5D6E-409C-BE32-E72D297353CC}">
              <c16:uniqueId val="{00000002-C7C4-4A4D-B107-6E53754B639C}"/>
            </c:ext>
          </c:extLst>
        </c:ser>
        <c:dLbls>
          <c:showLegendKey val="0"/>
          <c:showVal val="1"/>
          <c:showCatName val="0"/>
          <c:showSerName val="0"/>
          <c:showPercent val="0"/>
          <c:showBubbleSize val="0"/>
        </c:dLbls>
        <c:marker val="1"/>
        <c:smooth val="0"/>
        <c:axId val="1585750911"/>
        <c:axId val="1518526671"/>
        <c:extLst>
          <c:ext xmlns:c15="http://schemas.microsoft.com/office/drawing/2012/chart" uri="{02D57815-91ED-43cb-92C2-25804820EDAC}">
            <c15:filteredLineSeries>
              <c15:ser>
                <c:idx val="1"/>
                <c:order val="1"/>
                <c:tx>
                  <c:strRef>
                    <c:extLst>
                      <c:ext uri="{02D57815-91ED-43cb-92C2-25804820EDAC}">
                        <c15:formulaRef>
                          <c15:sqref>'Monthly Trend'!$C$1</c15:sqref>
                        </c15:formulaRef>
                      </c:ext>
                    </c:extLst>
                    <c:strCache>
                      <c:ptCount val="1"/>
                      <c:pt idx="0">
                        <c:v>Injury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'Monthly Trend'!$A$2:$A$9</c15:sqref>
                        </c15:formulaRef>
                      </c:ext>
                    </c:extLst>
                    <c:strCache>
                      <c:ptCount val="8"/>
                      <c:pt idx="0">
                        <c:v>Jan</c:v>
                      </c:pt>
                      <c:pt idx="1">
                        <c:v>Feb</c:v>
                      </c:pt>
                      <c:pt idx="2">
                        <c:v>Mar</c:v>
                      </c:pt>
                      <c:pt idx="3">
                        <c:v>Apr</c:v>
                      </c:pt>
                      <c:pt idx="4">
                        <c:v>May</c:v>
                      </c:pt>
                      <c:pt idx="5">
                        <c:v>Jun</c:v>
                      </c:pt>
                      <c:pt idx="6">
                        <c:v>Jul</c:v>
                      </c:pt>
                      <c:pt idx="7">
                        <c:v>Aug</c:v>
                      </c:pt>
                    </c:strCache>
                  </c:strRef>
                </c:cat>
                <c:val>
                  <c:numRef>
                    <c:extLst>
                      <c:ext uri="{02D57815-91ED-43cb-92C2-25804820EDAC}">
                        <c15:formulaRef>
                          <c15:sqref>'Monthly Trend'!$C$2:$C$9</c15:sqref>
                        </c15:formulaRef>
                      </c:ext>
                    </c:extLst>
                    <c:numCache>
                      <c:formatCode>0.0%</c:formatCode>
                      <c:ptCount val="8"/>
                      <c:pt idx="0">
                        <c:v>0.21992020718135369</c:v>
                      </c:pt>
                      <c:pt idx="1">
                        <c:v>0.22193802981584332</c:v>
                      </c:pt>
                      <c:pt idx="2">
                        <c:v>0.21524825902143438</c:v>
                      </c:pt>
                      <c:pt idx="3">
                        <c:v>0.24562682215743439</c:v>
                      </c:pt>
                      <c:pt idx="4">
                        <c:v>0.30476500243942106</c:v>
                      </c:pt>
                      <c:pt idx="5">
                        <c:v>0.35596113445378152</c:v>
                      </c:pt>
                      <c:pt idx="6">
                        <c:v>0.34731707317073168</c:v>
                      </c:pt>
                      <c:pt idx="7">
                        <c:v>0.35006287870126901</c:v>
                      </c:pt>
                    </c:numCache>
                  </c:numRef>
                </c:val>
                <c:smooth val="0"/>
                <c:extLst>
                  <c:ext xmlns:c16="http://schemas.microsoft.com/office/drawing/2014/chart" uri="{C3380CC4-5D6E-409C-BE32-E72D297353CC}">
                    <c16:uniqueId val="{00000001-C7C4-4A4D-B107-6E53754B639C}"/>
                  </c:ext>
                </c:extLst>
              </c15:ser>
            </c15:filteredLineSeries>
          </c:ext>
        </c:extLst>
      </c:lineChart>
      <c:catAx>
        <c:axId val="1585738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525423"/>
        <c:auto val="1"/>
        <c:lblAlgn val="ctr"/>
        <c:lblOffset val="100"/>
        <c:noMultiLvlLbl val="0"/>
      </c:catAx>
      <c:valAx>
        <c:axId val="151852542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738911"/>
        <c:crossBetween val="between"/>
      </c:valAx>
      <c:valAx>
        <c:axId val="151852667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750911"/>
        <c:crosses val="max"/>
        <c:crossBetween val="between"/>
      </c:valAx>
      <c:catAx>
        <c:axId val="1585750911"/>
        <c:scaling>
          <c:orientation val="minMax"/>
        </c:scaling>
        <c:delete val="1"/>
        <c:axPos val="b"/>
        <c:majorTickMark val="out"/>
        <c:minorTickMark val="none"/>
        <c:tickLblPos val="nextTo"/>
        <c:crossAx val="151852667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A606769-01A0-42CF-BFB8-98C7A6D55CB7}">
          <cx:tx>
            <cx:txData>
              <cx:f>_xlchart.v5.2</cx:f>
              <cx:v>Orders</cx:v>
            </cx:txData>
          </cx:tx>
          <cx:dataLabels>
            <cx:visibility seriesName="0" categoryName="0" value="1"/>
          </cx:dataLabels>
          <cx:dataId val="0"/>
          <cx:layoutPr>
            <cx:geography cultureLanguage="en-US" cultureRegion="IN" attribution="Powered by Bing">
              <cx:geoCache provider="{E9337A44-BEBE-4D9F-B70C-5C5E7DAFC167}">
                <cx:binary>zHtpb904tu1fKdTnJxfFQRQbXRe4lHTO8Txm/CI4tkNRIkVJpMZff7crQyfuVHc9dAHVRoDE1OER
tfa41lb+/rD87cE83Q8/Lda0/m8Py68/VyF0f/vlF/9QPdl7f2T1w+C8+xiOHpz9xX38qB+efnkc
7mfdql8wiukvD9X9EJ6Wn//n7/Bt6smduYf7oF17PT4N682TH03w/+LaDy/99ODGNjxvV/BNv/58
8RSqp8Hct4/+55+e2qDDerd2T7/+/N3nfv7pl5ff9k93/snA4cL4CHsZPsKUJQTH/OefjGvVl/Wj
BCciRjhGn37iL/e8uLew7w8e5rej3D8+Dk/e//T57xebvzv9i2vau+wTCJl7Pu3F2W+P98v3IP/P
318swAO/WPnGDi/R+XeXXpohf2rt/dB8geNPMAE7EjhJ0pjhT1Dj7yyRHgkRp4kQ5MstP1ngD5zj
x+h/3fgC+a/rL1HPT/961P939GHQ918g+M9Rp/yIpRxxRL93/JgexRSJNCXsh47/Bw7yY9i/bnwB
+9f1l7D/791fD/tOt88J58+DPSGQbxLOE5b+yNnxcywgEbPk01X0Iu38gfP8GP2vG1+g/3X9Jfq7
478efflklB7tn4c+Q0cJODdLUi5++/ne9+lRksQ4Zeln26AXKecPnOfH6H/d+AL9r+sv0ZfFX4/+
brhvH57+PPBpAjWVpkjg71HHR5SlhFPx2SZCfLnnp0T/78/xY9C/7HuB+Zfll5Dvbv56yPdPg71v
1y/P/59neRYfQTYRKU/Qjxw+RkckRSniXzz+Rbr5A+f5MfZfN74A/+v6S/Tz/wKHPw735k/EnpIj
hhljKKVfK+k3HWaMj+LfsvyXZPMC+397mh8j/3nbC9w/r75E/fi/oMReuGG+/xNhZ+JIxIQQBH79
2w/g+i3s6IiTVCQi/RJlnxv6f3uMH+P95fgvAP+y/BLxi8u/PstcuSGM6t58AeA/TzNEHCUpjgVn
36f2iB8JuADVlnxKPwKuf6Jun1D/I0f5Me7/2PkC+X9ceIn91X+Bt99297r9gsF/DjyFBC5QjJL4
M77g1d84ewQpiFECXc3v0Nh/e5wfg/952wvkP6++hL24/etd/nZ+enz6E3GHJJM8dyyY4U/Af487
kCggs9BIcvbZLl9M/snt//1xfgf3z4/xEvjPyy+Rv/0vKKq3sw7bJ9nmCwZ/gtsnRymK8W+u/1uO
h0b9G7dPjzBBIqHJF/RfZJ0/eKbfs8E3D/RPhvjm2ktrZIe/Pg5etTo8Pf50CsLdo/sziRU5EpSk
BEzyo3iIMOQhxIB7fRYVEGg839aBP36uHxvl5f4Xdnl5+aVp9vLPMM3va25fFcj8PtwXv0mX38hu
//rqbw8MkuqLrf9KAf2E7PHjrz9jaH6+6qHP3/Ad6l/p5/cbnu59+PXn5IgiArpbglOBEsx+/ml+
el4HU1Iagx6HMMQgiwkEVwsdRQVianzEEIVaxERK0jThYGXvxudLVBxRQbjgBGEQQJCgX7XiK2dW
5dqvKHz+/ad2tFdOt8H/+jPcovv0qeeH4ggJnghGBQOynhCOKVx/uL8Br4YPx/8P0XoxvU2YbNiK
inJuc+vGN6Ohp+U0hB3e/P4bXH5ww2fc/vmOSZw+E1iKKHtxR+2Um+uUMjn2+BWNm3tdrbKO6jtf
jrdYjNdpN3aynMkbMbIHRIabWncfVtt7OURkN4zsqWLsrAltlvT+rSOrKfyUqIL69OJfnxXM8+Kw
MRYUp5TECVR/RJ6bsm/hGVdVJqgssRzUvGXEmkX6pG8uKi2qQYJN211Cq/oQ0oDvBtps141u9kM1
zPt6216trk2kUe0gJ1LqjE6Dl2QRkUww9heGVO+YbjtZk3LNPOnJ+3QU1wMlOUk2J8lY4ZMtvVQ6
DUXfkJ2fFyqHwEkxjWp61bYzyRm3a+5KfQAxrJ6KUq0fFhwulolyGdlNSR7FQ07iNsrwUEvlo+UG
Dx3NxoH0+034Wg54UWdzV/McjcmQDdy9t1s65tNm4kn6KjZ5m/g0r1gdX/dhiq5VqZKdwK3eibYj
h3FLlew3TjMzokJE4YLHSborbV9NeVuv5KlsoubJO1rvRhUtecDbItkYFSiN+izl+tang9lVtn1T
BSqOecrfbrS7ZX6QTsUh84tpThqq6309ombP+207Q6kQx/Vcvo4XNUm0iEX2CwCEhBpymuJoPw66
2yHX+0JN0YmY+ldqtehmm7q5sNvUFnE0RefNbPAHQcd6X65kD/YTh9658VKhvsrM1LJzbemxrerH
WUf2yohSn7EWjXHeClLtta6dbGzV7OtO76d1Jk0eesSOmShTLSNR0tN0NVxqs1W3PW5x4Uo/ZH1V
F6GOqNS4rLIwpRIikL7Sjd3XayOOxYbvWzHYPHbxlq2tWLINt7aIDblimx6KMWxt3vphlLoa3AWL
OiWnxvWF67oN/sVCXpmxOzfrtGRtWn6sk0o9qoXd+zWYbJqMrTOdVOHQJdZdb6Wtc6viJYsS8NA6
jV3e84FkKqZ1PkyV2kGX9tDyTd/jNHo9V4ZcEq+bs62K/R53ETmtYnXPN2fe9olHt806LFmFeNxI
xUqfd0TR82EkUYG52BrJ6mrOWt61J0PZXQhUdu/7peSHOuaVbFNlc295cxzprs2jNW4KOug5G7rk
sqpjchc0rwEcZo/t0PKs6119UZah2zVGsA9cb6aI+pVlaFyGHV2qK8dMKDhrId1YIQ6Q+9SrHi03
Dm01BKgyuyGsB+PKg65mIbtkmPMhDj4vh84USlWHYbBLkfZzeWMobi7Y2LE9bqm7iJDY3q2Yz+/G
raTXZo2HYh4qq+U6VeUe685KLq5968fTIVkHadk6n1Ox0lGWVZobzMt9GBEmkkTjB7OwyyQe2qwz
Q4FC5WSJ13M981d0JY+UeHom2pnvvUvHgjVo8xLXIVxPtiQZibodGVK6R8mcynnmfS9JjH3hNdV5
My7947REIlMDTd6VpX9t16APa9XqXOlOSM86nWRqLt1r2o73G7bdRdyk9MCH5E1NcP2qV4m/9mQs
L5yP1TmkIJ25ycdFo9K28DCeumyDcNngVnyVbkv6fo3aeq/BV6+7vuvOOhgWXOG6mTLuqj4rE7YW
WDdNNuk2znDZ3dez9XtXu/CxrPpY6pWrS0Y7JKnmYzbj4N72XfV+tQtgOYabsKJ4X3lGTy2buBwj
dBnUfBdh+mZh6DVrRptkc9mp88b01aGhA04yXE/xjSdoOWEGx8csrX1uIEE+xUvLT2MI4EMXl+Ms
eRcPXLadFa2cahUfW96DJ06jPuWhKtecx4M5EN5BXHs7US19Tw6ItOu+r6MYy75sNJNu7bvLrmeo
girQd7nru/EdD0Osd6Yc6Sb7qhqbrC0DunOrWwDZof1Iu9EetoBJgeKS12dcxfvAyzwttXnEYcW5
7lN3SrvZHRZBGysFL/kHFiu3I5Eu80mICsvFxLqwgQwnig1x1pok5KVT7DwldXddDqa5pMasB7XQ
6FiVBBGpRvywad0vBUvH8s7zMc70WE1x7tZuvij7pToJm2+vVT3GBbj1cZyKuska3xGJ2LDuIuS2
fKwWvFMJmVxhGWe5FVtUhIoJECDK/hkxczLWc952gklbsUQS4dLdVOH6vOlE+bF3dLoaymQWu7jF
coOo2aEx2ibw+nmWmK6Nkq4Zq07izYizsaw+zpEXr93gRRFBjb8PE3eneKRzJ/toG09xVTXdRTcm
3X42tc25i63JNzvZy64u6Ydo9UiWZN4OC51ucd+WJ9XKx1PFCC06XW9FJ8anyipz4RfrioTP8c6b
+WTgvilq0oQrj6nYeWbfDINr5JK4boVq4KrDqluUKWO6vF3S+twgpPK1nRJIE+vcSmYEunYRDkWz
RIuSTZqGnHT9sw2j5R1zShqGtmw0Yidsf1n5TV808xyOp6Y8S6ECnUNnUMtuYbaVZoIiOdZ1k5vB
zLcdt90uCnpu8nTa/EUpmptg6ZJBQJRnURDkDYG+I+u2tr1kaU8P68gOdmqGKqvDvFZFiFB1cDNP
z3pD4uOGxuXHkS+zTKFinEa+Gg4x7YaDw/VH7VNyrFniTvvYiNfag5NCyo6Wucr9uPbDCaq7abnR
aDAsSxUKJymh6WENy6iyklQmgxct6G7bqjrffLKc0z7qJU4+YjPQWFZuEztjl6uV+baXJvY8D0id
D1XcydRgkftkmnaRrVdJmxGqWscolKSEXcwD63MzRt3bTS/lod+cO3g6l6fVUg5nalrqNyrS2853
aZ81UP5Oh2kJjezFuOzSfqhP2iXqPlCjy9O5SfxTtJSllbNVrsDWzeezWpM9YdVwQ5P5Osxjlbet
up193B5POJ2zjSK8F6SdMldaJdnMUE4aHA4ppJ9iVKHPee3qUxdH5DKd0yRLA6FnNEn9SSvWsN8Y
v9JlLDKzuKymafPEaF/uWNSgA6/aQ5MSvRvHSEsVjMjaYYUAjFeXj2Res3nq28NU6/giXsybZmL6
rKLlzdYO/G62zGeQXtoTOuHH1s3uxNMgE2bJ626awrWatoOp4LYODY+DCrnbhliW09zIBjXQvlf1
NY8mWuhuGq/HdPRQ2LY0vYBKWr+eRiienigH2bHvTwOvZY1mddaKOnkqie/O/TLg11or8SYNZQmd
wiqyTc3pknd1m1xVuJ2vZrI2Wk5qqfIt4aKSbh4n2eq6O2Wi9tLp+i0fSmge8WxykvZaYmKGi3hV
0BBGpobc7a7K2N5RH/kMxy2SS1+zPRnZCY5Wfdt0yXlvvMkYHorAI3NGyPq29lUiQyLMcR2P084N
icsEmnas47eQ6XRmuRYF41DJpqr+2A3jlgPLe2zG5N6W4W513fUGXOzcNOlDl5D7dU6qOyeqUsYK
nzepveugyT6xunpr6BKSDE6WaxE3OZpTnYnIQDdpwflm79Wu6af5uNZln7G46zJj2HjQZWA7u642
dzVuMt4v3eVmt9vBtelOVaGWxi9JhlQMeNErsKSR9TqcdwZ1Nx3GVbZaqKB07DpJXfkYJVrLzi9b
NkG7uaYD3HatfMGQqrMeCpisw2pyRcpIVq3v7hLaVGdNUkZ7ljQ7FSeSqX46Rt7bc8OMPVad83Ib
+1YSbyk0oym+QtpQWdOK7uYwmQxv4aBiPu/qbk53Rll2My/dI0kEluUaPNAmngVUT3JhImRzQk4m
E9BFLOgsW7uRgiv+nneRPyyDXi6p1Sf1bMJO1el22nZ0tLKNhupsNSxvZwqEyw8sa0yUq5XH18ZB
jnQJzTmN6Fk3EHtVaWNlHLCSdW3CiV/4mO6ixrg3wUcoa/V21ixL+iiCe7OZ9gPqtzknPRAcSbhd
5IzR9EE1z70vJ+YWBzU6aVIMjrqw4dB2Qzoer6OjmWvxmK8mTKsMlIyyZWo8jL04iDE6rG3niORo
bEdp67kD1wOKuZXho2oQK2KBIR1rl+hsCwxq4hSt+eDRu95/nNWyHE82TY3s9PJunidxuVRYPETN
tuVhcHPmoEOSwhsk41gtu6Vxdq8ZvfE2CRntyPXQiA/tgG5NqNQJdRANegMaGVZ+q6s6HDAj8dul
TfS+B0q+2ORVEKmTM9PvrenXC/Sc6bgwRlZ1ueyF4GNhLU1tBjqxXSW0+u5M2Pg4XTuT1Zi3ucDu
0Y+bvW0UbqRvGdpT1VwaCL4cKssm3cCa49mOpRw0nKwfxQmc6V2yvgbJZN21sbsEso5vBr7s58S0
m7TLesMct7u05v6dww2w5FQl+7Fsqj0Kayxp/Uw1FwaPJmIlhw34Epxv2qH5GaYUArbrhjrHOlgI
PHiAYlD1SWcbuwMHKpKqbvZigRYYLWczNvXOAw/PeHkj1qY5n9sSSpZQK6gBySvHzYGqAEYvk+1M
b8BcNySCTCEvblNEb4mrotfQc49nE0nWY9va8oEvwNeT1IwnBLF86xr/ZmjGE94Mi+xctWZcOJI7
4Od5xObupE7qDmeUdOiV11O3Lw2KzjfQN47DFPsdHxyTBrjs00bW7mEjQ70b6n79TvP7rAF9EqEe
oKkZNGSUF7/+z52z8Oe3l+u+fuY3fe4fv51/eVfyX35q/+SeJwH+5YeeJcSv3wV3/ywpPit33/1S
vNQQf0cl/PTq5e9c/GMSYixA9vpGgfonFRFGnaH66fz+4enRtf94Re1Zqfu895OgiMkRIqCdCXgd
gQsMI9ivkiKCV0AI6IYIESxY+jyb/SwpUnxEnue1nDFoPIFJgvD2RVJERyks8hRhTijh7P9HUYRN
34tmmMIkh6ZxzCl0MDAehtN9K5qhNelxFRaTRdxN6QGtVXxWr/hJdxeVgvqpagh8v2YbS9/Hvntb
VdFxkszJ/RZF676thkembCendLyK+9C0kq9dcyCWy5UNpRzFO6IivLNNvE/L+DpefU5Yf8Uof9ux
jl4yFSoQC4f+uAGRTjPQgBZ/4cxHQhZpO+PLwiChb0Pg7nKrTlBz7NcGckvFoHWxNZP1ZrMI+mwB
zOLG9UNReZxDYd67pL5US8hFvAQZLw7v1jTazqtVC1CJWmEkaHzQYLZehvYVpKfXvd3OA0R7PFdq
v62QK9toVydtZjVf5ehaUqxAGfLFueSSsQqfc7XuUdscWzFlNpTH42BeBUXE3lOcaU0fSADwygGq
rrKqvvSufxJCQUvgoT6XQxbFoTsL/XhmuXusdPzYp9GhY2aDLsu+4RMqbKrju77fCMhxaSfnFtJL
HLUSmkW52iHamWV+M/QkW9V21zfdE6mi6Swy7V3j+LvN8hNmF7UjNTSHi81AjanyZY2uW2iGkej8
1cRGetzRUGitnYyAl99GaS1OBozlaLY9aJIffNIe1rR8snGE8r6sFrn5/nyDfBgbW90RmEpJQj0q
+MiwDEOfswW3j9wOjUzmmt9U2NxBe20wLJSmdDIAVb3VS8ozI/wdx+Q+mEkaUB0XF82yHuCYNg7b
TtTaZsRtnWRQY2Skhws/4HDJ6UbzaQ3TXtspLso46XLfKVAKRnWoBpMUkNIL4gLP0mciAmxKZBqZ
eL/M0SqXmGKZCN4XGEWpjFrXStSPRALfeb9qZkHcmaDwzvyKRaoA2TI9jdIoLQL0QQoeuIjxhqFL
RQG831LQ4muVuc5+0JU7nuPNHxpgVqVOL/i6XY4pqIcxnvZrz0og6+VhrpWWycKzWic+GywIR2PX
SITdB8fbNKdh6qCOtWk2WeDTGZ7K5B1O/TteRU5LutK8NN4vQMBLDuyKX9fev5kNsbKMKfRH4+la
kj34eD6gHioJr+9SsW0jUFUySO62JOd86l4zYDBRFdWwRIulj27jmkxBimhcsBRNmPIOgwki0FOZ
uzRV+c4ZL0vRnaTtrt7ejA3ORVUVorTHcT3i3Ee8umDVdu0NXQ9lGpeX9XCgCAJJjNvx2uoCgVgq
B+ueooEaJsEgBfddRoh4rzjKEIRtzCIrtX7HJg3ZSTnoNTSDCooaWghG8ibgHpjUsh4SyDkHxvh8
RUCz2LulU7n1vdmTKb41bVKMAthCVR3aJUEFGvhHupFzaFPURVNv92wt+UXVMZGV7iJtFJXWwFcn
z8r0rHYLhEI5nWmFQSWqUVvU1sY349ZHcqmjTraONme+maGbYRBfYhF5o8gxyCBUTvP40EPvNNKo
2XUD2yeid1mLwT7Oxin8q3tYcUVyIF1BGvQ0DfpkrKqrCo5xaFbnMrzci1C1hbYmU3hClzCOzGkc
nZYgyAYNApIYJXMDxIxqAzhtvI/E8j4GEi9TkO5BvkrDoe/6WmKcjLI2pMmon9+k9XZWz72V44Za
uW78ZCn7t2SBhmqLVLbV680ExKEQTXRI2jqWsKpPW4f3aQIt62o8y0wTnaUmgAzZz3kk+PYeNdFJ
IBzEPnu6IKUvBtvWIOTauYD/2fAu1jxnYTlTJpqylS4PQiHZULdTIpYp3c6jqrI5Mx0HQZIdVPBX
epyhI/eQ5btxukPlJOd+y7rkveriVlYg0Z3zZM+36O1ScZJVy3boo0VWyN+nfboP/XS3gKqdrsub
yImpQP3ybh2n81r3OWj9QD1Vn29VJM4Vn8cLQ9voJAIVZ9P1IpepbWFCMOuCtW374KY4gnHXpCBe
53u9qSqDkLrm3q95YnU+sEvm6WM8kXBa9i3OHccPflmITNRrEBnqc4Ka5b0eJ5EPLtkPUOt0NUHh
82WGE4azdF77bEh5D7MRlF7Xi7oHFeN0QuGgk4AzGDAc87mP9sT6+W1toHi6SImipVAOk6S/pED6
3PLBMGhPa2XfcbH0kvN3bdtNe6rHZJduRQhoEhkGBSZC+kLH3VUc+VNgIR9V168ZSiYgm4KeaBjZ
SNELkKLriWa8mx46vTIJ0nPIQFt6pXiI932SPKzwIv9OsJXeIrT014pCVR3jFVqDOKTquAk9zUnZ
Ra9M0L4Y2zh6Hn2wvGZcF8Ozwwlada/jmIZzXzbjFUPRJDdt+4ukbIabpaqjC2U1OwbxGl2DvFB9
LHEwZyFZ26velG11WkXKA0MJ/G0VL5WVybjRs9j7bWertXrTYcaPRd9tGUykyAfhy/LMQDmBtqKJ
Mr8u4LSkkvEwGwCsHd+oVLn7oY/oSQ85tujjZDzx1QJTM7SZGwVKfq5aFJYMtcYePK7NTbOV+DKN
In1ipjSvcbtmzAzsMGqYdQiQzjpJKuc/AscSMOyo24yWbroprcv11GTzMqR5jz07odb6y2AHfArt
/T0MpsJjI0A5XWrb34nRA/fAYPtyGYAorHPet/V8jdRWFTMCsjEuc7lJn9L4uF8Dz2uYcoFshX17
juaqOyXN4AvKenQJj1KdVGYA4ubwiG6Z1f05AvkOVGezY+M9S2HKtID4JBHQh6J31aXF1Xi51Clr
iqFPep2zYRiuZxiWnvgubHIZMdvHWzVPsk7ofCHqrpdRU/pMbFqdRIoqIWstBkj8GthmiitXjEYn
bzXBbTE1dbUXph32Zg3zh5nhSEIT6fZBrQy+EkfNa8crtIvNBp1Cn6a1HAcE7YMeocsLc8PeNT0I
exJypTdSR9teVQ70f1ATs9ZdlLw5LVO/I2WeQGUT/n6KF7Qfg30wK8qiNclBJjzl65CJFpvjNkzh
lTbLhQGkWTq/r605jVYC9dvMx3iY68txtCznQVHo0jpIVew3fIMsLdqX2GCg6+jMJqOAySzZhwaa
iHlozlJf53wJ7prDFPO0M1tBjb8ZScjIxOIi9eDGBmrHVo3zfq7NY7LEOBsXbl6t5fTal9uYkYYo
GbbKFqOtDgSEy51z4hRmse2u77C7BCH73Nn0kCb0VbAccxhu99fLPBfNlFyL6nTGEJNbGbUZTNaB
sbfogj4LZ1Z0O5suV30fMjScx66B1nQu815DXOvIOBiER+4VAzlFuTijeD0e9Sg7xHedgQFrGemb
WXkq5wTECTUj0MnK19sWXD71MMF2Sx736HWZdBd241AUBkiUbSgwmw9LAsORaXTielGjLRJc7mmD
ipRVr0ky9Gd8hqzawbwbbN+ubwWzb6Gin9ZJt+RjYAecfuzhTalLjht1vDgPgQGfvY/aNJFLCyVF
zz4fFhBbkvCg+ng7GcXd0qgzN0c7SxJfiMXPB1DQIa2qnQZ1yAEgVm7/x92ZLNmNY036VfoBmmUg
AZLAlrxT3JglhUKhDS00kQA4YOL49L9fKdNMUlWruro3/fdGlhnD5QQCB+6fn6CqwN59EX1TSlSO
rRc77P4ekgUWL8HGpxvsfcXncx7yuUhtJb+KmQkUTOrWhstKFN7HjY1uKNe3fSq3/Qivq1Dw5vwT
9XgdhJxuSdA3K9vOdBv7Ei4t9NBWvxVp1JQinFeL/Ug+wFKOxbmNVyymBCrI9LWFARbPy/JROyuP
jGzXcRsVKN1MOXOMrjGIfu9cow+6mxqIcRfVGJU6Frqozgrbd2FvMo/1yC1YPvAREeTGxWUwofrs
zrc4PNvu/cbhkfY4TQGJLmXyWUtFb9xqlfk/ECDuzdf+bXBfv4bbV/PfQDyAaPYn6eA9cpifX/v/
UaLi+RsI+44tXX7th2oATB7xEAwbAY6e5UmW/a0aXL7D0jwRgOyzPLukSv4WDeJ/CJIzqAb5BX2l
CfSEv0WDy7dALuHneQxhAd/6Wx35RQICcPUvsCD2G2mTwE1lSY74SgzpOyM5Tu5n0SCYKKnx+sWF
gDsKn1iyxyq8VpDI8rDz2CkSSHFvSVYocbo/dOaNkPcJrfdVk+xSqsG6wPXGcIuELbh719v3FNuQ
9amZn8h219iHEX6KOgpMkmo5ZlW58sds+Mzzu3q5gSSXxr/At79c4s8608+y0/+VyvX/ooD1Z/nq
l5zFd9Hq8vN/DT4Oai0XyG9klCGzl2FY/qDgkGVCSA88G+JkJM2z+KfRlyNzA/w3x+aFYpm46Fx/
jT6a/oNxUKsiI5mgFIPnPxl9F4zrZwoOYw5IJYg7nF+a5OzCrP1EwYEhsRs06qRoZJivVU5eMzHH
ZQvT/bQlypdNGje3P72f/2LEX1Swn44Jxh8XzWIgfjxHOjr/DS2rq45NQQ2uYDTK3zci7r4q0G72
1CgsPEXS5zDu2g0V+3W1xcOH0MMJ//Mp/HbZOAXBMrzuGQNsitQBnsnPl72JNYn6LtsK+ErLw7Aq
HFFi0x8ncYBWka5fOgBT1Y/Z90eS+l9c+OVN/vXCUzw1DrQR7zpIrt8unJu8QbCtCkXPuLqm8ZZt
O0hL6gmhevcy1RJ8wZ+vE4Tlb0fEwMsgel44xyTmvz3eOVrU0mm+FRu4vftlrWazqxf6Vawuoz/I
7//l1V3wxZ+vLiFwN0iMJBjQzhgj+9d72juLfcyibFELHXdFkxkdPQ4BfvqnP1/Uv3p4Ke4kT2PO
cszAvx6oGeueOZajMt4G/SlNK2kL1rT4gpgGU+SOL18quQEW/PNx4/hCrP58jeBO8zxlMUsTituZ
XBaFn8dNwjoN9z2QwlTBb0+w51R/1UV4sjtRKQFycPIquxmq1Zg7pfiQ329zFQMyZay316qPUnem
KGHdgU6O033lc3BnE9nkdsWq2e1R7iVf4IbG1U7p2rXl4BoxHFSbr+SFtwOhJyNwq8/ES+xzUiAs
/T6307LTWlf02ujOS7j9iXmu63H9Ek2K2nLzBIyTJlgiqtxPHy6bgukwM7klZSKa2T2olZi3GWgJ
UDOz2bIz3mK8CqlvK3rVboJ9SKNxq48Rz5oVp7bMoyoEng/dewx3bHBgqAP30dmkSprCuW8KmD2z
Khe9ynUXb07m1800Za7dhbyFcpk4x+arUHVL98YLWWGDX0/i2MXj+KiaOL5P6po32D8z8tJ15D4C
deN3EdzwWyN9f2hcNmVFRuf8AzwhFMbp4Bl87TkfukPbDkv01sO2pvsw07G9IVtFkoJnalHHuIn1
yxz32fNComrfJy5jZWo688INd/ek5/On0TPpizTVvNr9GE7DLIUp43xNuk9k8FBhmE1x0cBZG1Xw
CC9gGaIuiU8QbvB1qK5iN2J9xh7fEp2D36ln0B0JfTtVOk8PtG+pAQRWh3190Yy3EYrjZXMn7Pgg
13Wa3vqO45hV1tkXkg4NyN917UvqKQNbuOTbWckw3GnvsbHmQyff5WwAVaVqP/f71VfqM+mC5cUi
bSr3OmqT7LjQYIBhbuAwDFTvXrvjHI0dEYWtE1M9OhVN8xdO3RLTsxBWwTRk9UbMeSVjNxwC82NX
jlYq/9CRwbyQSeE/dcTw7CdmmT8E2SYSVGYuh+Eeh0Yte3BV1et9lIvKPWgfU/1g6Rg04NNuMT20
ub5RxxAoxlecdsQ/LtZFtQE8NvTjvJuThM4PUJUvE6ZJmvYmxbDHKMz05aeLgfiREuwRvn+Rb7Gc
QIWBtds1ROCTq23Jc71zmmeelq2p+bahvK/SaQNj0NfjVaqrPPvI6qhed2vdZf5g8qyJ4Ac0uGtb
M2E0U7mZl0lOmD4jO3euWMFeqLKnHt+sjeGPvellU4yTt/5lTRfW76pMDju8KUO6m3kelj3oatGX
/cTw+9HoAjkOOWS1p6l1eFWIWVZVsnEAMALIzumHOWOmA/Y5dH7vOol5I3iON08JIeUO3qZ/J8EH
ScgTSq07u1LwqkkmADZny+jJsc9t/xVOvfzWuli8Cclg0pemx8KgxiEOhzSOz1rH7hDVG39PFdPi
MEN8e1dbmd8NY0xu7dqemrorLJHFgomybIAC7ZJpBbkQ50Ac86sWmFnR1xW2LVB3DludPoFUmU5p
jWcV+qmgtq0B/I75g6iH9gE8YFSOsGSwKwSLBB0lrt5PALDdXieRzB+zpH/X0w4YXDUHaItLeiRt
iK9GIMwCAMeI2y8p5OYKWK8F/fC2jzETthKmedJVcaEXkgFn6E56ke6Q1+nzpIQs+r5hu3GL3xs+
fO3woG9ziyK5YfEJhJaHrWCqK4hWn/rQ3cNg5vskANwiVfQ2UkIVs89XqPR4MmK1RYi4PbtV7KCU
PiHKdDSBNAffSOiZIFdvJ48lf5wmUNlVAbom3gsfQ+0Yh7u8hzD4gfPcLMUIfVeo5j3v6F6ybSvb
GiRcPvCq0AgCfIjrmJZav+/Zes0TCoglrs8wuI8Zaew5ZHAmMs2uVmEPratutoTzgjEsBnTcruvB
t6BRtu7IqhYjBJIqDS0msFG9weoF3BfKbVGz7pwYTKFqA8Se0PR5y9d3tM14MZLafsv9eErzFdz1
sN1U1fTRbBFgVyAahbXApLDzGopYz7wUwjkYM/Q4yqzYBN/RYdxB9P+CpMhVFLenXoL4Nb5bXyBI
hqasGjyWZiakmEh/MHF0k6j6HRXqgBp1K5xYVbEtLqxFxTvIn6tUDSQ+SDkHMlH+aImI0oIGe8vq
7FzrXtyNVfpIzDSXTYfRU4nxeZryR6KaqBi9vAkiPU0cyiqUwLtEVpiqF9GVNVPH2qxqDyJtvYrT
9QOmzrkkqQYk3dvlMfVYlCLdy6vIiE9q8tDvWZAX9XHKCEpKzIUF3qP5UfAlBtkEiTid28cYwqza
1YFYJBl8mMqFr/3rHDZMQxH8tGhnlqndyy2twCTZyUI7aOfjFPfpae4z9bSSau5wkjVUDeiqAJNY
Vn8QK6IOKziUsYjiUZpdk4waXPli3vUhj1+F7eqPIjImK7PcCb2PV3ODWWK9dx54+dCm/EPO+/jM
Nt2/NgD044vCC3i1UzrsV4O7tbh6V+epPtWZBurnFDVqjxQLf+fNCK+rUZBBi2pj0d7PYthXWBtu
m1q3mAfrrd6RZfIvSxPikyNN/tFkCVh9yDCPGjscLAkaqGK2rNn9GItXktp2z+uI0cLKodVHwDhD
9inVIsQ34Iug3vCxhtPRoTAgRc6Bc5hsGos5jKC3t6i5t8B3vgkrYaUNg7blsEbyOeUQq3VSqay0
4FLr3RinQF11ZRO5ZxXNJjCTVdMUCYEyWeIx8mcC2Omuk/U8wl1qCD/0REMv78ICh4b0F+x2rkBN
KR9BdGsylFfG5cdx6mnhJwdxN0JCoErm/BNAOX3aCGQ7rnVeiryme+dD2LV1o9oyW7oVS6BaTNFK
YEiWZBbVhEgfcwPEs1jHje4yH2l7i+iOLNtmyi3QXw8Gymn71tp1OyX46lLyCrYGkUuyM7GHkbHW
9fQ55ul6pF7FoMdj2mL2a9ut7JEOsEXfjs2pHhT74Mds2mtg5cCWp0j4orOSvM9ncbQCNBAMhHCq
mOuuSEcW5GciTC+Dr9IyrWd2Gyubn2tIxW/5kj/L1pGd9xOsMzLBvx1NfycRjSpDnx09psBjCqQp
2Tm4bO+cr5I9ltO+tFVvys0u81FAlnkEGSdPDHPlKdhEXUk6tIcKRTpmPnDlBkvfdW4jd+xHcAIL
baer4EawdVJnjxPq6sfRQcXra5tdhzT9tpClvTLtZb61fKrGoh3dABMyH0QhIPLeKj2Scwbi6q5J
wLzBh1OS7LFn7T5bDohvr/zUX3Ex9XfbIg4jQO4jqKNel802erzaNOj8TYjc1pR1pqpjHG0BNJ2K
PsHkaz4QB1IeBLhpr/IYRsgpn2KxW0zL4RHDldwAVV77vCPlYubmK5ZPDy8vhPkIjdad1wYbCJ5l
oqTzDG91TedHTD0juPtGpseGmBU1buPG0xZP7XEC8c1L46XbwUe8SK1yOVcwGg8KkOFToLDlS62i
9aQ8UdehVuHQJTN9EdjUDF9BQGakTIB8wjTLtnCvvZjfG3RzYwfTZZkDYhCZqVixqX3LJ8tvqcsh
XY/t9AaqB/SsLcrnI2xGCAl8qYfCAzxOC2ixAARa4pd3M4mnCS80HKisIxjSqlsT2NZxWnqX1bok
q6ClZc7MhzECyV9OMxFH09d8hOHPOcTvTpeWTusnMydGHYRupqZ0WbLcZ3PE6RnZDOlOWUjbGY5P
PeTXfksfW4j8abFoMbijm1x+bmLavaNMAJNuO38eNV3OfQdF3A9c7dtcfTZQnOFuhni6SQcRRSUO
ZR+jZZ3PKu3h7TnaIs0R+gsKXEfIvwGN3xgcOBgQmNSHyMZDAdZdreVYTTXbT6hs6vsGj78uZpPx
clWQTmAtNRoEiO3kMRnz5JJWiBGySF/9NKxvYF22+jDPyqc7lF1AE4Npb+eqj64CZuqbsQHGPk4S
VkAjrzGrx9e829K7SQKccZg1j4Lb5DCNaXXLMIvfp3Of7xMuI6z5tXxKZwtWz8L9QoqluZ0gA+28
ouwzHzfzjLZT/mZx7fQYVaAE+4E/KdraK7JSfZMCvH9yi/WHzSxyDyLdHyPWD6cqSYDOYg4yO92P
ti06kpnC8GS+BXqAJXoVZNgPEgEzu2E0jzkCUswuiKwt2RGhM5QYcrCNQ7KrAowBLhls0mqnHYXS
BP8Ei/1xSS6kbQ+/+IY0VXS4KHLAKrKgS7wy0cl2M4Ihrl9gZeHwOKhEMWiEGWRJxyF9j6wfK6se
e2xV460d05BgEd/8ZQcJrwHQoD7qENcP1ZJlh44lyW1r+/x9Xa3bNyWi3BWBkO2+I+4em0UvSnip
8D5a2L1kumQKtY10uYRoFNeVQlkYZWEg15z3CgsOZ3haRpZOuu1NcCrdhR5V/LGdI/2QASkTRQT4
Ez8aDCawOhU1YFgaN+exnYcF+cVl2ydWAQmuWvnFDtu670ZmDmsjmTvMXdSEQ2+RRymHNLkMSGwp
r+d8ziMwsWFACqLPr1YP4ctm7VSaAa88Swj7lCEL8Xad1+0MSCYDVzP6qpjkyNY9WRXQphqbCVk0
jk/1Xg0EVBck6mdaa/uStjUUL2Q738R0tPsUydIriOvy3BsC1dv5tns3IhwgyqxfGOA4PYhvKaai
d4TkX7t6wao7gREqm8RP9EKkIyzjIRc8rzV3sHKUoZ8dgS9LAxY4lAHgTd3SLNiLBm2umy0B5uYk
0hCuAaGhW17vLRzcMpJKAvTwYTjgyE2pZdztklDVBXx/CnB09M9Y3LorPzt6N25LOLnIgp1RAjXg
VUtb+a7LVn3HVmABE8xa3HN+neNhnCvl9MHSdQFMlenRY4fjUB44otUXgPX+MLWjpJ/XkerXtouA
SAO9/gSPYzkD5TNH1ffDFXFCpvtcOAAjXmu5YgWu58fgqhxOZgOw+mqc4vTtls/JdDJJ6J/DhEdd
Dpi9bmZNIGtivyyxzUMJda1XS9rD1gZBduMlrpvYxspyDVo+qgSbnn2lk+xjG9ftWEKV6ZpdshkP
anFVoT3B/NviA7p05p9mw2d7o9N5Aw+2bgu9anzTv7b9al8JwrdPCxnBegM+E8gPzKhGC2KayN3O
rF/rctK6Y9dar/OhU7x5hlaIkgcrJ9lODnXmN5RksJphSydg6GQkbxNP6hGwI16shXbxC/QnWPAh
nevrXNLq2Xb5O6zaBOvF7Icv85gTRHl6YVOMp9W/aiaS89z02HBX3xWstAUIhlnI9J+xGkzN1RxF
+SNMmsnsMEc6xFFHBY2qoaopLUSV09bYzQESMhOIls3um5jM72SIctBEqUPVKOLmeTS8Pas27uLS
VWn9GswA6SCNANQhyjiBDHteZkPbq5Hy/nnKki49NFt8yZ6GHHt/MEJLvY/BwIAZC7QFXSg5/rWY
yiFENAw6Vehi+XFhLZYVNw7QGhrRQ23iXZMsiDojDHGuvAimHObGfcZvo9RPJxQYsW7NS2ii6hpJ
hWrGhkFpo/fYq+FDTIqFaRfVFoEOEEMM9fzq2z1DSOGJxwAssR7hx/AmUgxeMQEWqGmnoJZ//7r6
rizBgDUv4NvoFef1ua57MI2ItsD1l1VKurbQs8MaXWRVNxJTInEfI07jk0UjR1lPZrgH14mbkcRq
I2vRQCHvrlsxzXlSmHWGsISoYbQd8m7QEcicrvYP2SYgwKxiMS89S3GvDAWkCoe2wr+x6pLuGm4K
GZ5AQ/iEY5NL2ycHmsZhH2aAc4VmxNoTqXbFCS6zpfrWpyKxn7o+h8jSVdBQ/xJroFDhJiVBQewZ
OyfbG5A0EiEKm1fDXnR0VicyR2Qps3RUyyMgMPMSpRQfkKQKt++HekMNquTrKGpSf5g9wTPITI2L
y+iCnxHDbPXepwiPHNd0sxC1Zidwo0btcEnhktssgaDgQxdjeiAJkOVBlwbI7tfW2c6/tDnE7aI2
1TY8kWRsl0dMkrU6ejRV0LcRIm/ZscH2XN9268JUCk9QjfouxtTT3UyjHp9R7vvwvs+QCXuKPdnM
YR6ANGIZq6twHAnLL2SVwacBvsWJuhkh4zughDgrzsWYXUHoQ8QdHvhaYiH3/Z1yHjMKgCOxXPOl
GQSUKwphjme0YuUcmX7cy2zAJS4tw+knyTgjOWJcfZRjOmClYN1NlK2hcG5h74G7AmUZuTp1aXzQ
iGcjz4QgVlb8T5I0PQQ1tFoYQpUiv0pWADwIL3pzz2ZEIq744NOXP9sDv7s7MHbQ2QHxenQnBKHL
fmvvoOY6EURSjNqE2vt+oTIuQjdlC4zd3MkDjcculH8+ZvJPB8XvigQwG3powC/MfjMkUEKjdwZK
piLLI/MCfW4iZYXR8NVhU7dLxg3w0+qRg+ZT1CM+OfZRdFghrRQAe+xjO3fKlGJCdgZ4FcI2C0GC
g9r0o515AJ7TzNgQ2w3JqGINoGGwXQn8iWXR9Da3cXMQQCPPYQDVvBOZAob65+u7nP7PnhLeSwTE
MsbRXBDw7+/3dIsSE2P5uMwEdXPdx024qhttd56my4Ob2XxL87kv1VDbd38+8j/f2Jgi6YvuJeh+
cTFJf3V6LF41RLJXtBNQCcpJ3WZX0IUbdOAw2DagRYFS/+ZZfjcdf71YlKqXmMLFKo7RIOTXQ7pe
+nHqIB65rq3uNjYh2JlG4ryoDVkmWwl+02mb30fpZM49d6KAQu9rkG/cR4i2DjNyoQ1Nxn9zYr+Z
XhjPPIZgDDcaPjaHafrrefXWJdpiQS/aKlkeeIfUqWocikRHLomGP9/3313Ey8EYmkkm4CrQf4T/
9hYJhIAGZOvHYhIdtlRNa+gIDLhmV38+zu8XFSdoXJzkMVRQkqA59MWk/sn4XqdNAd7PwQcRRHVR
xUay3buhmcYSAgbWhj8f7veBjMMlGEcJhXcPpf/Sw+7nw/VrLHvMR0Nhvi88cgGmflhXSD9IcmhM
+q1fL9ITFgZIxxtqrN2fTyBm/3QKGFPADRI0noEn/OP7P12xBJe2aDg/Bap6Oz43vkUYXTGGmCWA
5/oeNQeb9pGvDfyAxuuXamuHCMqOHSHj5Y5AEiQ1dJIA2/DOgwGsiqrPudmHRGd1QbmSqqwCZUPJ
lmqCtBYwf5S2niV2FluCRDlVc45tcLMOEHz7vC1WMiTkZGoTNbt0DJj7fxgv6RSw0MIpuNSgjMJE
SkKHqB9Cm06VXbT4j7xeGRBqFLLJHawGBBaiNlvXk0MUMjy084KHKPwSD0/YUWBBhTcD/8+qBYtu
mAg+mPcEd96PVd8dFiIvS+9c4d9higa910OVXtuc5o+1WPFViwR/WriZ5iOioVEcH2eSXlZiNPPA
8j51OHnEnOQx0IBHiXmtfq3NYqqDVDE/d85D/mUhH28U1+IboQ2WStxjiRqggo9wHkNWVc+AHVpU
Jk3TvN9cAA4drQGLacJwCmlbwXdKoLe3N9IZLOhtDqD/JvAIoHaTruv4NW0Bqp0Qqh2jtwv664Sr
dZiw3PsxRXMTvE4KTQw2LrvDgNQfgr1o49Lvk82iOwgTKKnK1TWoojTluFFQZ+QRFAHuZQW7ZjtV
vo7CVehATkJ9cuhL86MeSa0W8rwMQNwOkgYIqL5fFnIKMRDa6yWfO0SHpYVoPYrV2P30/RNGyXAQ
dKgAuTn42ebFUkspTnDvvt+EHBedw+hGMxykktqbDTW+KmfQdv4hLMK8+E0FuDNmqaAvo0uCTEX+
nFCHUaMI3Iw1mu1dFQLax1RGI7ZYRfy10sutVz28BKD4612cMWwbW6/W6PyjSltmNQ14sAgdRHbq
dgx65jcAm8njWuuYFTXPWbqrun5rQQ+a/t8te/9EOGSYKlBCCUy7KfCz5NfZQmRaGwQmE5CDEjU9
+Oz8EdeIeYqzCnxobJs7xUc8gj9PEr9PvqBSGJZZ9CiiINKS36uJZMb+ELAlHO1WYH4HJoyBMGB3
+/Dn4+AO4gp+XusSkqDJVw4qj2KNR/Lu1yvE5IHGSlU8Yw0J7T0h3p9XRhz6Ca1tb/YJG7IvMtfL
t1QO8Zc0+h6LVty/+obKsI/4ar8kg3IJSFuSXmv4L+vOVKJ9zLuJPpk+727EAm2okDCl3wu4dq+d
TAjy+hXnTaGgjWDKmlbIQFKiN0NST9NrK/kFbpACfVGA8Qy7ZBbrK03h5ZaRiqy6wSiHQG+z4dMc
qghtpOJkuYKL3fOHBc17GjgxrpYfBsG7EMqGWS5A4UZ5RxGquOxTRkywUWlgQ3SQxbu8ugpQFMav
Igl4nL7imznPw8ZymBH9FJ2AJmD0N0yFEXBghEwZ+77fEs7g68igYR6LKOqz2w57Jv7AphWfUAMY
7u9IGKo3Gl1TYH9tcyDdecwqxfeeBwPOYuw67B0SD7Sb9c2QYAIS20Pt6QYDnjPY+pvB+9fCnbm1
k+v4QW4MAwItNqJ7DyP17fJ9Q93UbgNXXW9fVLhEW7wU5B7tPwIuBEADFLsVJykUX46pbpktaQ8C
Iu6nb21L0x7+/VRjAl058aXPQVDd+FRB70s1CzvjzMhOg+nRByGL0upZNn2fH9ZuFKdlq+kHb+T8
HmE2ifk8ylJzjgaaXvcOWHy5NorLfS+4Pzp1YbwCeLsTbD60lJBDhalkVSywki/z5K693oDxmDm9
/vFupVBZHAixKgJa/n1zrZjs/Ytp5sujEhxzq6kl1rUfPw8dndfXRKboECID+hCBrsz0hyVFEjnn
2WJOYd1EttPotPMSQd1+xwAkYBfOSLV9BECgUeFGA0BtE6FzV0C5cExXkR7mVczh0Iql6kqyjWN1
q3rIdwfXBW/3sMu7Di2S/DqhH0bG4l0KFCJC2DnFYP4BCmxuxSn3fajNMes49L52xRQE8dA0BMFx
NnXwLy4PVzlJL4Egd4He12U5fn/z/8oYP/x4xX+LPP/2v/+/saEoJH+a/f4p2nw79OFr/7V2wy90
8uWXfgCiCfkHTROBZtPZpac0itK/AdGY/4NRClgSf+gh42Cp8J2/8eRLV15goPhLD5g9BbvAzn8B
oixGphliU86B4WX44zPiPwFEUe3/NlXHyHWgDyNKZRYjYZ1d+OWf6sYojZJ0pK0uWzqB/fADpmzY
C4CAsNtYIHwuwSwf4YCHZD9O2FsWtZraSy6gDfWpjROV7c26eCz5JiF7GDfZDeQtv+2hpQS525AS
eceSTcdwdF3+BYXHLErfdQLUCLiL3dymXYcgT2vhdDD3NWdLshwZEnLo9BHSHc8rZ2GoNMj5otic
7lnPgKCAdkQXIBar9QldxdDTCKkDZKgR/m2OfGT8MKAN0FaiMRJ96rpogg8qxwVd0zZsDYp1cR9X
QI63jAJCg8mZ+ycoXXBeGe5AhF4GDHwJM0Okyrbb4HGmcXex4CHeFqaOyEnRiD4OlLGvmb0U0jFz
w/lC6agyQn6m26EI4y8BeZW+EDQMQBRUnqM10hwxtNNJU3MDoF2fOTEGSbo1JBzt/9BFiTo0/sEW
FHrAia1J/a7daH2WUFzRoxEdUtD2RNPuTmcbeiQ0uN0vURvSZ+9pEuAjr8N1vi1or2HGAaZBuOSJ
0NNp2Mewz9bSqtWE0pAOzV0YZOUHwo2FkMLs9GSjrAUqXGPjcmlst+SFqDy0hDHnuAiDzPg3Pabs
dkkXfV9PjH5K4cuOx67jKRo6DCNmv2HshLtFlR+fEwlvCY93jE9oetFikhTLI6KeaO3Wb0t3lYBI
guI4N1mEgIzzD/2wHBDgQ7rRQga4QQpYPtvYiPdZEiBhjBWh53wcMwYPXUS4ljYgnNyl4k2uo/Y9
BviFSJiyCr3sAB2gTV7VixqrbmoEMkXauTu99O5hC267TsyGrjtCDtO4Yxh8HIqWid93SRtj+KPJ
2L6dEcXZ16m1Cg4xNk4lJIJXkmFh2UV+jr/rJK8Smtu280uY1aG19YIaZ7psutYUSAVUTXEBKEzu
XuAcoQ3MFsblttZoJ1XWPcXKqgcd3ug6VLfzBdIsa4FVCG0NQbWUySBbNMTIWleiJ2Amimbctq6I
+KgfvECHwZLnCxAXjCFod3xr4AGHxKHr1VwPEeoKLEMbRAZMJUUHeueO91Gu9jFgnnuGGjjam8vS
uMP2X35tkg1hbGCA061AFXPGOhfDFIBwWmQDKuzdgL6H3XlAl40rj/4i9pCiJkFMua9pX8bQK1M0
vqG3oJDJrhZAafKZe4gpSGBiYErWpWXXII/YSUL6K+xINNajyumtTKyI2TvErQKy1kkO7PM/X5b+
97pu/HdLz6Dl4J9Xp/bLML3+vDR9/40fSxMl+PsSNL/0wcZWFmvU3yvTf3F3XsuRI2nSfSKsQQUQ
uE0gNcmkJos3sGKxCC0CIiCefk+2zdj29Py7bXP733Y1q5KZyBD+uR+3r9kF/iO7Fod4Pmf+5J87
E5vWtS6EAgXBbcKS6BD/3JmILiBAmGB9r2IeW9p/sjPBlL1uPX+6RbCkQgsiNOOiaPqkeP4iFimC
vWOWwnbMg+7GwM+hmVcsw0POmJVks7au0d42uef2LPFlQaZhqgN6cfKwMrhmlR+ajHH2rhsJToaF
TAf74Hm+8zagc3DJ0F9OJ8bNMORqZ/bM5HHtyCjpZ/FqWjNjtq49d5gk3skvBPsFCzjz6hpuUu3e
Cs9gclskPU5trApdZXzb7TTfWt7y5PXtV2y72tllJjYP0sEDND8L+Q+UGBuUe0ozlLXUtceXtamS
O/dKEcUxNJn3XIiKOrISnRVRbsa2hMk2GQNp6sxMn6+RtHQ3mY44ZGopeIVMV3VjfSC3y3ljOHnf
sIBPThUFKl78naUD82CNxPw39WIgfiWiUWG2ctzGibIw/Vevw1LhsLHtJX4EXpWsWz2LeAxTw8fu
iZR1tIzRjTdeTs5PFCq5MDp4sTkxv8lkdG9mr+8IaAYWf5hcdw7niguxelwGbA4ATwvwvBO3r2IR
2aZrTI23rPYvTOgQAfw59rZFMccX4pvtpyy6aVO5FUjA1nMPA6O1C+tkqk9dEogXUdElcTB8VRnb
1I/n54Ad+aF3y6FkWiisX6ao88hb+HA2LqfsUzy4DoC4wsbiYQZXgOY4EdOtfEY7vSFO2k1cA1Mx
E74ycPOtksS2MeEUsAXRwrKuqz+KWAQbiTLQbETne2HFReXM7Fmc07wzLgyhvfE4BbE+I4OILgJF
8xJfX/zoeeGQ9ITMwbCoLYwQ73EBDpk0zM3amlw7Elr+YXdsBiUiU9kXYNL0TGjcb1V202NmPcy6
K8K88KZwWd0iFMacRS7hFlSKxMPhiA0UR5vYqJ67RszlbDcgG2/wFy+7vhrPcyPfEmwIEbwoEGcm
BxFRTztjykasZW6UqOXWKxZnk5Gp2TagZyfuSPvAiOOoQADcDGBHrlpe5+U7d1lwvcKdCzkrPMBX
evDmxL/h8YqcDsdnWbC9FCujkUZiCDYw5UeiXn8k8wrNs+FpSNdl2bdcXiLl6t1KHCnEY+/tdLxy
ZFqFi1nKzLh45TdcwU9B8TCVtTguMaN9c1jHjdMLBnJoPicgjsnWc0YgCjZ8PvjGT1yJuj0mNFy7
Izli7lTDQczlq4Uf0wXOvLGxYj45uKahyTKBrBN+sJqdAmpsgdsw6WEWLL557Bx5a43eKR+45iXp
m/DncRf3NqQF7rJmFpJeean4lJ5VxkEVW/Bjachvt0ncM+wxhAI3/7XAYXDwoISmNSBE9stbGziX
omRpwbf+W7rNj6Xkyg8ulT+ucNTg9gg5RHzC8U3DNbVNsIyBOFtxOR+r0fu9WC3sPT6QXiY6Sidj
vXRz6x4FrEDILgsv0TJ/Cww7u7mbvG8lxo8qsO/myVpfkwTwjMl99amTVqWZH/q8DhwCeA9QYjDG
JBzRrQHuLDHXQ5WYzRR5BVv8xDh91/ZNFSGg3nEESe2Qb3NcYA3FWbGViyZjzRiJifrYk4eQuhgu
tXQiMrw3ZaPjG3L30Cj6SmwTt8TJh6nLGe0HCGDrg7EaMsym5Pc4tc2pTEk0G1bm7UvTI1G82F6L
hOyj5GXl9NNh1n5WjTqULQFb22/ldrSbseGKvDJKrfkGvIrWW8uImXXxxNidO4xRz6XDSuQkO8yA
eBGUa5GcLvIHnhy75VRm/3DNRR4bnvYtQ2L3oep7jvIVI+TTUHbta2uUoAizlLV3J1hW5bZqc069
HB15qiR8AYLmlrmdmF7uJ+yXnP2WlHR5ah0xOY7hsM4cT9PF7sOmbJgVDL33E/hyjJmqdLfMNMUB
n2KKgwFWzuo3Mdcb4iYps2JrNLmGcAgf4qDam7rttqWeY3bC8crG9u27VgXtDT4TnHhDsT5i73Rv
xsCJ4S+w6mGTJqxd2F2UdO6IdcA1nMcs9dkt5gmRNgIjm314gE0uah6DnSmq4jYhMBH6ZQv0ZBW3
fdG9T8tRl7xy4XUHBMxtCorvtvW8+2ZUzRaqAK6CUq/nAmXxIqcafbWD5wSRaAbTCu8hVJ5bRXL0
bBS53MOulK/7wW3DTg3GWx0nxill5nlfJpbYcbWL79eeBS5z6q3H02SPA7Aer7khcsKzWtWXSs/M
ddyqvYyt2hXaiBw9RWZZsv8ZRgQyLNkuqYZFpYr5JsY9tavH0ea0cNX8rAEvaJk8xlgdMZ2CWEo+
M7k4YabR5hCrur2Ye39jYSHBF73kQbltU/s+wLmB+tTe0SJ4jwLanpzSHY7jDM4uL9V3X1jf2rKa
m9bQDcvAWEe+pcjU5Hc+o/G9agrvIHjyHpXBL80JfX3C1zZigR/Sm6SGpOX3tn1g5lrdECwx72uv
yk9SzOOxLHnj7SpRl7yu2nujNHntfWV9WlJ5m6aOwfg1DetG7t5mfvAc1Evzw0ZSPni9y/M42q+d
gSfdbVo2NHRVtC5X8JVIYxwI/YodvFUPauySp3LNk1eu9t/o+EVoT9MQzs0U32VtoXZkHcuNqnDf
Dp73qGfQ7C4L/AE9JduTLXO2gYO3ysY6GTVpnmN/N7qTGiYTu2ffk+ZPb5yKLEGKqTUkYvVT9WX7
DJawfyiKqT17FizIxa7Xo9lyfKqtnHGwAG8gGzWcYHB0Bz6lOGSMay0bVix5E7vX2znY68aEJ420
wsUSTeYIHkEfm2Utf/WTDU6oWNALrOmlbfzXPKkJVDjTSVudxVctqO99zQ0yA6IGzLn2X6YpmC41
x+RLWtYvlsxAnjg+cZKVIAAb/aOxxFCaEt0cGjNozhAb8ycMMvN5bfN+SzEEPFlbKtFvMFRlP5Tj
GlY08PUQ+2zJ2jPEEiL9g2HgnisEBDW0u3NrXQOA3FqnM98kmMqEL8qfBYztLGq64OfaBc0705fs
FnKRJGiHOXxrOOX6c9JOIcGe9qz9fSIevXnl2zfMzWtVCfd+GQO58fCmnMBAvSyDIeBg+OXZAqSz
wVhnPgTKwoXR9ikHziVNfkxeqr+14wHN4IoaVV1lgQgLjOJuHSt14B49fcMX0o+EGfxzofIrzSJY
tlimq6/KH9UJJ2D6vSbe7xySZVhP3njoGAvtkqVg+p5M3uPgCNIwLP3hgpBhRZYBsnRRTpyEqCv2
YXE1vLESL8Jtx5fBiLxS+M95ef3A84lV0HTKhl23FlhQgmCHF8gR20EQ7trERp4fY9gs53kQSAh9
ejcTLjq4PtyOfAFsB/ls3bW6cO7WTtm/Cq8VvCJQjzUY8G++JNCi3JXYT6b8POWoCe/H6+a3uQFJ
1rGXD4LFuSkd73VASz/z/LX3WCw+c19D1Ejm+Cb3mz40bI/yAaMB+1aI8QVZpty5Mvvhe3LeEmse
d1LrKEnlS8Jm3rjmERXoJDwtQ8Km8T61e9IQ0xjVa3FTjbbiHTT753pMntTQhF6T3rLhcRux3Qc/
yRiZlDfa1w8JfJBJfM1rj1UWa/bqwYCLf61xSlywRnmR5nhQ/vqzkcZdVvZIB7VNPi43zJ3LQTMk
uZOFyra2httz6Lb9bY96j99un7Zrdqx7fXuNjeylPyZbyWYSemP91fb9+9U8HGeQT7iOJGRByIQb
QO03fmmoyFzsEw0IdVROq3XBMx1v59FkpuAv+VuTMqTCw8skfa0DkE46j7KOINHgzJ+Oj66Cs7kG
h82lo4cctMdp9wuuThcueO4XFp4tCKdhj/IaOvO0VaZYwKvbD6Q8xq3ppzRv9PG3lbcnlSbBMeZy
Ac/GqZ7SVcXHZbLIVV47Nyq0pNNQ9AWumjg4jS2kMzJbButajKV/JdEw2zHwRX/KDsICiTXzlDtF
3B60WOsbtBg8p0LgxTe7TyslU2fl9IQUDnk/UWtsmFNxA09PY0XkJjNXMuk5PjDGWIbpp2lZ+W1l
AMtmQX6rB9U91bmgfGGwOXAtRXnyF/ewrhBi+J/Y10vCbppj803Le77pgqHCq0esxsSGjon4fuxl
AOncfS5TG5FzDQ5d4EcNTgzXdY5VrFKaIXK0uCJ4HVhVAsfwbqxuybiZoc0wh+bvIX68bUXqcFSe
GXGvBstogzImUmMlw1x/GsobeJeNDGhPLW/Qn+OLlMsP/JnVwWSR9uMpSjtny84PyexWLF1/yHpn
wMksfPBOTrOPXS9ccZFthWGtu8411QHdV0WdHXSHcmlfXJgvYaWM6RD0w06C1nsBAVR+BMkt5TJW
R4RkkvxLWp9r/KjR4HGGj/N0gKQYP7LV693iqhtr4i/ur1EHOz4ECR+JpZuN9o2tIpoCYPdFqJyd
LskcjirqANTW3ZrTyCmbJCXmLL681R5a3LLrCue1xHyywUVYHBM1jWdjHCZuon/Mwmz2Rg4aOMbC
wupPs5/v7MJPt/6a1xCsV07fQflcJ8bWMNuOIXR86EgYbtx4yMGFAPyxkvaUkQ6IDCg1kQkkkkSo
Xe4MY0z3az4SnHd58az8xyvw2qmH+pQvNCEh74vDWpNimRkDbeCC3y9l2x2KdfQPaTU0hyXvaYZI
vPWIe/mhWgmQlT4n5nXbJ/VyzOeCwRqJZFg++decOvcVyLN0UFunpgxBWxwZzfwAJ48iin5471rL
oFvI+VD8ilFpFaCiWCRuCjCP2a+JqyyKhQCPR0dFkMPKtGK24va98Ig5edVHkbf4cu3mMJUTIo9u
gYd5X81QfRi+rfkRLsp2Nb7g/7Cvnvi7dD5YxMcz6b05s/yE6dxFniXTrR6CYDMtMcJod433cSrh
At6tR6flyzg5mQ5tw6FGolqHE0VUeq9L5QBL6t5NigUiQ+t2J2PZ0CQkEq7DFi4LB/cdXmIvqv1m
OWam1QN05ZoaqOnJK9N269jQEhDpvRHyZJGMTxi+nY0lRyRcNX2KKb8VWj7gPMYZXNcZG2Nq41St
9xiVt6sntviaqSexhuHg5YkbFt6CgsSJzZapdUibpsI/sQARMz39nniQCYIuNJmac8rGVWrDj17n
1mHeJ330Gz6oWIPlz6v+XA6vMiiKSOt+urcRsljqViCOVB2UsSBDlwZ5ZJI6w19SGZsrIexsVXMQ
4XHmNNN3XFRakuzh4hjiQfsJ1/v5ZCklt0sOcno21D02jkvVThf85tz62DavqPpGImzHsT+dQLsn
EbGnP7S7syaKU2Es3WYJ6y5slGf4ZrcpAs7GE+nIRzAZJOwh7g2pJbcpTIWD4vIddcu8PFoivpRQ
4DdLcEh72X62dt5tbLXUtyA384Nh5N9kC4cwV2Z+UivScyBWZAqD36blgrWJk+C7LlbEoLL+pdOJ
u0XOe5UNrnEC5OqdKgcGgeqNX5ZpsSq5zQpVKgXM37pg0xobiK61ALIVqwMdw+opy+g58mfDfIlX
M4iCiceBWwYgq6q9XkGdJ/7NBynH3VLEw62/rgbiR0LXFVYEVAmsm9TbPPstowEIrXEjfsWq34vc
eKy4gh/UkD2KiWAoF6/HLh2cs10ux6VKHhjXADmv8McAGkxE8mp75heggAIKHNPqbm06CqA0wda2
q7c4uibubR4mIpLxTf/mZYu7o6Tkafbang6C6l7J5bOU7W+BsQMPGKmxlKqCDaMlGVr0ZBC13Cvb
ofdjvWsqkJWWf+jN+qTc6aes2ALWZQLnmsx6S3DDRMMYq6hw13pX1awCNrddJl7WDwdY7961jfs+
lR8lFBfOzXkSzeDE2vaecrV5k1+Z+GutEJbG5VsrZg94AchkAZlcyvjs+ZBYHcbcG0mhVTQqzkP2
HK/7qlnIkEhnOZCwJ9qn6b91yt2UzhjzXCLenbNvr60C2tX24wy6IxzZvQkRJA+0QbEdSuOHluUH
8bx7BGg36vwyi3Qy7iD9RoskB2OnsF/z4QFDyytqA0iztu0YlYIeJczLl9WL3Y29LGw/axHvi6W+
DFqExCnBl35TGoOTA4A+NRPVfeCxIiS2X94DyjbwF5dqT5EFoEc7iVCDx425UCXUYvXy+iTYsTZw
c+AymWKoTYwOq8JwO5awCK1C/Z7t4TXpegit9s+lKuhViiWXIJeZocj8Q4fIEjmEAkN2Zwy4zDxD
vchLmc0fQIo+x4Vr5jz6j0Ugl1D7Lei2eW2jKYF+S5IU+dRHp4wVLoXaHnYLsdGNzMVxSAz6vazu
UcIo2aSmSraNw+Nd5sNTiYLC+MhutssCbdXAkYWWqcZwthCAY6xspCyMBnCgejEm86NwcdXEc+Y8
w9V45TIWRBTd+BunyO9UYzzhq/nAC/bLr+cosQKwtI6eN9aSEcxCZwlb374W1vlfeEepdRnorrJS
wkRTdcF2XkZz4mXAITm8Zlb9YPCDyLd2HAFd2cc8zbXQSKHeggbHPwfkjfaVySXQYS6LtXW6QnAC
L8zQAdHJE09iqjdinhtlfEGu9IkGiorJHuKj79T8Wg0AJpipLpby4a2woSQnDvdtrjx2q75dYyIM
crVh9pUqwyrm4J6YxmFEMuWWyHIXALdNBmCzMMvDNgicHb0D1ILkhOkXQAEouca3n+ujoVAbiZTh
GyXbVhw7f/yZSEx89uq8Zr7NKNhJL0teE/lNMdAM57LnK7daCl7nMJGwZmO/FA0NYngZrgzP3NxV
mu8wBs5lR3I6gGhMul7kDWHhpZ5Cfy4e0SKILbDeuO2RFg7vNR27M3erTy7N0z4zb/Ss92nQ3WeJ
+wJHxj1rnVx14vg0c2LuS/TO7JfV5qdU6PcROoWlfmY23SnV+KHd2HutKHaIfH/1T5bJHtO4V79V
Cl2DxYf830iez4SDrWhAjnq/Plhy3VM88ips93MYrNci79MDg6SId0seVsjXRvNbcnBq05JBRllE
drd8DF3P/DS337khgvKbbREZapUbxCsq8WhBDHn2o8lzTr3X/gIzM9HrUMwnyfhqX4AhOroK1x13
B3HwrOkyIeD9zFeOd6rqHpbRQIgvn+XkPMjWeBeOLzfAlajbMQcmEtQuhEKsX6kJ/SDWBp/D+CGb
RodSj+bGJA8e+mlcbEkIk0AByLmbV0kkgBzIGR39PJfBGZPJTQ3bnjny+qNZASDbTRoQwWIPrPwK
Fn1lqN/+Os0QGLp013niAmqPdGxcPMzjwBAGs501Js9N7N6TOrwnanvPkW7ekvgIhaRQqq7EZeBU
tAHUqDbkXqhN1B6htmmoDpKjBIEkAuVBZnH3mawHWsZoq6ASz5loQRqzPoL11PNwBUTw2gCwS++D
GPemMjRlHzymyBDhWE/NpTEVM09aTf8j49L/pxPiq63ofy94vWs69sV/GRBff+AfA2Lrv66t4ZgY
mfP+Qbf754SY9uqrlcnk7hkABRMCA/4/JsS+9V+gemAnSg8tHA/N/3iXBGXvthMgldkuayyqz380
Ib76ZP9nPoyXysNr75sS2zsv0w/+Yl3K6OZpB3SynVroPtu4i/A+hNV4D91ievdOZ1gBBCCHQZRf
LnRRUudoXMDPo4GVFu0fLKsgSP/07v3DAPfn3lnrylz784sKHM+8kv3EH+kS8dc4BYgxwuus+2FO
F+FriujwVo9yuMrV7sj2XgbkmV2f9gKd+qjKDZn7kmtMT5Iojyk2+JvX869JF0p4eT0YyK6sLkb2
/xbvEIJpVGvLJLJG38ojYFbYjwzsAAOnkaZieBG7qI++sMG7Nl31y9UJ7RLxkjBNofquYRJc9kgc
TcrWFyap3/ykJo69c87aJo/+5uX+29snrOvHSvZXWC4Iv+tn/ic7GlVrndVJofArrqveWXWjX8dB
I5cwqMw+MbVi2K6cuOrDEQTHGJL+d396GVn9aIjt7u/evn97PUAMPY/JLFEhekSuHok/v54JWkZr
K5xCiycTLhtqBTAypjVme2on2ZLZNeNgm+qVUwbsMaARhteTUquakgyyV1eqCP/mPfrrc087isWH
KU2yJlj2/kp11DbD/mlKmHN4me1FbVnJImwrf3pgwmT/Hn23etKSbwP02qlND3pcOF+bRIdvCYN7
5aYEdSy3//ersv/VSMiDRoaIxuU/KlqIcv0135SqeAU3YUxRkjR6/sq57zwZY+l8gaAaf0+Dn1CN
nKKHYFodADolzmCUYUf2EWIE+OjPul2MyE/ldOcnxNJRKXuqSjAM2Ji4BYYU5CfBCTlIJ/oHKhhk
aNmG428m9MyeW60RZw+qV/kj1kCSD82MYpetRcfcx4rh9Eqre/2/f+m/hLr++KUhIrLOCZOxvuOx
dP758ahoSLKvQ18cG7JebwJdrA2wd8rXNkS4GoPhSGO6wNjMsdgKopS/HS4W4yZV1zjXjOb27HPY
+Eq5h779zWv7fzwmZCvJcbist9ha/mKf0b6nauZ8nL/mIF33zsrcO/Jas3lIC9MPOCIWebwx/RJl
a63dyd7NQ2cuEUto/m20hv+coE3/Xfjh3xdIvENYV69u08Diq/6Xl+WI3K4kFIioJECCgFMCoAcw
ADadBdqCdoRwb/ycY6ctOMr6HYlFb0w/i2Cla6/O4+IftU3/K9nS9uW/xsX4GH3fJNLJu0VFIv6l
v+wkNgFoN3e4WM5IFHxQkOlp5FvM7EFW3HrCbhFOtyfjjB+1YIos93kwA6WDK0UvHqfLlaoAZ62/
RZeBt8AcT2e0V9P7vKEkKM7ORbJSHeqbXZdsJ7vAcyhd1HvL69RjKoqOYG9R3iWDIEBlwGopw9HW
aXmQcZ5MEFfAMkQUkop3hhu6vc2GwQfx19Zxm22wobvpOxz98slzZ1Z3DrOWudPFDLugW1JnPgpg
pM4OdSjhja1JMmE299JDaRKUYpJfrsifieDSRU6tgNwq2iF+EkMn2kMgEuN3MHNJ5H7YL/2pJXiD
HOp1QSRbHJ2+X9r8JSJz0NNVMXKZcH39JfvK/lVht7HRUQu8pJ7hxS9x1lqHkeEd1RCBqFx8Gi41
s1asfGyygHYG6Gl1Y5yAKkwHc+VCG1mwmuqIR51V1QRsakUtbApu1MgP1d6/rv2hY/aLc6sMwEMb
1F2+VSW/KBj1eTnZskuZ56kp+E25FLbISbsy2c/kGLqDwsCMZJcLF1u8bULAYsBcFxTrKNXiHFK0
lF3L25Gf9D2zWgyahfGzH6ptUrrewTaC+zmVOqJmE3KRQ9hNOWdVr9jyEEiIWpM+6Poo9YDW+Phm
SQV2eyOdwWJNozrYHQTLa6HOziTDcqOQHo/+HJx871cwOhdJcmNjURTpeKN5qJu+Oc0yoDonmMk8
BJIRHhCS2voAiooFi7kXJSmNvWwLHtp0nJdtXl+tMSQbTqYx6fMC9mAHKof7AT63TGwS+FRRzoL9
CGAUZAR5nb3nLfpzoenwJ6gYxJfgw0f/+6hkLOiBmms+DdKQHACaQn6S/J92mgTZD9H3l8xtjRuj
aMtXwgj2pYHTijHGwRWL8is+bXy9yVEOdnzLOEx/DQC0hsiuW2QByneMezoOkntyO/6RUS+0tcaj
+HmMgVE1JlScBDbcBoaDDP0RujUh02dRJ9kWDsCPuvV+OpNzKrPRvi/H/q2urZt41d0e1GJGnaV2
Z5BCgUPhae6cC67hFD+UnzpIuP+PgbktZDe9DlZpbVU+/qQt3LnvrNpASaJ5Oki8wYtSmpZlVLll
80GgsDl1IAPUTptMPu7oOM6nPQUHzu8yt6oPdzRQK73+uvlmcT7HZ5erkEKYE5reS9NmyJP66tpY
PcyaAbU0Ssqwhr7ow2VOUDKNhVk8OMY2KXZe3lBYizULqaeZvVFEwSKpT5H0byWblqb0W+UyrY26
bsjrBwAC/ncyd11zbDMrCS16GeDsyVm9I4F17p5p8lzdWMrx5/2wVok8jylu/oO3KI7JYaBQaC6L
JOcOptnQVHpIWlu/MDsY1buNW6eFyZmCQwuNycBvSBetKnbak4U/7D3BROnTy5JefiYMk22GdrHu
FrmNUbT8t2SY7O5g664VN5NYyTLGGav2gZwPrvfFsgDd+Q0ToQqXTOAs3ArTeMabRf8Q2wo6W+NY
99pKA/0Wz1WfvxutLOghblrMfy8IWe74CqfGK/arz7z3Z7Lw/DA4XOX6ZYCkwvI+j17LJIeKZcvb
IfTJht4aIfpjLIOGKFe+9kLvlZqmOaK215pfLQkwKwyolZnuuOB0NFahgTBAGW3MkIab9zRdBAh4
vFpX4M70lZ4eOwdQx7hrWcpR9jsXGwmuuQI0Eh+RNfBtwYD2STkyMU/sWRxwH4eGYfwd+hK+Fww0
aBIZkXRmnS6HzfkwZDwkYV1UGSyx2hLsolgvgnqPwj+As4FU8k7HSV/exG0trVPfmWNyl0+qdQ9O
OWowlRlfeT/U05rZz8YUMEiCXYsfknVKuG+BAZvl5Em9NJxp54TOIwijRv3R2IWTA+5rF0d+1vSK
r1TW15WxV66d8iHOlulERGHs/iLXCu2PFAKG1z2AIapjmbLWagdHMIEDFMNOiGl+NScVUHGRNKAw
QO26pb2lOIr2snC+qq4UzSdyig+DVwzp3UB3XPvbdbiJ3I4TrrPT5LCG3KGvLBiGJN9ilAePkl2b
CABh2G+H7hJGuNpZsuGYkn9PIhvc7p22Z6Yq3dyYzcYvXN2eJVNaWqkDcg/Vi4HFyn73VNvEl8Vu
MIoABqafG9GnnQJ70+Qp4s6mdZkp3AY545BbSIM+qMYKdlIAtphNuADsUQXeM4DYK2iMZ5MSMNqc
poJJ8hyM7R4+WT4fuGO49qGRonePRTOL5cYzG9CYrXcNNLil5PlvsHZcmbJxAUNPFcJ4lqt24ouR
Bkn6Jf1VJ3etaRP6clWTPPmjZ71yn7k1nfPqzwwPqo2kEGNTxajvxGm7ZvqqKgfIpJODW9Pb1W/x
mKXGRtdJiAt2qwO2QrQw12BaPyAG0PL1ablym9Ab6MUCPJ2607yVmXs3aIdqIxAjPrGVR8HaHyqi
9macH5HFuISv4z5n4VRTuieSsI0X8z6o3G/08m3pxvJCPrIJKeA6rJrACTMTkhKpvjSpep5jn/xI
/94W7fsQzCv1CfbjCtQKwt4AsDZundNS0b1nstqdUGHp3jaP0xq/+6q4wRH9RmgplNw4sD6i0Dos
RhSzhfO6Hj0Xi3A6vZMIZ445JPeiXxAwUW7toGiOMHMf/GENzhO9vDu3d9uzDSwxYyrQycd8ql4X
LaqDVnb83TX+VzmBOk0xCm4YoeyTwu3L27biEmOWmSF2fpCobY6pnM60DhMYt9wgq70X4EpxWBpd
fT9ca/QULGY+RR4T6rOKA7lpK5qE054ngEfbsjIdJka6P8emd8yLkslYw7jVejCXEQ53c5psc9+P
XQTLtuZLxBSirHR3JHN5AfVBUsO50JOudrabTB+QEuJtMnHWJq/OAIGBWEQPCy1uOBiJCTOFc7/a
ib7hUd1q/1uarjo7fIV3XjWYYUezYZ7r4RI7lMWvxcQlramcXW/aQC/zotoCQGYRkbO9ZzhIJjfo
q4M9JezOsXoyvGk+Lrn1Pq9GfB8vLvOYmeGEqpMXt3XPi1Ut4DeDjAlu/eBB1OHhvZrBUt6cvpak
lUofC5mACDjryMj6t8bFq74YwRcsHo/kK8FalFWFZXimNhYaCCr4OGxdc3yj5gyUdloxRQ8oV+eW
34Wd5f6Im7y9EZhocC6Ig2q6/C3gt8+yNVwD56W2c9oQM/d9YFwwwjBcp6bcBCNkh7ml5yZzXvs8
PanCXnlUmJBj1CkPPRjPmzXW885Ns4ues/LWhknaWM71lJWfsplJluis4dlgh7k3hum50Un9zJkP
ly62aKjkOLvWGxX7W9FaoV3HJIQbe9pB0jkTBMJt2WDmFqvmxMcruSlHKc99gs85SzH7haAW6RXx
6FREe3GfUlvxe5Tl7R/26bRJXzK7an8AkL3ynsfjUvKQrUUeRMjm5xYPawQtZWt4yfeQOhycdGNd
0PpBlKSUnHIHte5GyaS+Jb/H4bh6cfVMoU7c9b9Bgy+g2Qb8mUrWZ7DXHHGvhnFs9ZFkudkAJ1Jw
9BNOuIEovmA2Me6yoGkz1R1+VkRpw0GOS1QDXn6YK+A0CITPzPl4N7jyW+SG8eFO+dZQ8T0G0Dft
92IMPVv7+7y6+karMdmZjKwfuf9NGzVjB6dG7Q7knXseA1uGOa0/4VT3x6QZ9oU0j9kM47KRDkNe
a6C6/r+pO48lyZkzy77LrAs0BxxyMYsJhEit9QaWWZkJ6dBwOPD0c8CxXpBjbW297A1J+4t/VlUE
4P6Je8+tKbCBT98NPWSsvRIMFXjHe2RW/jHRTvbadR7rHDAcRu2TdqGQ49Zcdl2wzTR86z1Fmn2O
50QeXGDzu2ZkVefMkHnkSMJSPaTTZWZCXFgeoY5llneo15U+DKia43ptX7oyJGyOz/cebZS1V5gU
2DFW3ZbL5pVvbmpj6Cee8d5BrXa7CHGFUUujWiPp0K1N/ugMaPA9CrlDb8n5dot+48solhOSboQ+
GLHOBidxXjJo7Y98hVyIBRBlZCPAMVIxEYheuIR/rs5N0hrshWHziLHfUSiwzPi62gMbNwDAOfpJ
nZ0y0+ifvBloVPKSrqRZ+suAzSvOgrne9oZ6h/AERWaWJdddWSf3bsi5a7fOATbEOxt9GCJOVX8D
CP+KYGLGg592321FeB+6dxYfeVIeHT9no5CMSYyPEwJ5OBdPkH4pX2GOHkWIiBZYBWDGYUpfHTSf
7uCzNgdA81YSi/cwKuS8JME7/g52LKaUbiE+DJoSp/7DAqmPhwfVevGT8XwRpOtSFJ6SwdKTuUnn
TBI5Bg8a6cAc1TP1Nc5YUr3QhVlANFBT9IduYItBeakAbwOOHAj/1L1453jpztq8Q5HddoOpvjuv
0Weu9i57TkHyA3BjcGwMbysQ6noNwEfPkMh2g7Y92qBJHxMzvc4e+hFU7kRVEhl60Oi3Q4o5Vqy+
uldJwzM9zNV9Yxpqnyi4LBYb/DnCFERpWc052jXmhuXNCieZyg0BindgehnuejTzkx4YcwSje9QD
hkGW6qF97AVAmAyGI7u+JNxNbf4mLSAAgDFJn/P5HImxddEaozccu7n/gn3bXBlE+GQyNkgGFobA
BInU0zUQupvBya8yvS2hAMHqeA2b+dQGCybYzC+Plkv7IgVtWJJmTM58hirjEGzcaZf9+5ZVcsAf
sd7lY3pllrXfTdJdrjMzXjl19hwW0BZNDRkCYTy/pAljjGo32GlEv8zA0xDzjF/MwWkhPOHRXlto
5xGiGbtKJSytur8u0wjv71oX7gWMyoJXQBTvhed8ulbiXQg/6L4QUfLeD8O3zUNJic86M00ImbT1
3OFQDdfzVrTRE3IWjqmoqcmrkxTu05OMHI9hUOA1/WWdTMEB/Ti8L8vOeFSohSYcBT7jAT/dJiGV
J49QXPSpLloGSd4/By/mnU/DjolLDQk4/SS9DpnlYm0VNt9LmRI97EHNr5lOFdg++ohTpjdYbw0K
EEj7kBTLHMaC/2U35FSHa0hYOlUSOZkOoJuINa9inIdHlxC4ILpADvkrp+nak25+ZdzoLgqWN9nw
p6ZReGwzhjrpdMek94yJGkmIdsvmMACeiiCDNbZ3henqklTM994tHyEu/MVW++SZeTytgAzgwKVn
itYfKssIxdmnoG8auvtiOrrEDDDuwNFVWdy4BgWmKt+tWe4j1YGGFLfBxG2HmqbZVU56pkUU7LYc
iC1ye2XwXabqd66KK0afx4BDZnCsg5YDSgr/ySaoKE2j0zj2LOBp+2KiFllObtJJSTUjl/k8S50z
15CeIm0ENqw1mwQpqkPobUngL6OVTUyCBPYXsxlfSHo/+taNM5ijyZez1LMQFuh7HGi3U9X8zVNg
ylXjnjd41qryp7Kmp3RpP73pkczThx7espfYOIPGjIVwWF4YrMNl3z32C1owCB7ufvCgwaJhwDtf
hB3Bdb1KCRWU42T96tTjNMhG3dX3WYGu+eRQGvGLfhuAYAxzDbq86/z2mq6yvsztRd920EFspHRw
CXdLSOMRN2EPLXT0Org0ju2hlcZ6FP0wjE24GgFNIpOEVXmLU46zGrkiizi8kS2i1MEpLgNnrvpX
yQjrErg+DXxWCfUk1m4xRw8Ei/82LA4zTG9tpLUvpzHn+1lLhh6aOdNJClChJ+kq/wkkuUS9ERBD
CFxe23CCWtsRFKsByzbAP4RNVGsC8RWhkik+rFbMqKiIMHwfo7GU+zxZQO5UOiu/6MaYJXftZIJD
VRn32TeZebK7hAPPWAMWgbUtWVckTem9hflC4aA7t2QmIelRbn0t5gs2VXkNdUD17QXzTvFYMSPQ
sRfo4brKRnU/rAmFOj2IAaK5zIQwzDANb4zkodvZjSe6K3/siEFluZbtfV07zg0Rl0F3ETZ97513
tkLH2iwFo1P0z1uDqpEFlame67M5zQNuv14NZ6CkkkfwmJyyeVrqU7vikzvKvPL1Fbv08YbBWv3W
pgn4L2N3xTvuAMoe8DyktxNbmKtnApeKV714VnuN3s77TWlLx8MwpnQoENqJO80j/CF70qhRhOAR
taDDabCykKrX9XIl3p2PnZrBUL6r9T40LvOpYbDy+gLZof3OpDFRv2GeRVeekmCaRTljzqBfr0se
znpYjjXEsvSsC2d/ywjLLUjNdpDgOsdE+Cn5YhE+Ne6IYtGQ3ErVRB4xr9Rc/mgCslhMTrTLu5oB
/7NoAotgX4L3pqOd9Okt44L025YLFakPpRvrjVhJEM/DFklpYnfjJbZa1HlriXcfK2eJYo0TOC93
q9fQviU0UejoKoXPXRrIGJ6JqoGWLQieI7e38qOLhUTu1h4iOcpb09zU0G0+o2kU4lQVro3VMKs7
rFQD0QmeDCucMU2AKzMIp4wlsJqoVVWZhejH8qz7ROQdbLY0mfxl1A5TvRXE+YG6Dt4cgmUemNng
fGHZQNI3HzuN62jh0VmsxIEiPfQaO3/b3JNftT6nTB/wYkLHRg28WBvofzDqqxvXHIDnbKuaGNiZ
DbXHYPg5DwxnqXZGpNeCJGlpWHSmmUtALCEFCd1YgKRknZrXBP/EcAr7ovrqhEFhGiGNmuMizeBL
9s1axGMiN2NtEzX5PTuM1j46ZC335P0SY3q0mUjD8Yg6/U4AhuUdZJDNH4Z11l93nBeEKHLm3p0A
TdARsv/Zm7VYn2oGLVHMG5cyJ0tCiONSMYt059b7LjmcujhY5PyEG3CxLy2hWkjXEo83txMY1x8S
K5aZuWvvEii2SI9FJJT/i3HMQK2XYxle4fMIkDVPlKz7VAGE25Hxnq57mQYF+k5ao9ey9K01HoOp
uGV+j/25SRUpUDVDUIQsVWKjUHQxodQBauGWTvmBJah934kxul2Jgwl+iSntfXZybLbGPEkxXCgp
3uw84zHqhzIgicDOiwoJ17p+40vj8JnV6OWnJVQdgPqCP8AOwliRHCwA581BWTLF1ToQAsMgLKMM
YuqigKlij/hmXd1/KuHin8WKhRmcanZg4D076i7dzKGxLgYeOBHOiLiZmN1nXkeiZDjYhbUvOMSv
iWJuXkE3yJzDANJRrEgmma+thmTrKizrB4CO9Pj14N1JvFrvaV02X4FpclRCiD+PS6uZi2xd7j8d
ixgi6eShbS3Yo159ZMh8fjSU4NFTOcRu2fGfRZ6QvEUyek/WT8aCjKQlLojGVKCcR0vGqZAdClfh
imFf1Jl+rarSTzaxtP1RrnP31CYS/16O02nc46piA+C4dUUXw1P7AqPb6a+GcXGfBWzBN22jBMYx
5pAatGrx3TqrojxenfZ5sOronYSi9JqvvhekxBInHNtWhOizDTMEz1Pe8NUNZZ6/2SIqacu6MH3U
rdX+oFZFURGocDU4pGVwNziBvM+Mdt24RqhYUn8W8PjbOaT0ghFZwSW3aU89u/UZBYF0+LJr4G07
L9RIRkpnYqVg1xmjtQmv5eOsmuYZVJD/HY3B8sM6grYQeQxJ4UMXonpvRbIkhwX704nWIWVFnWtG
e6GbiZ51ULIGbC9SuR41mnUMae3s3mbW4Han1m57ti1dG9yGdlG8VqZRW2oBIFydZLLdoXBN7tvZ
DPt5wDF1CGUw/nglaOe4kVk3oD6FPrwvXCg5gOWB6O5MmA9vXDyhd6IJKW+rZCx/V3shHiRvzbQB
u7KujxHkJyyZdL1laUSTB0lLigkVceHfcEo1HcPWRpEblIvyoSG3rga6or17K3f4SX3SVG9JOXrP
BVc89Q0BCAh01YZl1NgHPnMLRCysdz+8tyId/uiCEcK+aKEy7tkVQRio7A2PG02BfvA9BjL7zLje
E0nH4kNGDVMBtZAQSCNmQv/Y5PAPYztMvXBf6Dl5XosqfUILPzHWmEDp0zBNxNo5A/OnPRHVC383
G4Q/22Qy/rTrzDjcy7nLjkFAVPM2uoomDIm+996GLcLipCDigcmyXz4q9pgIqInvYk0YCogH8/qm
Mqb2u0hGNfVU6Vd3c9JgjGuqKg13s/G0f20tmQq4N2hd44RdoCa7h7XFQxj4mX019M48HEJ/ECNn
/tzctGWG2iWURYEZezHNbd9hzTwYBhN/k9XDabvKYfXPR8divo2JiawP0+V+ftbCaFz3lavQNrlD
W35iBG7a3aij5nkE2X6tSNbh/xwwSdxhzsLTAwE360/YK6lR57DtcND0bSMOQ+Pm71Y7QcWxRFmj
/UWK+YLphmR4Fl6Po+2mjzVuX4S6cxr+RoUqb0Xg60s9BPDhrGgWLU1u0dzKXgfvCyPmB2yhCu5P
0Cd3hUunMBAY8L62cDd438X8zdYUfmTZm2DbBxtSyt3KjaDyT876VW6c1Lth4JteO5EVLLUwn99W
HTSHN6oZuDyQUBvC+5ZqJGOJ8POfdZmc73npRnQoU8RYH9Kg+8GDQ81UtCX9INTcFga+8oovV6tG
703iMN9WDi3cjgV6/lRMQah2QP6oQJa5B+1muaF3U2RSY7wGH3TDkJEqHF2XeJZq2/zaS4a3OXSF
eGfXECBcpcYpdq23QO5rq7k9l6SBEYvo5VwVIuW6jpZ5m9OKcSAHe1yZwKkMyADUbhOQyiQnVGC6
1epzRlHLYHaaarmfVOCwea/Q5J+Ucf0yzmERzii/E/lA6oHgmi0m+YYRd1oZxDTMKKM2UkjC3SJl
v+2AEL9jlzqnezUP6jcdpaGTb0j7oib27tlgkYBkugRvs0FLzOfg4OvcAWxecHlNUXdOWI6Nq79q
/PYgTK2uR8Tgj2rE4buLVMtfPmonW/Lztf5BS1pQz3fh+mjZjGuJulkXOhq33PDqmOb5BNL8Ez9s
/mHxMUP+0y3nBeCu+goOxUTMTCTEwCzG2KTT1fhvY+Wp9mbTBuLrqyfWWiwnlutxsDsgD06Sfker
YQWwEuT112nb5nnOIHTvWUrJ9mC7WHXgIqeQqEQWTmcshXpAHdUCYQCwIgVaEHYZtloyzljfpwzY
eLmNXiE/mfnZrrbjQXpJ6CDGxtgRwz8OH0eyVdD6NGzUdu3cLhU1KORf3GflfE8wj3iDyJJ/enOP
nL9IPbvYdXaefNNh4yLms9rG7WNl37IIHD40IPZ0Vye5/1ILe+KxQ+187IEcc+FBmgP3wgtsM1zJ
lQFaDSWjj2rvsmkNt6bsEu9jcinxToU/dLfEwJRPea8y3LUCbCOuEvhlzNaFfi6Epfcd7xHuqwZu
K0quCLgUcTIIKUhzoDSqC5ZSGUfFRdgykgJLbEbQGOvafYOQM1dZqlBdpdJML65ZHcIWcHV8M+D1
7rAFr/kxy+b8loMkulEAsygkIlV9DuGaWBfYczQDNQqxe52q4Wuy0ZnshtBJwK0NVPJB6WGS9gm8
uEm0R9CMEhhzHCJ6sP0zh+VqEdK66IxhYqRlh61tzdxra8OT7Vhf4x0YWEnA480+XN8PZ9YEXVPs
gjVXj962S9xH4FTAxvG7/cWxkdtHAKHlrYFDyapaS57GwBG6PvpVQPinWlfHvy5NhOElLYbRO4P2
CmYIidHywda2fyIOokrOmUZt9JVIcz2OdQXH2R9hH+W0KadoqWkBG3cyl0SMbKdK5k/MGwun+VwC
3Q3YNboi2ef4mh9HQMfEnS5oD85LuxXVAW9mSTDkovAjkIr+TWdVWHGvPf/OpQ/GTiF9vl8USau3
R626ArNMgHrAZM1qm/Fpa75ddgP9QbRjURyVVa1vfr+o69n3JW6YugyCuOmG2cRFwJN4myppPVZI
yF5D4mHlPiyL4s5YDqojQLd4qaFbZ++wjYgjiqocb/uQtPh9PcXNTmLPCFktrdbXXFlOcspBgg6x
M9UgUvldLOhvkcbONdBGP0/C8uBOVwz6+r7r8c3MqWxYkU6EuGinxXOZlRP934r3f+B1plaoy7F9
Yh+ctbtZJQ6pctFaEwS3EjW447SaXXpgZA6nntPy0ZJR+pZnDrvdcEmrnaU5SHdlyDOPvR3CHadn
yegGZdjvyFL4aqEk0Dv6yByTe7oVq6tCn7ENKM2N3aSMaBzM/2wz5xC+d0+QpnWd2+AIdwhBZXLk
SGbLhXKs3S9iKV9hmXZmz7nRXkyE7iLB9/JpirkEGnnsRN/NO5ENPmVS1KrsVuO0e/CTsZP8Dh3B
kb3lwyrF8pNg5lSFdyNkAiVa9CG6zSmT1nPECAkbnNs5zllWRuqSAqD/bJcU08Qwj1vXJ4oW5aoI
N+jH5FLB5AKD004NtWrOAjR8y11E6Ul76S0reQhkNbMU69wXqsOZAsnJ0r8Y9pJTASrnN229+WVG
ik5gZY00kZ/DtQ9XGEnbeT8aProciNFTRiDvB3II+ZZ7bfqazswPCF3ZIJMSRcytH67ja9F55bgN
vDzNlCtBMKe8DFHUkjRGb23G+Fn3M/1VN/oz12dbM00OaoFCo8rJlwIWFpDqgxCm5st0xkflMs+C
HUz/eGTLx5JpQY3HmAoY1Vu4OCOcM9o28NmSnFzGh+NAApO9rtv6I+wvMmXQSvbSXOuidoezLtP5
M59W/ulgcr9J3Al/a6uLsT0QSs6NxA2aPwEl7+8IucNkUxkLbJodFa9hQmHLUMwiLos5UimucenM
zTmjAXzjDqMkoD+wnc4QzE3dXoqkfkuodn/LCgXVLrXXvKUnaMd3i4g2fkYQ2DVXE6XzyYMsAs4h
a+BSIn8keQcRmXuLIJFWOfEczeTe0bmKKdiK7x5V73WPWuXbrlf5xuoJceAoGvMx1mhpSAzOemLj
rflBLUGG8ELkzwAZNWpbUk+nmDAz970pInHfeiPMkxKnGN8RredjYgsUraXNJHkH3rj3uNDT7qXO
kuyOkVz9Lj3bYplF3+UfHRHNv0mS9dVBFRFvF7TxHMAZpjqX0lVbPwNSspsICBszdMXE152SmfOP
ScO+r2zK60Xa9t85tagNkOs8Lf4SZcgt0sTfJ3rMvtB5ISQA0FjHfhv5nzl7nPcqWuD4ez1/y2mo
+DMSFV5dhXWENEJ4Y1sjACNTmStcU+Jts7Zhbxtmi1MQZdAdcH3yt7OM/2bYgkUHFQUUDLUsdH1B
BhNNAowKcZEvfnO0gipt9pBrWXiReiE4QgiU4biSQSI5WoKtxJm87FXLXr6lRkT5sa1q5CRWqHhm
y6j8Jn6xi5ihz8k9BlE+vqiBR7OStvyKK5UeHy8cw3cIxtP9qOTy4UeDIV/G9fyvnnWGOs9nrghV
FoG/D9DAYhDOcJHjtu0ycVhawzdpj0F3rsjptcBTptVLO0/lLTGQFi6Fzp+Sw7C4zm/dN84LUyeG
IwwuKxHnxuQYmCy2Zsah+ST+IQeIVLnz9LdLBExZqwzr+ZBXMgAwVJfYC2DcSOLhTGKe7VwAS8Nj
MmLWmtcOXRWx6sfCr5qX1aszeTBKVu+tqUkoTWyYnLtCeeME+i5P/2oyw2+z1fdTrsMSNpOzgF2I
GxJC2YQsKKFjtuMzbxeEnIlRdlHclqHXB8eSQqiOG2gW9BhU3rgRp61TIugVOY3L5Dx2RopZ0gJW
v+drUPPdyIYppxhgzgc7266uB7RvTUx+YjRc5kvPMtGYRVxlE3ijg+TP7b9Evdl8vMh7XmU4Gs6Z
yhTfOUq1ZwDoNMxEtkV674tWMWSvHbbb8xplCBpJ8HqsOifbVBcm5TL12vKWXQpOjQnrZBALfyZL
uWbTpOO+h0XFk5UXfEqooBCc01QSBNqW4y83lPm7kEJLiE4+tm88ihhEYT4aP67y2TzRuzL6B9ue
XeF1MBwbqAX3GNJyzLoipxizwH8wmssokHdwC8MPTZjwjK4SjhRQUk+8S3A5/RGVbzeesXUnmBS1
SbBed/gaOARKVG6xnloR7Uq2+Vfk7/JH7Sj8b905NGz3F4ntfiDk6tjxUunLCVIHWjd3ygaUNJV3
U9vV8q2AlJyy0ZSfbm6pV7b3VI1iZE60yxFwEX2c+4g8E9T/f33GzIgaoJ9NMarz6ov7rIWzR0Tx
vQWjRBGwmLOkasIcMg8k4G1sHq7z+RR0nTjDFV+8SQwq2Z6NAmK2NnA6uCw434leXlv49qiQhn/q
A+AXMtaCi2JRiaQrxxucLOk3NwgV12saxZ5vZ3U9fUD7WWYHqjkkMyi6XQtmqzZvadWP+blUxmku
1koSdZEhSc7o5LwpAmo5p+B46xDUBNmW01WDF9aLLe0ln1nRBq8RVe0nu9n2q4jQjsR2W7q3wiKH
IEaEDet9Crz1DUMQDL6MBuEhbYHqFKvbvfWrRgEzuuUKwlIQE3wEwccR5gKYeZQBrN2dAZvFDhcf
5w0TEBRRHbK+l8LDyBSHGMBf7Z51HIFq9GxscKYdPRbCjgq5UX1YC1flh0EVqHsgFxXVpRhKVNcJ
lCZ/FznB8l6gC/xWjEk/faL6ZCytYLbPIfSm395C+0e0a5nofe1gdr2s1IRHXvS8gTTpysZozCoU
OWm5yO/OkEBwhrIY9BY58tyDXrVyYyUz7zSnshUCJJKOc9tn/qpxYBv1Tq3cfuRonUntzAt7vh/5
uEMQEGgy4jmDYIz9k5yUmLBg9ydJfc+9IkbF/4CMSCQlo9XotyuoKONa4Ew5RfnqskjLp/E19wYv
jx09NRtviG2wF1KxsvdMg98Sj5ANBrqWn24rgWZUA4JcRIw16bSea/EGZFb3WnZj9VUkTPWx2jfK
BZ1WzjRDCYOwnYQxdj23dGRnK8sSOJZREqAJ1ZbvYxj3GjsORON8OVOzCRd9DnZcskU07UvS3g1o
1qlmXJxt6TI7mu3gpR8n8dP6YGiwnhfTLe62+cniTtFXoB99vKe9gk4DLW1SJ+kQc3rSnXDwCPHR
I/1yfIK+vRWOzx6oaDJdqQWUCdvuEFFx7bcmzvI2+dJg4ZiSuHMf8ZnMqzmMsIkw1o7AOzGF59V0
kRWjuRaVaP0rNONAD4mjaPqz2czWABlHrsOBSM2lPk7Qbe04IysO6mcSVoznrNAABGWBkkz7qdc+
UW/sBisAWKvCvN+3y0NJd/GMvXmzOgVb4Y3cvEqPiEDEgZsnPS+ReGVs1zc2G4cIEwXXCilO18bh
I6uaQsBV6Fnzy3lS2SEH2q4P3db9sfSXXQP2saaBb4TVk8qZlqPYl7rt1gtcxeErVBHHPa/R9iYx
Jkz50HFcNbHNCRrsJ6F9DvW662DGLAESB5H38zNbte6vx96kx787biJXKHQWAPneftmmGJ9sMKGO
InzM2r3r5lSNUTAyR++5Lb3TmhSEOlQoMoI9sn3Ftryv8CNzx1ifreNzIbK75rQvUp8837psxU0z
WLM6GzIxfdTzkqEewKUwk4FUlFxMSoR3fuNY4pOZJj7MCmrRTjt6YflAXjLvGsODeW9s7O9XXoD0
A5YQKd289gUEjQ4TCRnHEsv+zo1y0kcc27J/9ECiJuvAPvhaCB1y95DYNcVfPsFWDUm9xoFDKGV6
6pcaEABGEPnFRIMGp7F70jgyfvFvIyYkMLy3NdUXPWqKKgKEDlHSTGMAlAjUvnpbyuyV5zXM8QNc
/bFJtQuwtCtX5pTLylC5LOio9/kQ2phgHK9DUsvq8BrYeRsdq6VeCPmGnq4Y+eV5h6pKlmovxtS9
iLgbm1PJj39Z3EnpOyXr4ZP/yeOAOJzPKHXbNdoxldKv+eyDHp1HCbRriRR2nnIsvOzAUh/7u5Fd
im7J7p3s0oHTEvE4T4Zbc/AScgHt/i4g/oI6A1h6dqxYmNHONWtOYI/fAbv31wAZZVGUkp+12JKw
KL2kv/BT65b9gZcaUDQlkVNU7ybaqVCF9m0dkmR6Sa/AKYo1IlXni7tYf1ly2Db6GYcJYzJw4+39
wJNMcVUSIArfsrn3kXYID8S+sjUTYem+ZssYRA8ID6bbcYq2YYpx7PemN+bX7rziB6CD+GCVE5EN
5fRkVlpoWSDeG3nLOEG9sJgduDIEfqcDeeyCs2NsfJgA/HvrwbVRTuwItQrWeGNE/tg0xMuRUoa3
YxqzlBsr6fBwJvxzIHuuk/MazTlTKNbFBar/hAUyc2XHfiDX0iNZHqVfEactmLkYzQqgUuRSWEvC
PHVcZjTl4iMGrUZ/u9XnF6YzTHFCmXTOV8kOybtMoP2ChKM6t18LNKrqLLUTFoCDI7Zkc8M0+WHs
ukT9KHRMc4wAComwtUrJzavH4Bcf3oCNrI/c37RHrk++T8otN1eV+1QvE9vgaUW+vuOfsoVack+k
hwkQbILxzZMW4hicPvEfnRs3zHoiKllEk+CC0dxP98MC2PrwB5cDq1yzwntpcxYtDuJ/LIBhSzgl
IZA2hdrYcnkOefUR9n7YxcyIl2vNxIQkJ+QMuz96XX1AUwVoMwVyKaXI/fKl8l9rv88u/1gIe/g5
21Vb9fWwJwKPDU3K+Axf8VLe/QmKMLKQmcmY6DppDlWfOXyVQcEUNJ/b6o0WJV+PYxsyBP5TzYPQ
COk5so1joTajLB13IyCjvwxQWGgidW7p6Dttr5wU2gYHYjuwqdvJTNekxbLTYj/tzjiMe6ZZf4YJ
a57FacS8bmRSTFBh7yJOQjHLqZNG94rNfLVPSrdfCXedZnufeNbCoeO1MBIL5dpfFO0bQg/B8ieh
FgQYk1ntJ/s/gGgrfv6IbC+d1+LMLh0kNGrukThW3jJY+34Ooss/WcJ5Z48IsR3Fq4FolXuI0oZY
il2rwvD5T8tYdI4qIpqTbumvYPnXO7tiahtLJvzi+EfPnOzJpMtDzUBxxD3B2nPP2wmcBi2PIu28
R3r7h2AbFtADDwnWhuhjCIsguCDoq/iaorH/zCBYXHsdB3j8h5FNTuvkloc8SLc6ytQMqhuG1jA8
qgnmDOmYNMRldLDhfl2JqEs/Q91N/t7pp+GjGvzgzbdx4JASJi17J2uZD7t6hjwSZ8ZUR7THNKlD
hm4S+GI7IMMF234xVzL6siKmnUiq1W0viwZHYe2oTyTvrMzZA9BQMN6tLzN+Y0WKfJsNZz5TY/IP
RJec1eGQ/TI5q96VY2Xu0UFmeq4jIyOeoNa22xALJMItwIiY3q3uHetHdCGoqP8WXehNx3zKWZlY
iEEUhI1OPv1BaTpYHjumg2zAluyE7irQufn0BigpewQlyKYlsVPrbSQH6K1y++qOvXP5DENb//6x
GRBQdQ3LIVjQ38e1SqgeSCQP9P5Pirqi7BYZMeRcDPEOOQYKkcBPjSchSey0unGTKbglQWq2YMZV
jsOlR6BbEpdhgEbb27aAqd9swmEalWL3h6hhOYWkEx2HekYjGLBx7uOSlPafPxLe7WqjZTraLEWJ
peRr36MXGfkrL0FabRYy0qAMLOnHiYlhhv60bp6aeezr/4JG4Pz/7n/mPL4MNsMyEADn37zKQYn5
CGrVgnpS9iYu64EjNVPW7MQT8+CWU8VWyX7u2uqSKtp+SB0sqJtlaZWxSkX5ly5bqINASnulyx7l
ScWmERRausme81J0b1RO3pMFeuDRnmmWd3qs3Mf/wgr+r0kK/7Spsz6MPMpbmyrA/zeqQtuMo6Nm
5s9w8AizQabniFi4Q/gDIjhtd5KveMHhJENoQ6br7zIYehHTPDe6/ecf5b8FWvkfF7LB1/6fE1T+
zzSMff75LwgV/oX/R1CxAyI2OEQYLAfhtsb5D4BK9A9PehHRGyA5RBT5ApzCf0RsRP8QNl+UEMhT
fb4s3OpDQx3wv/+X6/9D4trCpWJLdjuAB/47ABUgAP/KCAiEI4mSIoKQe9UW/Ne/PeDI/xCXrqaI
CUdILoaJ46paAKAHjHaz4ChRI0b9cBLyJFtxxmWNc8Z80IdSQTsV8xlUKE+Rt6BDc62sfJ5xFlhd
R8wnfuTsaWEaQIyUd0pkQw0h8aHmwAU5EvFgOURJ5k/4tqEnuJyAtqauIU6vyVK0tfBKU32+sYqd
8m0cvOaKc5c50sVCyDfz2hInMtQldwCHnJKVETLfN+2F8XFQ8SZf17UTe0N43zHzq91Xyx52Y7Rs
mr3zTqFNqwTexRnXBdiKE5aHDuJoFS+gPLcce/IjenB8jCQvRLW8GxupeNGXp85ujx2ZUD2hkO6Q
vOnFOnNwJoLUJN3aS/Z9+oEqdpfNF3YLjCwiljp888uD227i8/cNioscujav2pqcPXMoeRZEaq8H
UK64Ei76STyDpTnVw/w8le7fNWPuwZD1GTkBGXpor5iAsBG6qgb2qUWNlEeaSxSLZ4GuY+gcx8kt
uaWcfo2jIjtz5wdpkos5q81L0EnUu09BdBt0PX9PL4wnkuxNY257RATUImo6bbOPlQHLfVf4RzQG
Z5YMTti/r4T5YGce3VcQQF6aNuyeKNima5E0L5wukN5HogYaqKjhq834uhLdu+O2cHPZffePRTbE
CiHhDtFYtWPjm+59PBXAppqzqsHuEX2toXUNgPxyZKcNLbw9DOt84ZHtsmd0co7aCBl3l79we8fd
DKmTBWt/CIvsgXXd4/8l7bx2ZTfSLP0qg75ngQx6YHouMsn0Znt3Q2xLb4KefPr+qBp0SUc1qi6M
oBtB5+zcmUkGI9a/1rcGI5Efs+wGQGfPAXQAc5ze6zTxwsC56ZLsBm/LOpO30LiWRBJ7hMBz9RG3
QV6Va9wBlJTY+XwSLI9NbTzYhts8jV3xOGXk0UaGYbsYL+6G6ecyi8CLxXK/HelrcCFs2JAizeIR
8JGPgS6eOSlaEMwDpV/nAEFax1jzgL0wfWDtZX/bxTumY7eVGzyVJR/pxIQ/PZB9xUDGRNa1tgOq
eIC5yQoB7O8DFAI9B/YVGbtRKb0Qfyuhm0eH+lDT/krCfF2WR/YD1wYXEMu555hHUyw5wf4oLOCK
bvMgIvc+zj7n8BhOyaMghhiVZ0uHhSyAGVr925x/uM2tZSQHHeDmWG47zkq/0TnSo4sYNHYlv782
HSmk+eC4sFJH7MBGdMvTBL0sXyWyDogE1nzJgC8U0k8yfpRkPWvAxTwUL+psbGa48QA0CcjSZ80O
y7EPGZGZE7rUErx4kFZ4W5H/H7F9Bb3g/Kvt8qa0OJWg7lJYUa2YF3WrSh93SqP8jLEdH4ki32hp
fdZl9zPE8Vted5E/T8lLGc72NmKKIHv9wkaaMaQSkwZMzOlTm2X4MleVQ8dIWWyzgJSIyrrhF7r2
EBl9f5hHB4TpDJdbQbTi41eGPQ/paJ3QHrQqQNeJxrwn4X2XOsM5dettkiXFTzpP5lNmD4PGdh5o
qAgeliPoAg3iC6vihsKveGM20SFUm13PSKNLVa92COjbzdvco7a1ORPrxfeXAToO2mM9Ea9uHQ56
ySuuKly2oDJGpw83Bbv4NY2pmh92zuAZihFRykxK951w0CosCybmvbgW+g8jFQC81vjSGcdyntdZ
1fXPGClDvwdO+TUEw4h/RGPuSQ7DnXYg+XyV/DRGkpqDeD6rbwxdbFDQ5FWjJTAfN/ib7FQFWwB+
YQ8ioCMFYyoe5g7YepSthgatIgGKGVPUl1w4DxFiLPQUNDIYeupnLx3OVmVm4NuQk2+Zti/lM8Ld
S2ITzAmCFzrHFFAXdzKGJ55xP2f2Gsb8auImS3Y9Nwdkw8LyFPsaq4fFJtMR4tA/YZy2IbdGxQop
j1NW7vOwf6NRAbq1E+xI94D/Vjcpl2HFFn7W3+OIhTsEiBpPa9Uhz4NHiqQyYxjjnCFqQhFlmqtF
W3V6aVjPhK1Qopp4tsyhFeZGuiXGQKLAhvU4OcOdFjh+MtQnpNpTlSeAXqx7XcNWtFazMjtyeLrY
VfzWjKS7IngWDm+vrzPMM/exODWmh9VrxUXCmdybnVvHCF/zOPbCAQZr7HhdcyLFKVlfJbu5SA3f
sPJ5wGWWo8E2pPwPIsiVyR5Cxb6pT02I4UO+KQ03tTwggC3JwRUAg1Wv2T7WF7DrtZcq4UX27daG
tG+O2StOy70lH+lqenFoNIF0Ox0djXkq+uTkF+qS6yEwi5KT0QnR2herQnY38ERHy6R/blHAmc2e
iDPfsjmu9sZMAWEehlDCR1zEcA7CYWtHLkaM6JKRsC97vuXJ/TImHDlSeI5TU2dgkimPsmzb9fFx
TOQe5gINNmwzdNNeE5vr9y75ycXGMnmVkb7SKP1AyPDDyKrjWGPjw4BBYFIwiLVPCrwezrH9fVdo
myh1vgRoa0+Exldruc+txsxyCNsDaHTuoAbxec5rizCYphwDhXwx5RXNyi2ctWozQMxeR0thwRtn
3YdFgRU9e9HCadyPkmYnKZAPHWUmjMKbUfsHOSb70gU21BIc0GzXB3IE9TF/ULTgVpOztpFttYGn
xQaclq91RYn41mCpQgffwOPbpKVLm4x+rCwktnHbYYUoiRAmVvfUWvBjcg5aUSWJrMU4jlXBzmQu
oZtox7Isrl2yR5DCVj2QE5c2n45cmrLTQ2H3OxxHQGGHY1xs2R2U6LJ7HmIM/hvMIpm9xV/iWWN8
LWux4gD0zVR4VQGPp0L9VsvlfaXnt/SMXYU13lGD6Y+Q2l51NMuss+6ZFbyq6g/YAZAsP9qkH4bm
qFGjTvYh0ov9oIJkAeVuy2yb4sxpuG3AzobFOarOvfMWiIPaP8E/XwcFg4bcH6qDOVGpXvhSnXZp
snNnVllm6VS+YLV50qlIc4b3hkScWY9MSS8xf5EAyZqvk++OVLVqUiKB+lSOuwFsBj6Mt2TZ4LVq
IZ7rzIQWYWJkdrATOYwCxonwusPA1rKP2pwRQ+AsrHT3yeBArkZsL4PkRwWnEXXpMTSGU1w6ACbq
HpfmXjNsYJxEmImlXhAXvLgzPusOCsCoGuxkyp3WKhuVkLYaUHmUucWabJRHpljjFr61UsH2bfyA
lrMb6JQhgkPtqCMo2rT2GX4hzs2kqqySzCP9wo6805ozYgckBXHbxT+2mnozMrFbqocmEgd4VTeu
JoAz5w7g0BYB2e6eZMg8C3J/sNj49DrwC/g+FaVKBgyBmK3TRcli/LA41JkgsHDqETqFbkQ47Wh9
t1YAZNYqwB/GuujrpbNpVbK2zUE3z10+qiw6+o8VzI/lwFvQdAOkIFxhly572DMDR4pE3JRMa1Z9
fmtW9YflUOtN1i9ZW2N5jDHZYed4G6fWnzXlKmrt2k7pfii/aLZD/eLgkJNWOWRkvAVPWyJy991M
xAm0B55IUTZ76r68aBbY50qHCU5z0Or6qTXmXexOz0SZnlJbnLNYO/KcWBORoE5cPUodZo+IzqIs
oT4JuMIz5WoN5PnKWHKUNTB7y843hYCdHSUUHFEs5VdJdJSW6lcGtJAZGKqsF8hC95A0846xocdB
52HiI2eM4TU5i0pCYQRZMMdrWggMVt8+OpCWV0mnRv5AW1JiMEbCqOtVSfvexJwChk79ZOtav1J3
33jpqKmXMKcktY/7YjuTcF4HeOgWz5ZCqz2+G6z1tpjIMMijDUBsF4ppKytN30EcNPcZwO0Y/FeG
wHiDPYg5RFNXj/WMuo9xMR/sK1wifIgzo36mAjSE9LSDuiY+jxnWXV5tg2XuqFmOZxXuxu6ISrH0
VX5UKM+k24Mbhax5TdQAxF87bhBW93OtVzu7w12vKBfHwU7ClcMVWZWjs6mVQVubqgUduph3JBJT
hiqd79iR8oxRlpxIYQdvTFVvMI1CfTfZsWsiBWhszxsKvpp9lrYLU7dkOTBsvyrLQ0r9g13rKvpj
dYniEtZXUdzU8FVAMmOAMJF6W+FZzD59hvMKeMHiXSOncRMnITFfc252BCSztVAJTMZs3aROs/Zg
J8oWkkxzam0DTw+ZNqz0VKdg+ia+xYOsBorjjKpyMHvjQSh0cusW2O2Mk5ZJ/gC68HsvGmBtBXiw
2BAK6tLgruYGy7NNZnnP/odURs3iBz2bxthi1bizw5e0odEANXO+tjLd0zBx26juNWf7FzFo0dL+
y4awMxjMv0ldINVqP5aTnfCPkJqV7DW5WQh2YJBh99hqCqc/6jOBWxTRdSxmUOMGZ9y25WsL5sJa
V2aOrFzrgqEgWYZWbd4qmDlDrd3pFYU9Db2AUvqtXlzR6ppjGv9Iw3mFRbQbXPuH6TelB+l33RO5
aYJ3x3Z3Iv903Kdw0J50rbmvGSVgoIgOwRR9Krb1btbNW5k3r6T77mKdd68Y4oo5nQaw2XqvQm4F
NfZxWLFlHtt9I0Cao6jH8VfOIf4YWWXsOaigqx7vw4rZt0VfMsMjDPEzDQ063RnPNXbpTanE7Non
KuSc6qIomIma+VZUYwQ+6a2CgkyWDLtnbLZXGE+Wb2YUjlldc54zuoXspNBX5uSsc6eEDEBuUVWf
Gh4hUNUfoAas87j7ICw54AycKxYasIxOm2whEh3KMHzOQC+URXYJzOZCpZ7HEIH25fmL2SkTdXwu
Ua0FBOIiTyIBA0hm0zYN/kQORM2SLafyu6zqN226BALt6Z2G1QNBh/5kO+FPzDZHAwqdyf6mUHsC
Q5b0+GY59DPSyObixZntjWpF1dqFvqzLwi9q56VOGNPpKvPlosLVI8As2IIsoPZGzOgmpjvMnC1m
bDxIhAWkxkkYZhvLYTX0MjEfCE9sa8JVzqgdCk0/qgP4+qx7NEVOJji3t1CXNr2jeak2eDHBSwaV
a5OtJKNYhpzWtMOqSVgffajTxTPFZAzEDeQNreGYXa3qAboT5REMDN51PedPdwcSWY9A3vedjqQx
BktivEsx0rjZidq99dQH2o1e6ZeW0CWDzae45BRfKhVRFDNxMKKwbd2FTdWd6PeI2IqO+z6bGk6t
SQuvvcE94ErxafCsY/7uaQNbP3oA0dKIXl96lHQMW9Wo7SPgUxdmKTwQFT2yMD9VDtzEAfYeYB9r
uE0arPyoGfe6rHA+qfr00lbisFB5htFldojVnzbVpPmQlIK4wFVHw0vzFtPqeOlj/bsssMGATZAX
kgTI0qYBggDDwpAiSIGfATS+bDGg+GPS5XoKN3bC7D4BNXkng+LIr001htrcFxPf4MxN4rcDxQyj
Pl77svX7olmbPZ8gA/hrxjevuPl6KOU5UuNNSpf4Vm0dGI34KzyjXT5z+hcdwPFh3PhRFj0FZuk7
TJlXHQGKk4mYc8GooK41jsjMSl6qzNnjejA2mFilZ5I/O1hNeVd3aXzqKPhgcF1sBkcT27wdD7PO
Q5lIDNSPIkkfZA1KPZ+W+fAQpZ5SpfB6kYJWZBA+85LWWq1qb5Ju2uBpBMxqG5xEdsMyr+pBDFPw
sFGDEENGPHLZ4/QgX5aE6bMjEPZwOi/r9Ws3tZhcB/YvrZVvaxPfMMOz6YL5cnyc8nh6p4ov/EkL
xM7uQkEtDb3hpy7aeBtWOs30KZ49Rp2YL2R8yKp6lSrWoc+ewK36IO+Z5jKxxg1+39nRWm3BgtlU
cvT6vhmNHz1G+wDq4Ocmdsay2OgJYb2AqnbqZuZz1FXPiq7uKfK9YzBXrHoZ3TGLDFZhYP7gqN8u
exTdGvwA/19yVDTVKy1jbdDboS3sef1TpyIVG4vvGt2dW/STl0v9bHfDF85unqKy3Pd1eoztPNuJ
ObhLDHmWQgO6hTQ1UeW761su/Wz5XKIsvqtz9Zzb7rihFw8wkdTj5yx4xR14Ei1R0TtpFbtyrvdB
YIVXhCnLZAyRZjRwjLTf2lJ7m4GNAoClxatXaQ+U2cVoxnMcfFT6/dQZ2ro3L3Gtv0yVX5svAlkO
SW+kctXBkxuPypocAifhSPHoWPQN2fRsReYXNI8DrtYdqNkZZ4t2sEuefpnGWUCT9/2SKTJi85Xg
cEdhKP57iw06Kv3KSZ27GJtP0lpv02gueVLXt2r4rwxHbYQVeUzMhya0PZO1DIgEbCgWzzA+ZqV2
oPXqENJavwLuugvJqyts9pjJoCLgswk59UwY9MSAQbqdnOcxSGqQNuT2FOb0EQ+bSunx8LavIMwb
RGlMTg7eQPBN3mSOW1ojVlaTkGibWY7mwIWOEo7DCybJH8UOf5a7yvqtQElulVp9aTMW4L6Y76qC
96vD0Su8utijgx4a29xbEdkyrGEJRUjuc8q1MwbqbZeXdHCoMLjAQYoq27sty/HQ3pfLUqE8lJbr
lTOmND74ZGzPfW9sJdm7enC3xfhJTuqtcSMPMpuFKAG9Zpic74QTjoL4mS6YEbwH1qRuLbs7pGO7
gQ5XdH4q7qPxmwFr5rzApCKT8sWSfXRr3IqdWFvpaxM/omioebytkNrxy3toCpcmMzdNw5FB0y6G
q9AOiq/ZLJpjHv5UJU8VLT/XhHHKUN1CIgB5TpIskoZXmDobNnOtqc4qqBJno0TPNiQaDrm0Exgh
Hse3SOj7ghS/0pNvRkFOrW5X58YuZuwvMTObxb2jv2cdyYiJ/qlS3EECYqhgKNtO9OSd6vQK3xCI
G0d0Ngy+ZlFAotc0+6FQS6W7tebhIzfCr1LjKTg21U3mCC+R4S2dUYd5KY8o4n1GKgHHcVQcalU8
V9BCLPks+0vBFCQYnjQdt3b4QzqsAw9Ui+eC9gm8km7+VE4jHy5Ja2vOb7CgqofBKPYKHNieUcTY
WFtrbH0yYAcjBiRBz8bCD+qJR8ztPq6Gh0y8ZQO2lN6+6xsCXVOxAqMByvcYmq9G7OwKcgfMXOzH
ziSOzP75ZKTxNpbZsYQX53blA3F39CZlJ2FcaOXIKdH17OA+ToKj0K11MdLvLqYN5LoFLbdOheCh
76zb4kZG9hpkHA/BO3rsCkrPHCHysxX7YfvWicOE2NvuaUTj7E2sH2dKrx6Y8Wj1iXOUoR3z6gwn
AysZl9MhdfZNPO+V8FCwOybQmbJRhH9TPGXEOq18Y6pvCo/w5EQ/MYXXOxgHmAQejD45DzHN4vQK
AunlGgQcxFQ39BwpvYxLZjkWGkq5i+cv7CMetMfbDO+8HJ8dGJihaFZ91pzRl8thkZ3ni2ZyhBz0
jVqE9P4IMsj6NtF3kRFfank2mdJmJRmgxGCbhLIWO71nmGJvS/NKatMNnln+V4Fd+Ko8msXRzM4W
m09lV7ZIRfirNRyc32PxpDfPIvBjwfOvsu9kzh/VynMQI4eIbEdvx4akKLhI5anWEh8LC+stHgI4
nz4dKlOl70oCLk4GZ6O+1BQLF+FWusOrntzODaAQxHLbWBDNp4I6M9L+yMOtzsISs0aJjQHNQcPt
sY5svGA1bUfsHZhSMPvAPYEf4agIrGZhnjP/M/Iz7WDuKnLt52kadL+cu13K2Yu9E0yxeS80ePum
5kEroGAcy4AsOy441fbxPNm7iWlGUs3BijwQNlO9Y1gT8eSBAyBVJ98bRKmsNjtV9IolWXdqZrrw
CqW6tlHwPljlG7Z7hMzu2TQc+Zz0WXFwBUa2UEur8+TWr+n4Mqu0waoNxr4sPtW0J+lditDTreOu
wnXmtapDnO0Kmmi16OPuNG1rW2Ethjk2XQOVNz290eMVN9PaUCofM238aBhA3GzjNGHE2kB8HgUd
jIBMCXAI9SFlDiGB1BJOwbDWMVWr+JPT+1CQ+HiatCeZXHQBc4GhB9U2fsklOtF4FYhTrvc3WvM5
6Mo+Luu9cN4hNd0liLAivglULMBEpOCdbkNaWdknDEDZomyPvyQKXsRwLMx7RO5LTSfa0WrntaBn
eYXFi9mZbO/nLKFjr9VfXXPwMvfV6atTZQFpqhiykT9aEbtlNcn3STafVWzRRfhhoB17HTKlK0Y8
/IFNq4ddXJALdKQofLkwWk+Y/e/gVixFeeYuN5v0CgMxfbVmrLnpJG64vVqfCiTHn6OtgyDhKq8c
s7mjbIZATfeaztQCpdBxMv02zPHCq1b8HdCI2GTi7AL5AMNY+G0KiKbBi+iOxS50FHKx4MyIxSJO
o4Z62FB2vY3LsTBSBry18lEq7qWgwL5XVOOS0ZF1dODfPfSz8U5bCLYid7zTEIdGt/7pWqLKSUDP
fBq2TL0Q/F3UyXXdMhIZx1uXKsT31lSsXTN3zgGfGlTVdi3N94k5+8o1tBGlCIUlBL66t93p3HS6
9DWIbkAuwxFJMJK3ihnczR2HD7I7jy4BY0hOiBzwq1XuKhBbSa7pt7m2CSD7sLu+DhHlfJOCiSqP
9XcKA2JU1HDixDkaV1IvULDbadiVwmCKHqpx8My50OUScudjooXUrA6ucshlB44N3A58LZR3zwCP
DG7qORz5NiRlWb5RPw+DswPl+e5SpZ5aBnNsQzxhlOQEJjZNNgC4mIEsyT0D4k3oyE3dRHvg7KfW
VS921EO2w5pfinE8JLO6hL+j05jWqpfNirp1uZJubGs6EoDsnVVWhOG+SM1so1b2REINHMSz6Coj
8QUiyRb6I8lgVSR2xykJrgKrSvgQp10l6NXGWAx5hNf1sN9uBysjX6G3B2orLZ8hjn7sDN4TZnE0
UPSqIFgHTmxugqAqt3RQ3Zm6KO5Kjfko/kH7CttDbvUCuFJqxeLRbqpzOlCVzUkT/K1NehH0Yb7q
K3X08hKlYo7U9l4iuvgI+trNkKlRiEXWanf6THJg1YFbwjIh4ulW9li9VgbthJtKcDRWDSSHXNfu
6aH97JxOSy9FIDCZEfjSX4fclj/9ovGGAidXNSA04Z2rf2ZoGgQk5u6bexBkOBCrK32Btq+nNeJK
njALrhR5zvl7GBkmeortWeFHMIwxwHhqLshOKNt9hfU4izJxU1v2U++ikBlVsEtwbmyirtBfmbgz
ly6r7gpTQQE9iFsUN5jmqUSJ8ejH7kuYRuxzs3Z4cxzxDUDJaHeFNZgnEsD6ex0y8w6xO3yziQWe
MUl29qqG4WRQdm7Qktx0cU8eTCvq2HrMULNUozhZCpoTTWZ8Fy1r42geCll/t71WXU034uDINJJH
7mivK21G6g+J4bK1G9R9pLA1U5uhuxD1oYqhcHHRa03j/mBLJgpsEFnfiqzeoHoMpg9je/IiDjTb
KlKQfYNINvYqZJzFMRg//Hdt2Ol91wbVXV+MDfOTGSf3ML+1QZFv1HzOvt2kjGsPzgKcEBzkmG/z
uEhu4VhSEzGze9OYH/EluxzuegzE7C0E6PZBvGpFJ65SDcRry7lmX6VmfhYE2LaiNsUl5/zAJqdi
U0UroiE8uva0dZtC10f/Dhh/ZoG0uK/psE8SF3VwiJxtJUcQkQ4ZO6R05ilBWlnbQj2nzqQwSMTJ
+1WZfe4z0FYpXsXcclXLwv3IavCjyazYPlRt8xzYJlROtggHBGr2UTxPr02vjM92D6JX1MK6abSp
IcnWQ0a1KtM61rXuXpyU1vW+ajHC6JwqdBcIALiRQXKisPqPbMCSv43pwVgnRG3XNTZz9VA3Ds9P
EWp3Gp47mBOEm/3AZZrLAYyUN83UCHMplOBQb5szjhDCMWU5hTcd+i9ebK2/SS3aTGkvVRhKa/aw
AetFXfFSVRLqhKu5lTnKobNvUz2E9wR5jjBtMNcbmcfjzsgz8mhpG/ZrMl0z1cxqDCiA7DPNdcqX
GuSEDJIp+MprgzxxwczJ1AFZ0PFbFigUgXtxQ0STOiMX0ya2w9cSm3sNisEYyJynZqHFfgCwDmXD
WoJFpa09w+TTb9B33BpbUZVpFytNO4WGKZA6FmL/OsVD4iuKkwBn1ER5QtpA/iY05dmGCZKiBNU7
Jc6tXYXTdvGDH9U66f2SSBPRXsveQalr7wBvxrcVRwwp7PyCu5mCRDkEP3G1eB0peHXO0KluRrea
thHocq2o1Q30IOa4wYxIXAlie30VvgypbRySwXweykJeCUKPN0LQbAtxWPd5W4LPOgh2aEjtUaaB
9rIshRvT5RglqmIie9LzJXBN3IWpMLdTXfF3x5iryKjVvWGU04PVgUJJQQezK8RDEyNP3Kq16G4R
qiqFyfsUE9ZSe5eahyGpSXIqFKF4WZs/RgwSAmcAeZ7lw5EKmvbgDA10JBnS2epozrdBJxZDaqfd
YBWOFoQiMxWYgbRvstP/SoZoOqPHfZQdA3PMv1t3psGQGnjUGOClxcUugS+sksWH2aa5sY/qlIzf
KLiEB307uRhnGtfZk+hE8HdwwFOCd5ActW+rwujOzCyNjSbH6UxbwuQrbcY9luCIpd3NuqMLxToL
B/AkwPJxh888fXLKBMGpcoXR4VIYu4vOkERCNFQD9jt9ejMSjt9EixjbimgJHujXie+WVJap6L4S
CnsH8+8pBpt8a1puR4LFDp5BiKoIbumLhs6wzpVGI8A6lru6zDdubwy4eusKP287wwLoXlyhOn41
LNpoOWXdE6zuyF6VMrTGlbQWsMFst9WuliNcdloToI3TJEzFFAU3FmjkOpsYuBjMKWfmo1daxXBl
UY+7DJKPIzzyS0NVzbpO5zeEHvSZchg/AopaAPqMWC8Gq0NBp9h+rEgarloG6dlyNwq/GnNY7CTm
GBaDw0UtsWPfplbdY8PQ8tBgI1KQudtMXb/PEfPol9A4xMzBm4BqTT94bxGXhWkBNK9003e6zABG
CnwFOkZ6uBvxYr+Q4wAnNsRy0so8+MYY75wmVD+JtQa8koKRBwyc6tJAoEI4PXCBpjtXDPbHkuvd
qswkr3g4dF6otrfZHAFMHTShXFQR8b7LdBe0XY0IE47WXh16ZkCjHnJ6ntrgytW2kMIamWF1CuI7
LNTIXq7Tl35SiXjXsv8geIelL8vqZicx1k2ETHq+ltDRcIc3jYisFargeBUptEOIRJm42Gqm3dRD
Me4TEUCQcjugP4bdJM9gDGGVYuMTHrCl8WfIZXw16O9al1aPNJ1GY4Nw4Y4HzK8MdKIlfMH+eO61
E6EHeZMaU/DRjDYfXUknznXKFPk1teUMhiArD+4MxsK3Q1BhPBGXAewYvmHAMK9ghPuNQIM6gAUh
Mzm4ZnSrQHf251Brj0OHSj5Erbabx755bUP4wqFrspvWs+oO/Ht8RsYCszfQRhZF42vG+YE7EV4+
IgcejwdaauafLE3ysxsE/abMZheSpSDU0pi2uu5UjH9zOdYQHlAtwP5ijc2iCSzHLDGx5oNTX8fQ
3Y1Q89f4sds9QWntIGye8OkwFmfZ0MceJ9N0HUvcPHVs3wWMJzejrSevkZNKC8Pr3B47pSs90v9+
rUTzmwxGECStizsrKZm42mP7pDZcVPT3qTUaXWsfLYehUjLc6laIYtjgRVCn+kIKW9+2pFqvoxow
no5T232sra7alYTMt32uSV8pu+aWODAPhrHHml/ZxE76lu4+GhIK3EtE/y9zgeeKe0Y5RbpmfNRg
y86RTsyG+1gyZS9Q8hwmQwvDZLidk6Thu7NAAIeVlVBhQAWkn5qJ9sxi8tExVNwzFXZXBuqCPwwK
7NB4TM7BlHCPQLzhXhjMeXi33Mm9dcJzFjD5iI6ueRPkUX4Ia7chiGvwdApOJOm2yNkgs1q2AHUw
b2xteZrPylFSjDQbXcG85Wj2mA6J8qiagaM2PxpF3HotzXUcJ4N55KZ39LBmDITawAbF/GQkYbzy
5Ai2WBWzmFmJbX66Ugme4KpQvIWcwfCcCf24ymqV3iNg3Z5dAY3xMugKK9UAgCecaJtr9S4Ez6yi
ANIlNWvhjaMfHFs5dkGBuFcPzI5LmuwBlyPThAgxMTNPMVWvZOKAG8ynwOmeSGPUJF55NYGQb07f
/76r/6HM+fe3ytXPEugWdq32//xvWtj+8V//s4bV7Xd5ec+/m19/1JIx+O+f1fx3uav33r7/4T/8
oo3b6bb7rqe77yXB9NtvEX6Xy5/8n/7P//X92095mKrv//yPz7IrgALcfYfMAH9v9BcGiZH/dzTg
Ma3f44LP8u8/bP/1n//x29/4ezbAUP8mBG5+VC1y7aZjEgEYvpuWPyT+hr/fIrDhqobJkQ3b/v8N
B5iCBIClaSoEO/4nvPZ/hAOMv1FS6RBnFDoMH+IF/044YHH+/6PH1FaZ97Pvc11d1VnJLXupe/xd
EWcedTIRXQ2bKYVvHdrAz9MQa+/vPo9/Upf6T1/FIF+jCpMkgvlL8Z4dVySTqhkwUhBPaIZJ2u5G
smYff/0yxCx+eTMEGUlOWK6wVJ0tzx/fTAuXTddBvpEFRRkEKlJCRw85JdZ2fLC7onlUCpznZaol
3b94h9ofuwWXD5IX1LBEspNRVcdefrfff5CBbDKkAqo+gKs5H2iTzkwdllxmgQrOmdlvJwSubSLM
bIQH7IZPrVZrr0TKKLmP8gZHk9Lp2bgOse2Efl5zqEIn1ml8+Be/65+/DUOFHbJEhYTJN7+8ld/9
qobT98wxVH5VgITxpRzmTZw2wIX++ttYSjH/eGmZFIQCruQLt3mVX76NpGEnOlgztVr4crDc6oLn
M6xDOZyZYVs41hjSzaAUXeIp1r/7Hh3wytjztOVfFPSlL/d377Fr20QDK+d4dqPQqRhN9lGXbb35
67f4py/dMTmTOHzr1CA75Hv++CqSo1MQalLzoCU3rz3Z1FVv6tWTGc8vf/1Ky0/6w4fpmLZtGUhk
tq4L4gt/fCVzgsRFVEjzYkmbB0bogPFRH9ieM47KMWPq/K/6Mv90lbBScSnrglwTuw/zl85TgGBG
J6xE98zJcHaR1Q/r0SqV01+/rz9dJL+9im6bluXYhqX9cttQxWbURsKrcNZn3GyhKGZ2jA43xvpe
qPJJ57xw8//3mr9cmGgrxgRsCw6QIwOmswFDilR+VrllPbfID0SSCKT+u6/JisR7dVWmzizpvxQM
23T0MTgn5yAcJTj0ydzeaFDmD9AWiMeYCSBSZkTxEPh//bp/vm4s1bBMlZWJC1T/dUkMC1DlicTi
Jkcg9D20qXfw+Ra0hhwTP2er9O/JPx7KPFr/yVL/p1uCBZB/NOxslFowEfjjhUpXZNBk0gT81zrV
FYu1rABJ5Ox7pJMo+79+dxqX5B9vDMoMsIPwQi5wU9009V8+WK2EtwF9nzOKFWT9tmvmpDhUidLO
z0lbZ9F20c8DKiVp1ttSA8P5jSQummrmWu7O1GqpvY8ZBmF1FcKFrw8NJpXwAEdpUth3zZJchT4t
PdhjhcGoBgpW+lptBpZf9FiJGF0SG1tNdjPqu66zgZ1AxaTfVUAMrDlUTnl1rZt8puaqB5V2GGbg
38+k8WzptWGG/VnfQ4p1qQrJNY7dlGIhmTCkGdsPAxA/SDNnGsrTUALA2vVq52qHhMzRp7aolbio
lOql/C/qzmw5ciS90k/kMizuWG7mIvbgkiSTe97AyEwS++ZwwAE8vb6QRqbqGqk1czlmbWVZVtlc
IhC+nP+c7zTeZZxfTIyJufCEeP6pjSE/YLCCI+O3TM2WqeRpn3Q8HfNKL0i+NfSODfeekYIAh1zw
xud46x1T2PH31PVZLG2hF033AoACXEAv7N4oOxLiUKyF6g6QCGR0I0NxaVrTTkTnmHayu8iReEwD
Ii8viRNH4TZy0xLLdEjxc/qb1ZHy2n3n4UbNgPoNPS8tsnRpB6J4oXw2oIrxwbXLyktoGuSWlsJv
b++gDadb/NDmBVwOY0iwmZewUlvRTYFIUenr1fGikzePIzIz6K2IsIdMHuLOWIcshxv/SqLQjLBQ
lgnV07FWI9KgD0Tuo2W7cB8kjrDhWC9L7R1XVOjOIr/SDABcuDQW2hb1jHR/TJO4sRmOGLy19eQ9
hW09w4ZfIZpv2CZSuyeIG4i97zJmRAowQXlP93CznqfeyBrDQcWfEx1IMPI2pbcPgD+ABtJG5Y4u
OHU9DLzv2cZfRTfcJEUeP6VcfhHxiwSrAba//iVKNOOGjOMtGA4/keUP1RXdcog8PzkDBDSXBm2S
FLvWdMGj1gm3gsQv+5ZZxnhxT3dxikddD5TLBLpRH4AROC/BHICAV3Z+F70xkIA0RBPXcqHATy61
WlUNSIh4O7iXYu5fJgx1T57XU3jr+wKrYwsUH9h7OdEBMqUF9Qt1ehnLXx6bb558oINBe8lY+cT/
XyBT91QDBGiw+Akpmt+tHZkgOjzS/AqLiYU8NZnuoRldPDa0jMOPFnyICF1renOPYdOmr23VoHvM
pYAhnw4e+AUxLv2nn05ujMGLjs9NDVUm3M5RuSDBjhN9xOuahXZrbeL+icWo4T531MTxeIFb3fJ9
zG9qkleHASk00d0AIXEiUaZhsNAUAKuD965cTnnmItgNPkPkA1WZACGU9Nbxrsso+qLjvOqQhxY+
N09kydP0J5tgkR9GSoJJQOR+/2NJYiyBYOfq9xFl9g3zTwGAnQDvccxniJMgKkr4lU5FZiuOhRc9
e77vXPHRdd4NLqJ0rzvhPRKJWeNfpbdEKdwySQMkmXxXx7/8NKuze39wEtC6E5xFvk7tlAMFQV2i
+uzYMzfF7elY/eoyxRvuCQdoOHJgDR8ndO7s7OBFZVjHACMjZ+GAj+gPlHJ46RmqhnNJy48ZjomK
U95Be8vg3fe0lgw/bcgQERHIgCE/IYhTQqmavNR/CvoW5ycB8qThFm2bam8RI6KvNAAVc4DsPxY4
lBMkqXERDL8ZVq6UvkRgtu8NjPUfXk1n9mHqLQmpOlunYypz/1dIppZH2cXPfu4KWT44FH3qHY1d
6wPgKP9tjgwz0JjB/j5Husl3jHTNe15hzzFdbb/c0l2/M/yZ6mhEV9wBslj1PfZN8QFRJfoVB1AO
QpBOzHjyCNEafv3wFQMiunfkOEG6CJT+giLGML7izwTOfENtMBinWJ+rdi2JDc6kHKIpdpknVC1o
IGUihzyZTOuTa5vmR0abFogPyui2pqhpNpm83AMkbwJL3ZZsGWOkjol7csdF62/DqG+fclzwzHOn
pcXRk1fBHpIHMZaxKdr3UK3QN+rCH7MTzQ2SuQT4IBAyri9+D8IZ8XFVYf0aL61+ojqe1EGTzTjx
BizfX3OJMe/iCmQYWizedIpIcZC8S3ErEfeLqlNbwuc4D6MJPmwZ0TzqZfP4NrgV7qJaisIQYFjm
HyOMoYdqyIWGeZKG/BKM60CEpT7gHBr2MKy4DaLFlpIkahkqVXz4ZYENIo8H0g591oVgW5Ss7HZa
PU3bijP6Fwc3owvfpRnvyfKqkDun+esjAvjxu+J8wsHK2IDBMz0qKPRBbinWUOV4a0OaTLYkkOWx
nhrf7NtiSHkXazadolmyt0Xx+xNJK0B0sPs62dabNbkuKiB8ZqD0HGKmWnu9M/RKRKcJrjDZ2Fj2
7NxhtxQ7WlfEp24S3DNWtLG7mzKbBXsizs0v44VMe5a5KplFS/aOJ2eZpNjU8VRB6RuZChG77Ejd
XdIy4dDkX1kVYIRvRDhQktao7jeRC3Av1HwLQpm8ot9FVGhBjnHhUZhRpF/S3kdwU4FJk+NctXy9
zsOCEll8hD0uZah3y5KpTVsHTMrngiFKQ1n7BKvZ8iDR9QEqrzAclTfF6qrs4CpLIIgZcEKGmq6X
+1kzqtz6eet+DKlDoR7cJgezLt0ZhHJWEX0gciWAxw1+nNK2SKqJnP3nFQYQCUMAMoSWzNh+CNFg
i1OOR4Js1oC7gOnMWE0CPcy/Ig++9UHjoPiZkvTIsB/7F42sjOmPa2w0ONuuw3ywU8qrZvJv0jlQ
7gScs4uSHn+xXy977YJKYzI9lp9kaZKfeH7BG9cy0cyPIhsMB92UhP0Mpy6zN3SjUfhAFQo8ykiH
FJ1StAi7QBhYLCMoqfcqmiD3lFTlUJyTekQmhmSJcRfCMWTj7i6t5mHpDaRrjX7Cbl0456ShqhOW
Iqvmjhg0XDOb0re8Y0DLu1rSTfMz5DxKFISRKz2Gnl5IyI95t/e1q4LDCo/4s4hg9pL3zVMa7oIC
fEdgYlWwJBFOJKWNHL2lnZgxmdYlddB+FNmTccnGUyMmgYmvsnPPOe2SnB1pfsiRNht07ozOJCz6
YCBPNggZ+aWyIRqJD5Sdx8rspZswI7PmMd7fCC/z7/pubOTRsUEanEK/xu3gFz0H39wd8leKeacP
7dki2jO3BPUmpzz8JureBZvBp7ZxOwnrfU+sjY9BNQK+sajAO+RP/TL5TvliPDzurCYX5Hy21u7R
xIMipBvTFsWvHwRQWcZFv9CqSpplDsfuc26z9rGBevpMkumSldEdaaPW8Evr7gKkKBWhIpjYaVzs
FhnDXCXNy1ZcBs1DM4Nh2/bAaqijQ/N+HcDkefAFnOaqFbDfyPq5xBTF1IUvMDAAPPlk3TXWvTW2
e/YkfiI2HM6kClnDIRTk9eCYNYIUnzRQkOADAuy4qYzCaw+AN/6nwPVv11LA8ETWYhS5zoRs6C3h
CrzRHN+YHBK4oaIOZTq+WhJy/ns3CYLHhh7Y8ti5qrlVUbK+aU52xd6fa46HDo0FcGPzQjpbf+3t
OTRZ80ozDCMMmlTqH7ydvcfINTKKcDOpwcAMy69sbZgj4iitH81UOI+etzTPA44Ls/WtSb5geEH3
ZoI1wuXGgL0BZaYFzxrSf5SYf8OEzekLXgwKUlJqYLCgzNH8mzaz5of058tdgzcWovZKNeZ+mkXG
wRfHELHBNItYtQhjnjscVRz8VUt0tQuIdHOzmr1XIUfFFE1parr8teDFnxibn+lHurDpOag+rKyQ
mkdiaotDHOfJI4g7NpFqvlCsYAZj+6fIgDgqEb0tZUT9pwy8iQBb5us7WyRcBeYwxofYDyuNcjA9
ukfXq7tD2CZ4l6pxFUQ/Z/xiuyyF2ApyOLDvaaqYQEPLV7fCsrZD+LDtYzGmgsW5g88JGU1YqkYT
dvirxPcsJl+WoueJyOBnFDfdfKrqRN4101pl1yyR9TuolLo9GjtHj1XCNgZSrh1/GR0o/pgyJbbD
rOodZ4HkJeJBKM/Sa9nBnQn3lkkKl5P/qMIb5AQUSB2Z/NnlsyN4JHz6vVwKo4FnA6iHbi2kE25C
cJDFJpl4Jjl4SfldDxPDidHV6RXcGM4qWadbs234Z7r3hy7mI2KnS9GPx411PwHAgQiyVjG1DDW5
X5qoHRgFVmjh7CdADDONfqQ08K7XcIjxNRDgWkMnPMqKVXdLcyytAZYfOjsSnCPP0Hiu/0TJJsuz
spF6r72LfcVVRXfXJmC9CcXiltqgV4PZ9DgLXPdT57BfDSQfQbZBF3tgxMuBkMmvfZ9oy8FI6SfU
SfAXfozaDfofCIKkPjhNcPogj3055LraX3cduVS5gbVK6A7LVY+voSjMIaVihpeiNuOynwpLcplQ
qfc7Qtl6t0SvX5oSn9oepGbuwQejESoLS8a0Mq7WD+gSXMCiOmLxBppG8SJxRwcuYOIV38Gssp9c
reiWTqa0/NWrfPrqvHFuDhSTsAlpvDXqOA+MBREYJdXOLTNUwu7GCb6DwlnauwbADrnTaV0oHJZj
ReqFa2m4K7zFA+DNFkWvLah8JoBZdYQJ2ZK4a1KKd9CI/G3FDYI2F7kUX7mwiIk1Dng6Temnok87
lWWwDTGy641nl+rGN7J9G0doV+nghODknI4rZRYF3ofn1uIGP7R5n7APik2oWTg2FGGYn72JFE0I
HV06HGvdAhKpUtAfYG8RdQHyl3xyEBiphwodamETEfBzFG26lBtH8+QTNg1hKYRl+ChUI55HxsMf
+HtX9nA43E9jfbmvFNQh2S1FRMHjzHEpA0iU98ktjpvYP8YUr1h0Z4hl24Vrxx9vkNlbp5zuOQm9
HMEegL9hFOeRDDPD6naXGxI5TS8KMMRzDeUgiQ+65PcoOV8cO2vqp5I3uiY6qtSpTFsJdUECzybd
k0L0WFOO7xTVXDN1UN3eW5zcnlg7V7vtQwcWX+p1/k8blD1mIFMRo1ka1f+kgQlnWyX9ldVD1QVH
5pX+4V04SjAMSw8y4USgQj80yRrHmOZ5CDiSs+LuRdTmcDzEpNLjqIbuTgrhvcfGwMbxOj6UO1Zg
qn2jcURA6lBJbhj4t+KYhERndqPMcNetsoECWOtQ6lMCiTv6oFZBeZh364VuL9vK10mTqt0EsY3G
rXWdjGoPXxV38xipfo9MtVZ7eIaEBfq6js/5wnSa9Al4+B3E1enFhAVijMSS9zFyEhXbCNbpBfPG
s0l6sHTT0wT2mDHtJMrDOPPgUWi2xMEWDrqBa2MXzd9Q3EEj5g9vFDKkuEfyBluF0iE/A8S/7KMH
9wlTGuJ7fK2HuBV4VOZLGSM9htCl4LkNGwvhlU8GVWvq5CcrL+24xLCffI1hGqBAN9zmjpvVZxsP
PjHRsWY3M9QtxBvTZZTwDj3Y+IPOTRvvJW0J8GxoYd8RZFynAyEqemyCgWeF1Ao6wZuDHEXvSYMt
HgfLTGp5rlUHLYdJ4rgNe5e8VjFATw5gxVPC2SUkxYkRzc98gld18AdUEa6KqsCyWHE0BOUHw1ir
zrFbrYL5q3Rb/41rBcmxVpn1tzSBuvLcgPF7P6TBm5JL+KoLT/9OaxmThsaZDVBwtuoLfZgKPyNT
PIloLSHOT+uNf2w4M2nmSN6/x03g3kUGLAd7Sho9sz/BQpElz+lxoi/+gSmGE95GWnbPBiIrZnin
j++rsCnfUC6SchcKatL2Qz8MI3b+Ieuh8F52eDFH2A5p4tBio7qcFuWIe8Tvlfw6icmMOeXQFcSV
k7ldgDYYJ+3Ik6by0y+c5HGIRk0FQ4jP/naNhrY6XJCqv0J/oZjKJQyFmKAn355KXVb5/ZCjBuLL
yEi9+OEQeqfc9GQAApbZnbF+1yg8h03BBIvP771HZCcn4Bd03007jNPJD0jCbmZIjPl2arMcXpCz
TvWzKIv2ecG7T5nyauanTlNPQVVAyPnAKK6b2MpNiEGHkGQIrJ/0RDsPLOfSTjGrwsQMAWUPv90m
UL3HWQd982aUdDWxP2cdJEKV81cENRB0O4Wwcl1N0RnGpKT8yKCbIhvwIVwOIgeZsp27IHp16hgg
hvAumzd9WxPfuC0WTutDHdwtaxTJUyW7mGuDytLXWCDfbGlp8oiZZS2i2pCHkr40HK7gU/MI9xTe
B2wIbVW8531GjsobChIQ7kx/IK7ttYxOLM3TW1Q3AcnLRTWctB3EpU1aU3i8oa1vTAi/9d1r27ft
l0wc97EALp/QB5NZ3kwEqu3oDf0zK+b0w5tCBUyFK6VHnqf0vv1qKD+9xcdulQMwSI9LzQVnL5fJ
fUuACRfAGzVYo8nCL1N95KTbvIzJcVMDsEo8LZShbcHUews/l0ySM6UvFj2rbkV6yhd4nhSt+umb
7zf9fVyJGp+VT/nFUjbUIgLMKu7juaBFOI4b74RHdIoPuI/qH9Ryk5kv4LzAiJRJ9BwWduFTPPh9
tB2Cyz3TMZUXHdogGbI94jwZRYzpS3Tg/pTcZE4DoU9R/TVcFXDL3uhua+GIJ1727cT0RkKfEFm2
meOqe5JMVXnTCiV+JUYlzXblRWgPHeJeevGxkZXx25go1VpEv23sTzDKo7R+dQKxUKU3ueUzhZy6
3rtew0RomCeqA00uwucJeDm7PuvDDMzZLX8zTR5cCilgX31gxcOTXw1h8h6i/ZEbzh2//5w6uSZ7
04eIyKyRcXrfTsqpzq0V9stXo6EsSs4w8mQG4y+HHg7hWlgRH9qM8jHph9RxEQ6ntVSNJKB2VI5c
SjBQJm41K4RgRRyXUyhH39xIduZXBxOcvQA6vbNvRyJ3wETk74q6xX4L2RhNVmCwei2cPEp2ibNE
dwVe458Las5vhwYaNKM5FJ/Z0HIbkirMo2MQK1Loyg277x6Ii2CLXMTtzFZB4H/wvRMD66ojZxZE
MNbGHvZ2B+afs3fdfUHehL/hjaK+EaK7FIAQUKTsjDrEzxTqLqgS3CeX/oOWYU1LADHE44zpamML
nwWW9Ec4ba0xVbThbgbvUNNBbU6tH4RXuA/7P4VyiFdRh42wJ2aby30d8f4c5FJiVGqQwzEG0biT
Xy9oZN4OVHH+7kY9jwm3MoxEdTDw+Q0B/t4RKlt+zcGl87D3OeViPB8BtKHQY3sVDGLpsMYk9pSR
NfgCy5FPRKyGGdOYTzTFoboX/xKVqLQalML9CVCOc0Ui14F8NnQeZI2Ux2Lrs2RMe8xeHFEXLtPF
mQmaurOkkQeuoz6Z7tSiHhK0jVABfGQZD4h9TQ4Xhrcf8aNkNt064xo/2RpW9dZLEOU3AafF4LoL
dA5FK8bhdzYDVYm27Zx79/JUc7hiq4Wg0Lk4nisfUTll4GsZ+3TqBhQkCMO2Uau480XtZXvsIySM
bbnwWa506zl7V5Ca5yAgkugCmCPLEo9JwsLUYDvdgypD9o5bdBcQ460ujkmBbnET8GHlAOmxMd6W
aJ9U2KOwrTuKQ5r3OgqE2HZx6ebQkX39wElEtKDrJOeucJmq5wofbLYvFgX/kh8JRyot3hNZk5Vi
gHvr9bndo4AEl2aIBch0iaPQ23Q9HpV9RfdTvQMIc8GFz6DKdk1ogy+XOxlX6qTMXULJDLE2o0XV
2iZVHX/H8RJERxPyHzaaFMiZZhwu4xPXz1sK0D1qVHAPsWxhCIPy4k04uxumG3o3xQkVESQExrOh
0uwOeQTSWJ5FRbrV1ILBA4UC/CVXXQ/w6/uuOkSaq/MBsloAWCubtbt124KQiNF6eeJjSyWrK6mq
OZETQ+fvQofe+cqXPxzasT6nHMjWdkaWCbeyKDsXO99cMs7FfpgQbS+Cdqf4yKHB94ybDnQkioXF
bUl+KqK5+hj3WXlZvpHPIU343E3xgjsnjsHkubkJI9RMkSfFFeff0D02U+5kTw6atfmNZ5pVu/OX
C36A7gviAhnftby71GXoI6d8JoYtwmZ9bTOHweYFawmqirJK6rkW7mMHnwvE9dJ38pXN0ngnv+vZ
aJs8cIYDg/qqOPltNd4BjmXQ4brDrH9mJSddYNq83zgpw+mNaT9C8cqEC9qQV0VQ4/2iJGRbsT3L
Q65qAJUrVK8D5/zZ3QZOVfN0NML8xI8Eia7NYYysNAh5m56MzQ0iPsfUUcU1PZpxfIubZUlvJcUA
3eUcm4kDhdtZdqjdhspP0TfxCAat53JOuR8ByJm7myHEH1cJa5EnOY9U0zSf/Ky+tGn4a/3usshz
tYjwsKDgT8G77qaRblK6AgyM2RbpwSlqo8985+o9JmF3PfUDckNXOsU30wnosN5IC0MM02h6mKo0
AQQGl0LRAcY6VZPckAx0fgFN1TUuYVam17WSgEmCaqbUgIyNXq4Qvtpxj7uVqSDx2Wrg+oJNYBPS
ssGcgIbrZaOhMEzfPdWBrGqDRlX1S6q8npgzZIZrlNUfVuJW34gsJIzrFUkgjzZL6ZrhehmJbR8n
xOMxf8oT6QsQ6OUY5xF0aBxJ+4It8rGBZ4qcRR77TJEjIFnlUFS9smD2mPT7uLsG6s+SHq9uD1WI
nWF9XHJK6Y8Sjq8DgdMpGRNFRJIR5IMuu2o1A8ad4dyTIcwGWbXTgr9EKdpI+rOzKr6PON/V+xB3
LYyhIKPN5YTkMvXp1ks5VX3EsRnXF0otc31uIcPg1ecezwvVh17HjT2J6ru8L6B7OIBQaZ9s8yrF
ta0T5NRprZG59ND4Hp/YkYoMmoPYT1TTCnB2uaVFCBUjsFfWjkTSJ2ztB3zEgnKI9EJz7EsaBtEA
M2IVlYhbsPLCruOZfzQMiSNqaeHjKHQQXrjF9TmqZJLeYFcA/7+K6BopwDukhksMVHz08IZJwKbr
guGPYX96FNQfcA0UjAK3bjZ3cksxkDrLBEAIOYp+RDxsALnvXIRcaHTSIQXmD66BIFCi0oPzmhmM
qkZH9lqANrl4y023Ht0xL+Irl8n1LWZ70oQQLd0D/ZkBlIOy7uOjR0bZ28p+TAm2Z/S2cXUs0NZH
qBJHnIUBX1wScH7usADzULcB1Rij28caRZnncj73ZRX8bsmO/KZr064bghQetCjSqW1wy3WB2geD
IaEnHeCE9bNCwM/u03Kuuu8IENixHGxR/7AV+v55QgytaGhH8N8bGWbwCYrB7JFOqOVxBVIcWTwk
+eZl4cbaooCvQ3iuREqtJpUCJegwdzLyyDZOeV6u8QTsZ8KowExHxbhW5rHj3bipz+l9RdJyjj7j
QuBSOpfxPpNh37157IbNvS+wShP3wM9BgmS65NPyoP93s9fFJfyfhiRswn9zDf/1X//X/50h+f83
XnmEY++/NyUf9Efz++uvnuTL3/93SzJUchnHMg4khrTAwRb2H5ZkoS6W5Ai/ceQojLSuj5/qPzzJ
7r9crK1YsJSr8HeFWLuG/w0sd//FVxFWZsmq5MswCP5fPMn/6FlTMsTTFTp+4AXS4d+iv3kCkRES
nXSckYMMZ8mJC+X6IksVX9H6NNwQcHOc7V9emv/CtPZ/fEfuRCjKmKFDzqDxxW39V7eoU4vODO1A
5JgZyBbLbci116JpbfnQ6+6gvHx9+Off0v1HfyW/FzpthFTNW3H5X/g341qLyNsmtHcyrQU7uimm
pb5Q+ZPi0qC3MtJKu3AfhDTG7isW2jd0P4E2mMpv+CHVp+08wsSp78+v8FlsdPjnP94/+jIvP13s
QvhmkZNcuvCG/+Mr4rdAaU0K9rPEiQW+ohmCBYb6ENwBkCDswukhgqDSLuPun39j9/J7/6fTle8c
YJ6nREviTXYg419et784d/MxCBF6RLtZJtolyL9F/jGtLjJoI/rROQ1eAwciDzx9N6addq8v0L1+
W8lBuFtCJ7B8ln7Mq5+k04z4H2zFf7N5/9tPp8jey0DyIeHT8Td7I9410IgB7eQdXbDg0H03uNcS
rBxdeNzHNFnQ8ITECiZLBXoJjgzY2u82wv2PsiCGX6My+UM9NqW4zQCli90SCKYQ/8OLqOK/+TA9
J8C56xEfoJVA+UQP/vFlrKM8iGfFi1GoRJ1pEtFcbrziuoQ8fgod/QfhZuWgHeuXLLXys2+K9OKG
C80dkZ7qZqEk/D0wEElwZkzDgyB/tMWCU0KEjXRPzgj82Zufiz7bdRihlt0wKZRcTavptmA6BP5/
KTEYpZgbCU9iyLy3QNnmBzq23M81aQN56rxkTKpNNzJ9v18LD0gIW7/vP9DDyg3Q18bPG4aWUeEx
iclaIsom5UxyqOA6FfdA1vL5mIYNdCPIXnLYGRY3Gukmww74GKKHYsJJ5ugzhHzDkSjvxXAeK2EO
06Lq5mgYw9HHZEQILIf7vt2qgmdOrAZchh67wSNJ2STLecX7k3CyMIK0u1ZoSwHFsHrfoBh9pGHG
iWptYj4MQebK/IYipJWs9loSUgscvuLaLWBoJmeS+Ga62nvQA/U9lSGvjfIz5LcS76O+bfIB9roH
V5WI3YzHaivKIMVwQpfoZQgieSkJwSX9UTqWJHBP0ljj/CHfflyE43xSCwh4IwZvn+1SVY+cQjuM
9nRY91cdVnV5MGuTVU8TpUvXEfF6wWU3K5Y7Ol4uloe2r17cUA7RLk7j6E+FC5O6QI3No3ap+trW
8Rp+9oqjNmDU6MJmxj95H0iqME8rsuu1mMxcbypx6U9yooElbSpS0v12xsuyn1WxvoVrBeOZdeUP
pG4fIU41YFDbGKxmsuB9kQNgDkkXF88gR360ELiUm6QYswfyV9GfvCUNBh8lwDA6NNgJatd9ULFn
9FVSlDQ4MGeJ56dRTgyLtd9m8aFmirlNGdPeows2DFRwlr4KVpbplIDqe+wUBNKzElME0qpO7QMW
j5xR20zCE201pvqb9Fp77lXXHUVp3CuuCh91LS4zTdGWH6uRwvvdBYk+DE5Z/FkKdVGzgxJXrfaX
2UXOahhB1814vazBtSU+9setRtrnRjMc/dybfpPzjLIzpuqG77zO5sRNA2xhoupzCnXyVekRm7xJ
OJ7lLvW1M6IyQL/2oMzEb72AjeHtjmDCo6cDzhPtdIjLjHYBTPY8sbIz7mGu8fFtqFxi9baDS00A
13HsNon3SscHoQK3vIwDcU3qExLNiH+V3eFAg9IXTqLiifxx/E1bETYFw/8/3g4X3CV6iw/hLyJm
42qYbAvztZ1s/G4PQLV7LKRYCNni5n0tW/DEuY6mdG9xFLO48CZzOYWS4uwdopjQoThksvsu6xXt
dOoRp776zOeluaPEdt4GiHp0Mzf0ezBtuWlxguAjc1R73SmPtaTtA7xzrSmZ2BIrVPpQYT47LL0r
vtoo1rd9OK/70e2AzTQtVCgrlwzLfzuW3+0ADmXFJYthNRPTJZApSmxOaRQf57BVuyHX60+Hwf7W
LSJ5TVKKsr5iENntYsQYg9sU5ZbLOdrYaOi1HTy6KzqbD0BkHPYrhzaSMhZ4DTpj7NuFUoBcFqT+
rTfQwzKMPbk//DJHPJLwOQS2iv2kjPdQpqvZ8cpQIwLpAJtDq164JmKnzZeckSR9zOshxjrFyMHz
2gOpruhU4Asrt6OV+RUq5XJ0+kqZmzat5NlvnOVYZPgN2FWnAeR6Mz6y31efUZD7t4Wrp0Ndz0ny
YNzVAq+NIz0xJPf6nzXJK30CSzE+LHhbKBjKk4DoZByV15NpoKBBSL8XDf2KymEuTtYe116aDfD1
cOdjSR3wfTWtxNAUh5c9h5Fp9FCObS0oOiN4Sk90vMYntmGRnCc+CvQZDHN2AE8D+p3Z6w9mNQCu
LVyoyXPIruElZChIt7IY1HA1V+oeU9cZ4fCpTSLvpmQMdqDN4gi+Ae+b+7uuQOI58dfgdj9dRnZk
yj8p9LvTqz3INb/PhZHMEKk3kFivMnTuCCjrmLKSZu5j1QW3ZMDzw5BPAMlmdV0w7uULA4TlPunu
Xagez5d4M6b5y3AOluppAilKSh+eHFtbiMUzL74SSG57JIoelvAY7rHNmc9J9vP1xFend4OHe68j
XkIZ+f1LW+jE2RlHnIgTz8PBQSvF4eibJr/Sl24eLtgoB2PhEvjHMtwRC6fkm7nc+FEAd3Tnxslv
SXyMdkdDsHMIc/rYhg2vZZJ+CDWPuOoQtR67PE0PLMhZes6LAPm28hkynpIkdaJbG+Gi2hMyGJ4w
9jWvXtG5vLjUGIMdGZOfTY+DQkJxgAWXpag6sZukV3UzUHpCf+8N+BrSt/j7hiNnCyoHNVInJkI7
/8AoDuEkikfKFIhczPt8ctZuG/hOMe1iwDfDnmTudHIjrX70AahHQFcSFkWLh5FhzRwymXZIJf+k
vYXRLMYqeGYyq9V7D20zxqTFLXXt6R3bFFUKFI2xcfDMx7W/KWCmWgyWEbRRPdEzUZDbuF9Zew6F
T358Pw1p9SdKjX95jcL9osmF7fxuwdEAw6sgBEDaYWNsPcgtBp7Ag5Qk5EMo8gTWeVx+E4QXz/3Y
5aAOq7w549pMAd7Jkka0MBy2MTOt5znwo7fMk/V41aOJNRgwc9meAbMlbBXAZhEZ2/4km6nZzVMa
EwPu9R2mLtLGWKaqu0jE8/uIb+mnLJS+WjDiPEz851saP14n/KxXYSm929av0hdvAaczZp5xfynu
fddxQCKG4g33uxj88DllVrfXbTJSthmqd4aLzjVvHE8Mv14CilV7wmzzSunXoG+RroNLMwK1ALAq
G/05c8nfY2grLoVvHcf2UiOldPW842PPto82xyR2TCv3F/Xg9EDpEhmlb0PEHqx4V0AdKNKGB2b4
yJNiQQyeeb+hQQX4k45jD/XWdu20x2Obv+K6dTcrg074kKTNt2E3805SR74cpFAjpym3tDdT4F/n
aTFdMS4P8GoyYU8cGAuLg+c86vi4jcmI+F2kRxnR7rJn2bI/WkjGmA/an2Ol7ErplT+dLU3ie4bF
0b1VxsUBAoWvNi6Wfuy/9+SFIPWuEOwP+F6bfeJirlwRcgQpnF/cRbPtEFsgYGwYx8ghEranzoGm
Kr8hfd4VFssH8BI2M9X/wbWd3EACc+HjiOHZ53J+KhZcJnUMoMazbXqP0ndNVOAuZFx90y2j4+04
8RPnFeeGPqu3gCbyD5WM7TMeGXusquDBAdLIqQ3IfNYORykcPOHhVN1oHCPbzgFbmhGsPBBuHG9X
AflUrZcGS1tZmAe1YjoSA2FzBDfEvu6efMulvMVyfaSMFhsZehBE7tI9Yq24Cek73MepGX/EJY4H
G9TZ9SWxAwsjijbImsOdX5bJGa8W3tnRLtdIT+aqm6wgOVG7O43d53qyGfaQmLeb973XlGVmWbhb
wOm8LPgNj5Hfrdd46O2uGdVn1mV45KCr721cT/u6zKdjmfhfvdQt7VnlWpMCkP/K3nk0yY1sWfqv
tM26UQa4wwH4YjahRUakziS5gaUgobXGr58PfF3TLPb0K3vr6U1ZqWRERsDdr997znf8c7VEdoQh
cX55OIlbAyHMkxU2OYIhEzgJKgh3O4aS8hkzwopu97CDSN+ep9J10G5MBFK4DPxKTCdnEjmap3BO
fiCJaT6zQSeboB81uloRMM2LBBCObkA0FMQpCvaWDEojzInayIsbmAWfk1/4O4rt/AyukzwJsahM
ZCW/JRJYU4AggH2naa6MdQysNghXaMEh4JVxTbQHRYc/czXvnZivOEr2DTSs+85rcSjZYXwYqz7f
pUOFIbnMK30BNE2QdkeCWBOTDWLKOt7BpC4/GKR5312iOle4GjhnmGUds8Y3LrbnJPsJr8aztpe4
WIaU9EIxkG2hO714JJWuUHRlK5/w63WvRf3K5HJjoEk8IYzxiESVDncpq+fUJyAR0KQeghskGXhZ
u9bcIhSEY1A61m5og0e+k5EuciQ3PuGku04PmJ6YcE4o548jcVONbc1baXA+W0W+BO1C/5uiJdin
zcp1BYZw0yMhg/qGhNGDHA1yk6FYAlMSDWJvPkVRJA8GVdTRo7TgBpdLfANmtsu64UG2pWIY0Ovw
FR3bHa3ueYcB57uDFfzEtw1fiKPlqKNor0skgXXVXqd0HM7sBdzVBiNDwkDaRGK36ToUgrN0jG5E
p5Dk5JkNjdzXbrfVVTrte1J8V6bmeA9Y3gd6Xf6Ouvhr5g7hHp+ifM1iV1+qiW68KkCxKAimyHJo
qjeJfocY9Ch6aE8lPGHU8Fa3tqy02DmCFHoWEHmntoSd58WfeZoOr0Pm8RGMwTgevYFoj2nO79I4
zVBLLuI6fypR1SB1B8uVmRQ16if4ff4SqXBGCk/vnQtuR4J5EGSMLct0PYMs6I7e6CCcJB25LVYJ
gO3HsEI8srLhxqzsitsBzlqKD+xv7zgTX9Nx9D6rqY3P/GB26zZdSMxT1SlGTyUyzrCu7S9BVwAJ
74ueQBI1vTFlxpNjlePCj5mqg6nUm12aTrt2vJr4GMex31LbLO9QRcanyjbsSy1yeWcT3LQ2CWuG
mkMjmxukOvl4HPYl6egneCVM6wIjtI55Tei7kXvDpY3q8Z4JZH2tIs0/ZjTD8RbKxzYbQXlM9vCt
tnvrPRtasraNtqv3Kh8Y5Cfwdg6a1AO5Qoqtj7TjG/7CJQAFyLBF7OI8l+5sfhIyNG91502fkid8
PxA8s6vdYrCYbVjpOfMXHrvRlfg3uP9stY99b0X31CLADJRDyKk2RhVTl0w+uwL5w9YvFEXn3OrX
Yk6taO1mpvrOML9r151fVfeYW+MXOfNKzPH77t53jek01i6dT7SEH3416kNiWfJLgVDgFOTq04jg
oNqTxlbnSPeJiv0x7VV0U8VcYVeOnO8HT5qvSNnDbViO3cE0zfA9Ye75vSwJ5QqFQ5lVt/siNZtT
jw72BvwQNVKblE8k9Xr3JoOdbcxDcwCJaULYprExlnG/zrtW7GG0gVEb8vtxKsONrbr7rhDWR9qg
ZkInPVySfvhqmTqVHFgmaKJiNMp3mBo9uOc5qNdFUgTthguSCsmvH/1D1uGYHWtVbfC5GOfAgUax
fODlqjODS2YRxu6kRk6iRBw7J5mPyKrHLKPlQRVrAwhLed7bsQvIBMQZ3041s+UynZLkgM6YaJ+5
HoEBisn5zuB93lbWEF/KoHjMJLK1j7BFSQJnSpD3A53Uxe1S0Me47ROG1ttBVQNZjbVpnayuRlqC
IlN48K/Gwd5Coh3Dl4p204CbqTTfLV06086H8v1NU3gtIGLmTZCgDJ5CdxYgfyz7nkRa+kke9Hq6
RLZN0DTIHWGj1HAn5sYHWbtBuKNlR3WcTSjOzwq0AFrROsHbpNHetMd8psNyg22X3llhENi3sipF
YHVtEb0etx4XLGtIceUO3hStikF3d2ynefLGvIpckgZ6HllUPLTqC5KFxrqGcLqdH7TcEqZtiB5a
0JogbNk8SdqyO38nM0puqHt1iS7IgXPHxtI38S6mavnsLYK0BBcC2Cpp96A5qv2zSyLXS5vV6Qu3
pwoytpnZ3+YaQ+E+yj01X0nzYOIWqTLcKjXY145Vxs08BtK0qVBaZ9uJC+slAJrdHBFkMlivWr+5
q4Xv5ydXdGSvY7WGZG7n2Q0CCGxM2guXcrNAzrbPvZDButEH96HyXUBhHU1hHq1oXHJnyvSH7miy
bvB3OgpNvtume8CP7OmhJdJ0ixCYVqHwrLYCFYo5FdIQWq6rhfow5fusHfrudCKTg6wcRga1EPz/
+TzzvTaZZmAyN9V4x3id5Y0rx+4fwki0gmCWhv/dpezM10ndpE+k2QPctnoTG3g5NEO9TebWIoCd
nPF+7fo1fbuwrykmWp/mdDn4lb0jcprGSCyM8eLES8h9YLndKxOO4dAnYaoeHPi4OB+VgeAHfzxk
e4a51iOKR+9CVR5eyLCnSpQdaS8gGZk1rRseCHMdUX26ZB0mQ7JG34zNyPIS5vHpENM273UGYopI
q7nbEPgSkd1ABbbBgTa497OMbBeVKPanoyQjg35GKYc7AI0Gn0yOYyVzZoiEToyRhm2F6cOKs2V8
iplEUiXPDolRTj9xgPQ2upTjnA9+u/EFxMVwLMrP0K7Jb++4cH8dMFHfNcgBP1sXhp3DCJamd9nc
2o1pIVMuMAvjboHRH+fZOOw76Sv7oBzfasAqO6N3LGqIBJuwtsGx9YNqbkCyETRCWXUnhJzUGtN+
+pI2Bma6kA51tQGfoCWHaaGelbnIWGuN12lFoey+4e3RSDyRZzKkzT2yC0q3z16jNvcp5rPGjX70
moiIjRW6XXJoiFGfVjSbwY7SfWn0TcBZu4dKHJbY3PwJ1GdUed/yNARDIBE88bRPKtp2o8uTJxMx
nOpxjr4IQLFPXiDbq4XFbE+PgcfFhFjkbVpqx+DQtmpOzvOUoEYuyoAQw0IGBA9GdsYyjmf4u3uS
SiiqDMMSdwq5oCS6Mee3RqYs0iNIAdSiuKFdDm1gx/4GG5cxrUMLEfeYN/TlgZGyqbVJkzLIbxUx
MK3MTiZclHzLPY0Hm6gGBEoIacxvkVpKTlQiw6ONGUquw6JjRZhc2llvXWYcp2Zxz2CFpZyY4GMg
oUf+QfhWhJ02dBpKVX+sswM6puTaeK0Wt5JpqaAZYVFWlZOToU53bX6FmhXZr53S4AqIh4Nn3UQ9
s3hphbO1ueJdye8WclP2jDS9Bn7xeuzq4lujBgAC1bDAPdHmpY+0cb23iPSfb5OoQtBBpUxfBAVn
yUJN5MsM5xY7lQbn2ts2+gcjIUeUQclsvbA2jLM1MfjfNJrGyhENbc6l+uej5WYicbZhkZIREAd+
DMAOnd7VBgPw7vf0m7O2YnF2QctXh9DVDPfuoCAmRkjUuBXkGlEkbIWctvYky13iFVSuBOplNwws
p3KjbdsmjKHiV+tS09xjlgELC7QCnLIrAwnFpsSjzvXCb4+mEA1OTgTr495UM9rzpg4ZpfR5b6fb
YiCMZ531SBGIKWBbXLFppe62y0R1iwmW/Y4DuCPgNx/9HZcbAgi6eBhuELd53BHd1p2/OHZWfEyu
q5oNR7iYzoq70XjfhHlAaZoNRAZMMOyGTe0V1fPQukQ9VAg+ksOEw7h/+DmymgiBz47mHAEdzJl4
vRfNoK/Y6Opp14zCI/ae85ERrS6DxyTuhTj0iHO2DosNsXbY6ZcE1T0Q98RrH3REz+TogU8kF0YH
3xtNxIgsAuq5AqHEMexpFWGP9doXpYDPbeoObxIpVpmivV1xzK0AJQ83WNN1uSubXO+V4dHbb2nu
54e+EZwKoQMFmmTF/MZH3uufE09nzmcH8Hq6i3VbBdfagV63UmTPtTfm2FesQJok4twkbkwIW98y
N+TuLNOj0i2gHBKly4YvKKt/1Oik8aDORvJSysokLxhwp/9VzM5MsJsY/fSIfqZu33AFJ/OL8JfK
wLMGxGkKrTTUfvoT1aPtx2AZsJxsS6vFmeYUXkjsEZgFwPoNPZ8e/G3IlR9K6FHzKXG1HHDwkC7q
ckq823MY4QAahzrr7mjGx809tEnxPCMfdLEYaEk6TdFgDUEC26nbbuEJAxAh+6E3z0luiQcSXGAX
0BZ8ddNk/kDp4l8QTgK88JU6g8CbX21VQN8tmubBDebiUE6eWqnAYXTTOt4hoVS6rQSGCVFaZgmg
fXZvKOR4JVGaHZZq5T7a0mk/kgzNIaD4yN2bYVjdMbROv1tl3f9o5mCMWFWosue0rx6iuIw1wMrM
Oztl5dQbMCxDhIIft88Q+NMrHvbo0ABHbAUulU0Szu630dbE75gQHA3K3o3b8ii4SVhtYiNQ37Mo
QxOlpSsu/RS3R7LEzdvQlsoleQL79GkZwCGlLIgdiYq4PbAZqANXKgAbtEmK9zIsHTbwjtCo3WRK
okC6KnyTsx0fjBQbQuIN+uxIezwppBrAGAx9mkIAq8GYuNdQL1E2U9tigs5mXCD2qLC9+xyQ+ywN
58cwMghRDJrctFdBTXPLm238kXQH30SLLsxyNXF/0OSMBa5BQemGTbew6Ul8wRUOQUf28U1rC4co
U1ooRG4mUa6BmA71rteVTraFm4W3M73WYBWVaJwrFcDjta2yR8mHcPZxVmn4g8E1m53Vc1sLM9PE
eV/qUq7rLISg2YctvB87sbfUtPB82lJCKEB/iby6IyKLR5lEncg/TpoM9NjzOqILrHTTVR0hwZi4
jlaRMhOz/Ffl0dg6IvMl9tK1ikJt5xjd4jRYP7zIjq8A0p5h3SLy64tkO9HNumFYOt2iViQdxLDr
6KFoB7Vxaw8JGB1PIuv9Rp3aEUWEI43uKQTe9TYh9byx0FPc0UjlwZ8xTe9MBUp/hAVBYmQQCWS0
HBxIcVNChXQhfFCTmJXWPj7tnYv2tNhowC/hO2EQxol5GwFMNY5bI45Qvs5D0yKGMLqN7ZE9vRq4
Ga+TUT3CWchukI0UK8bTnov6G1Wk4DNjNM0l/w4P94QhTw3FBZOPPnI5Tl+YNmSbNiH1h1zKkKE8
tH25tgetz3HeFd/GqOecG6aweB5Kz71Gczx9xVAtthpyNFzf2nrNUZzSzW05UnFQ0qyQiRmFu26g
ibXCNHVWBif5lAvMKYFJsslglD8g7/XkM5Ztuln0QOt/DwcL83AC8WAmC63BtwAtnI/dnTA81NRr
gV+c4oiGVCNQPKceqRz/XMrxVyEOclhPCoe7APIDoXAULdKlX+QwNfulmZdI0JsYcPDKAwh5nv2u
/xiUYMxmZu5tPAiqyn/+sn9VRP18WQCBQEqkCdoOPNtfXzZf8DPIGZleA50gYACxpL/B08roo8k8
LgZIQL2/eU3LXLQ9/6n94VXJf4FCC+lOQr609W/qmrpxdJulDJ1beBh0MuPCZAZlsnmtkAuB7wvH
oXsasTmuc4t6GuWDFx+Y8HPbg2k4t9twcsz3KW00kGcDbfExd5uxfFWiVcbRMeiWp1Bch2x+GxcL
7Eep7PhHlqQT4cq9hyRFkQhM/xkX9QeQC8Y/HdBri5MZP+BBESB/H9PSQOSbzvLaW2VH+ODAHCtr
KWvvixoAzR5Dctkewi4jvrTF+zNtk8GHa2S1itFczKWoeteTvchFSLFjF2XR0SbTpvWko47BaRW3
xtH0oSYxURqqcu06/XxUMofxLeOUpcU94X0YB866cPSWvBaCPKVBcUkovC3tTRwY6ITp/fkN/TfH
xHkZmpY6epHZh5upyaejk5rc10al6Hyg6ClPFm5lZibcrV/BSlX5Biem8T3LvYhaYxwJV2FaFX11
cGCpfRT3Xru18dd9pLi3TZx1Y0d4XT/i3Yn7ET1AFUJNaEu60NwgCwLLDDpjBjpv2VXHFAsnWVU6
oWms3bo+wwbnmCGa1MlA0k8B2hK3mJJNWeqau5hBVjWJJqjjkMfKbBs7bdfTaAhTWgJWotm+0cgo
8uK7+mRbqal3YNLnY6knc9z/XBz/kqb06f9DDi53+V92kYWz+x/I2wXk+7//1030ne7V97xpv0d/
4ef+/Lk/padUj5anCX9AmUZXmP1u+L7QcPUftutC0rQxh/KoC8nm8B/KU9v9Q7hSLdRSdgeHnfA/
lafuH7R4PYVUFcnbIhf9V5Sn6jfVnGmxPDmHYH/wOsBLfxNlduaAXhZ126oUWb3pnKk5I+25JTuW
YSN9tV2gUnkNkeJgN6jGrRyZ5cucx9Q0O+fJTWRLYJvNyKwgLC3hHija4N2wI2yQ9CKFogudOepW
O8mwIbGFmMHkpmesZeCtf0UAgImXALhjUi5j0LhEK57WMT4jMMCYNSIos9gnix+hWlJ3ir7ZgK/3
aaB087ORFZjQEuGCv0pR+LOpr/LAy3c0+22Y/ktuaY8LJzbDOwNxECUToAvMdpBMZMw0MM/DnUYF
tPdJantAr27/Y4P/n3XzN/xoy+X4/O+l2tfvbfi9Tt/yz+ZXvfbPn/rHquH5F66WPHvKRVdAO/PP
VSP/QCetGM8j9oR+oJcn+k+9tvxDLf+FH8S3SPnLw9z8Q6+tzD9chZIMBSvtCZ4d+19ZNWI5ln85
tk2TRQu+FfWKQ7Ugzd+AqpY3N+OUYEBvysp4mholWB4tiP4VjcNm4ybAllbIM9tt44bhHjBNnG1R
QWGyHIRc9I6cYFQxJ8/x9VcCx/PXahxRDakWj8sOxWKC9anU/hOzp/qIyYHhwIQx/ZdP/f+hAl/e
5m+/huLDUIjfOUKE+E0yiznRq6RHeLcXzxKbV9+SXhzY6B2C1t+gc6seFtHdAbtqQh+ADsk/f335
G8t0+RyVR9PI4a6FevdnefRLrcdMv8hq0jJXjZ/GN3VsJhdqC2ZWbdWicCWjCele0Psnom+NAz09
gocCgwj3oDlC19z2c+2uSeo68C6b2xng563QCG2GZSpQek19lAyP7G3RIJjFYG48a1MaUD8c/TVG
m2VfaHYS5DC5hKcpoD8EHS4fdcY+9s9/Veu3snb5VaF0I3dCBg/UeDlYfi1r88A1e3cBknZRUj4k
eMeuDRDWZjfPpXZ2YTGP18HTXCWS0fP6dVdCrOVS54Mq8RjJ6n5I34i7pstsjlI36B2DIWWwwRUf
gBaTm/zvNNXm74eDyelDrYf91xOsw99r4kEyt7Fa5qFtR0ytZY3fmWHNW3r09laLpD8zjvJPIMQe
xcjg1wXPily5Ve9T1me3vaSLvynyAovRGFZ7v0YWccWR3p1tNuFn2hjeR9Cw5RN8WMPcnOqserZn
MhbRDw2nKZLdTjq5eedNBWAD2Ft8jdXOyFoS4cpG7scoqd4JVK0vlpacJnSUf2B9Mh4qK0tPbkT+
JIll4loajbG2C9vYEsWEXrFOmjMDVZeeau5toafkjy56vs/Cn5/rxJtfiq7KX4uQoEzDTR2sSRKx
T5BWaGkavfXRFt7RSkundYS1uVkl2XjK5ti5lhPgjII50G1NA5OraS9fJcOUGxzv41rr5MHt5+bq
txFaHm7mdBLrdHgEJcpxGyL+wwYLBGXmD1sxJxsurmvc4C9sjwFKzSvNnts+1TtmefNa08fXnflV
lFUIIMDzWhjSBl6m3BDUqak2761oGvLVmPfOfoRlsclGL74EiNQ2RDSYjOML1jZ4UqY+BKosgJdX
usyaBJq+vavcJtkmJrosQC27esyK7d8sid+3H+D4MP8ZGS5IY5bHb9tPSTrMWKgpWDdez1TeGRee
KKYUwrzKkkBBQoIOU8u4jSv3dDuYSX2ZHPe1JUIz29SgiydisgzH2qCRizeODBgaMSQ5/JwJkttE
Xqd2rb/hd1uLEeTXTZN3zaXUVpZDa9c25bLQf9mzcq+XrlvAFcpKA2x3SRqdHgi7xXdNyAlPkJsB
M7L8Hk1KYEk0vlOz0VB2vv7zj+/3DWV5H9RrnrKwNFHELVfLX97HiFyKBhjCqp4uJtcovt/YrSKo
bZO1E5R0T3Dv2r/7zv7rq3JYuIzcER5SlorfbDLUk4EwaIetskmEPTKYofpiu3Xw0SUSmYSTAVfa
I3rPn5OkYDJrqiwBVtt1/te+AsDVhtpGnNg0N4amL1FKi25fNW4SE7Dp32xgjvNfvissTsvxxnhh
iaNYqpJfP6Oa1msOghP3jAYOrTr3ljf/Hk6lZMQElJJQRW9j1dUkV/DyYJD1zrlHu1Ssx9RDatIs
3vFcvJUEbd0pKNJXkLP09WumqoZKrc0AUPEd6s4hMoro1PcwslKVv8qpIogJKdk6yhv/0XFEdnSq
zNy7qf28kJ0Ij2L+tO8XhTu5jvqRSRsh00OAEmLBoq7D1u2unsk/rIVmhGc1hr3XQXozIl9cEZ7t
rkYw2au56rtXIMCoAgHa3CnLRDDc+eaSkO54O+Jbw2+RdqdT4XjePkZSu2104O8SENUMNL1C7Yyh
ch6bqTAPWFv8fUKK5kpFTr3VZs7JDF73K+F5aFZnguBXc2w5X0bU1+jbcbGvgDAMN7lh2AZ39oZQ
L1HfKVU1962R95+oyawd21lyXUYF8Cjsfj6RwTESKlYKlwApg2yIsZKXUIn7AvoeOgJZot8jgjDw
A3VVTRfdGbEUJyCk/hZVkDyOMb7rsUBUMBZgV6EjhafGqedTnTr9ntjA4DYr+4Y9G1wO6qyhMPHc
uKo4OAgx30nOsrYt9F3wcl0gtyqWPQpyWUb7ZZYKfwIm8mQbsCwbb9p6EcjXTQ50+c0KihLLDTmy
JkiHLIi66xQNzsaL/PEGUcARMXm7y3z1RYCKOMsqfHGC2FiJmstM00cXb6JSrDIxo5fKmytctOIG
eAQRe2rW7xmnzT53Kq8AjV/Qk8MSB6mnp5k3q8K7tF79PE+pf4Hd4d16/azXfZKnF9ramHqsUu0b
17wzG+MbTqsR5AeaOgNCHP3GvoflWi2oXBRTPPJiH+Pg3TSxTxqlLNAHOd5t6kyEbFELPfvVZL0s
V7BjEcTybAbJUcrZ21tT2IJTSaanrEoheaVl+dBOY8KM0pvWZey85saQrh3DHu5qB2For41oURfZ
hzmjnAXLuodaTzBnx0wb7gBwXWQ5GTPh3kPymmquaxGKxgDt9De+w+ERCf83v0yjE2QtcUfGlbpR
WQMwyxDulypBjsyYEekX0PsN2SfANLr0+2QQn5YVDHIJu5X9ArlNxYkxTYM1ZvSZjuMaqqvwe0F/
k3i6jFzeMYH8WfbWk58TiM4MpLp0JtXpriY08L5lwdwP1py8w+C+EH5HHCjKyg9qMdiIjJ15gjzU
uNLOxIPNhXk9e3X3klfiMcbwfcpEg+IUYTlAGcWDPDNvUAxLQmwOSOQOKV/ANTdC+81i0381GFMd
CvaeZy+dy9uyEcUXStVwO8t4umkkEaJoTAw33jvxiPACmWq+zZsoHHZMl4n/hu8ukKpqgo2N1iFH
OI6j7/DfJY1mAJWXqIFdHBX2cEQYLvY8Y9W7MVYfbpV7a68WHsPdCX9NqJ29lQTT2QXPAyY7mm8b
UauzCygUAe38ioX5R8GK38XLcIhUr6W7DPM9ju9ECtYHDJPeoLF29p127bc+cg6FTsXaLEdoZikC
2ReUXRXNT51rCrQ5Gl5QnlRyM2oFJNdGrb4jfr69HRivfkwJPAMJbm5VNsQ3o2Hs530XVP2qVo2/
BX7vI6uaQubXRXQNQ3KK+aAG4zqgBn0M45wge6dsoj3YEIP62gwO/ozFH/M+AbVWi/0OMPr71AXe
uSqL/AJSKlkSwT3iwvsx/Ywc2nhNPWevXh6MNP4d+73zp+4x7Aw2/sne+g0kYE0m4CV2qppk18q6
JrrU28HVfDO9ckloaTwQGqd+RBkWJC5qbLRnjkkO/Fj7DJ9T5jWc/8VXkq85IyZnqE8W+1i8Nm1h
sAKWtV+WjCZFGo0HE+kPzJBkUSwrMEzbHvTmBL4zF+Nz5Chud2aOwmNEHDCuW3rgnwPjQusW4Tno
vJ+vFDPHuOCvZaLrL8tg8oiFyKrJVKgALSQTHCMDRr7IcYrPTvvpuuAdX8mcldm6sGVKdLNjomcl
bQRqXqW3TdN6G3NWHMAkL0aL9HC8G/KJfPTKKTD9jLN1db0SLi3olGOs2Hy7zFlkmaM13uUA1dmI
/TpUW6TA2JKberQlwq2oWkSV1CjnIupSntc249NdFN5DlEcEJXreDee4fuHF0woDUxjH7/6YB+gi
nUp0a5tiJKEKtsCzRLhMGrQ9XknoO7TLz740Ie1kaLagddSHn2+Vfqt9hGsGT1sM1hN68Zq5Cfmj
WcdjDDjUuqIDHDBVchhzeau9Dfg/efQ5ZW4sdHQEOy+/fTQOegv8YHrANwr92RNF8VzMi4xZBBMl
kCz68Y62OQVGSxP8YUQOfg3ngskq5aSNsaXg0bDGyWVEQBq2tYu5UEL0S2B9Nz/10Ca6kgMgFX2j
VEM4n5Tp19LXvI8e7skKL2z5VRNBUOGX8coHUWpiN600YEypFxtcXoT2sYs6fhEyHPg2QNC57UYY
rjPw9yVTGfA1GJA8viTyEzX6E3D/2ykc8NA1Qt0W1In5OrU0c+w81wVRoCZUIlcZ+kUHBR8d4hCa
5LVoPu3C1S/TPIXV2pw9nM72NKo3YhXMV0v3DWJBiySSXVnY/V1MS+TH7BnxxdaFtyOdnUzNEg9d
R8CxJ7JTWfsEzHUh9I8cLtU2V67aDOjkCsxGbbrTEcylZnFHwRwjJZUg81RZ4qKm+jgYyDsalIn3
Gm3ciXnCcA27EM59088WbF8XJEqa1OMWp8lHEbYW+hluU1gjU+SvdZrcujIu77tU2JdZw70nqYGf
a2V9AksWocvXy02t0XpjU0kgq/fddwtFFLsP84IDgVrlGf6G2Lh+lH6CGttwfOwRhukYf5BHpVJ2
YPMtN/+RT8V4ATRoPpVh2CVrJg+IJZy2tqId+JDu69zSMG1liVh8AF5/u4CQ1CrKKotUPxq4+7qS
B7oq2J2FWzY13sA5PeB/9idOUBmdRcUx7RLCQZy9rZnZlBbA5gL+LeWEY/kHRHruGX3N+N32QNYT
kGkda2mOJyvurYfYrgV+QG7+h8KegeskrOx12k8vvrBfqTEf3TC4r0NEIEZV1udmMq192rUPuPPR
+GBjoflTvwcgkNYtVkTkYW5wW44UUujEjHvow1TpTGr202zch4Op1zrkLmk4atoC3Gbc2nPQt0KN
t0Hbd+eiiItbYmnGA10E75sMc3EH/Adq6ZDI25i+MXNOQnQtheAC0mZwadLEvzpj19znYRU/94Z8
LQvTPsjGK64y794A9xYveK7hMxoh/qsojqIN4qyImO7mJcCZ+bUbDVTQdlB/QgNhEA2lkeegravV
7AwehaFn7wVpGjPjb87Mtr1HrmUyhSyWIZcl3X3RCZtvX35GuXrWYrrMLRLzIq23/x4VQQFwHDqw
arwrl5cA9RASIirR55yyM5rMWwDUI8MsbmzSqt8bp33wOvUhEgbGPXt6ZZYPtd89Jkb8FIYo3BOk
B6H5/POu+j998L/pgws6av99G3xF2zF6+zfa4P92+F7P34Oij/K3Xzviy8//oyFu6T8Yils4iumS
/4SR/NkQt9QfroD3iocMGgnaFX7mzzGSYoxEa9WUwoY/Skf8/zbEbfGHYjC1zJ/oHzGg8v6VhjgN
zL92RWjFw0PhD+SWrZCbqN8QJmOXlyrrbUzXfY3LJhptH6ELEeEXC042Ghwadl8XDTlOZxW4MJDr
uXPWWRUwJm3HdmCoSQsVJ2XTDW9BO1jPGIRp6/h4NdSaNnEdb8d5cAOqMGUF29HDJQ9vLK28Y0lu
a7cROI9GgPpZjzgK0GR9VWxR/kaztfwwoV0TJNo7/rjt+pSsIScx0hdDNUhtlSOCeZ2r2KX0sbU8
YUQyCbpnnvCi2SFf6yBMbmoN4hfQl6cehyHEhO2rJeaJxm129PEEDVtETwP/IhDWAbsNYnHAYebJ
m1DjXFqdefOeW0B9ptsFhqD3uI0FblefI5p1j+BKrUs0AeymzcEfK2k0XYfOj6/RJMkW7uBowVyQ
fcaki+pq3yam2PLuky9+ENTnFIqnsaoY4EG1TgZwcOY8RYujzsoRM8m4egDA3f6gb5n559Tmc0fD
Y2gTlQuG6o0c0trD29JoeZhtIiNuYMZG/XpSpr+1KhPdOL3nEAl9qaNvAxh13E2tq29lmNAbQPWu
NJe4NLhw43S+GXUG4b5DNPFRJKb7YdglXG3uqdW5BVaQbnw0JXgvY09jo884/PvUD59dQyqELm4O
yLs3k+SaeVl7bbg7cYn2KL/XbujzlIVoEPoVEVbixklKkqnpeZCwkUfiRcBgPyZxWWLtnyiEMuaC
xJJ5M5YQhNGds7IyO8IEG5O1zLoon2M3C95BISNe6vwC8UeVZfNr5tVWAKm/BM/nTvbPlzaXKxw+
lx5IpKnu5j7Cq1csGmuke0QQ7wJOPf/sOB3EKYK0ajR/vmOdCTcGCVHWEUdwGceAoyMnbB/72eat
AQIWWJJ0fCSlrIiPJTSX9zTOhquLkvs9Gs32OlJzI+LrA+tmpusPkgSV9WOr68BZUDWNhSDW5WBO
a3wCp6VDh/CsdVK6lFWcXdrcMJ+b1m1tHtdy+EaAh3TWSLzpAaHsnywuq034iFGCIqKLJu8DtYPx
6tEXlfgT4/FeQKG/68DGtkAIBYoKLVh0O4cf3kN1TuDmuRz7G6l9h54nUJ/5NAaO9cJt1GlXSd+0
T56g/bOubfxsm3rKXazK+JNJmJjcIiYNBdw+OQpGUNxhFR2p/Gkaf5ppXGB918Z8lyQ6f0V6JD60
/3+4O5PlxpEt2/7KszdHGlp3YPAmBEiqbyNCipjApEgJfePoga+vBeVNK4lSSRZvWMO8eVMAScD9
+Dl7r100T2AbIIindcEXN2fXbTmO94VjjPe5bmY3FhFuNNhavQRAOsX1uK+GzIU1YoTuTYjkg+gS
abT2xnCmiLA7A0HzzsrdxvPTUu/wBxlheT2KGfHrGBFvIYnsbDD2ktYMXjpuMY7hn0majPvU67UO
JdkEreqwj8MVxNHptn3S4T8yA5cJ+d9jndk/iezBi2HOodHzPI8SAqvVeMG0RiJQv3Tz9yalx7JN
EXoutLS5PNlTPQHZ6CbLxxxJ7iP9GgaNUNL0YTvZPZa4LiwpK2qktThZQs/40fQKHAuHjiThU3rx
j8IibWwjwixyAhyY4oy82IkXzYRsgT49G3+zT2ggfNZ0Qd/RzfpU81C90wkwJAloIs3jrUa9f9dW
JrFnHvRbMiNmmK5IXaakOksr9Ptrs4VAe21KNewNJMgUF6gAyt+utwJt5nHsrxHqEamWoZC7IflM
f2qnzKJXuiwGLXzXYjdYOqgLOJmXxQGg6TXZySp7nXA4h6nmEw8AvaJEu2oi/0+r2edk7bCmR0I7
4tTbDr6aBBF5BWvUD3rnOSZJyQH3qASRe6tRwHtYJOqcxieGjAserMLzRdNRuSM3AMYqafs2vhFF
xvNcDmaOwKhw0tulXvL8hBxBTfsuPI3/O3W57flIejtjK03ZAcf1HIYrY2142rZn0/7ljRI9njEm
WBgyKTu503rNvNBFttxUFb9p4KGTlqSSiOmxL8v8ToC96o+IupCnIaoeosoSJJ9dnIyXpPEIBZBP
RiXNkstY78th22gx2WYJCBmi9Po4/vWqIvlgRLzu26+mHezrjGdcZHj6SuyS5sGk2y5HhK0uufJe
l7ZXhRbFx+zb4BxkF21NcCNBTt8G+Rg9tj+vGf93cuzWMcX/XBUGT2Xx0GSvy8D1P/hPGQiujoGG
YOKzKoo8yXzmHzWR+5cOxs5CmABgQjK45Zf8VxchET9gpyE0lB8QkSHF27+6CBvJBGUM0zfSfBmF
G39SBlJpvnpYhOe5FlfmSpSbgvTrgyKwgvG1Qn/JGawaa4P8GNxvV6vtjPT/6NV38sFz+XZ2+HIp
13Cod6WOO5Pk47eTnSyRISH2ZPCYiABhkUHhTCh9ziZ64fDEoxoNQJF/T2nE7OtkiI8/v7z1wUel
5naQqjosXnzrb6/f4+kjaXsBB2FnUXxlmLG7NTmOutAzBqyUmp0KQOTR2J8jrWyeIkPg+IrjyLiV
9KN/R6kMr0xgZDJo8lmHwpQ5mAgWzthqF2Y0fXbmkkLskkY6PquRni4lRsxQWbl8rSuEEvo+9j7C
ohpVPk8hx/dNYabS2LDOGLcRBSdEYluFjxFuw7thcMzvjAbKc2+YtW474nr6/vmXYhjrPO2/V4t/
fhVpc7BgPMqvItZv7dVMcibqoBEI7f0RJibJFvQqH0r6nclm5nhQMIwQ9p1Oo+AhbwWOII4nCd0E
aEp40hZL/Q1UleImhcu00+I8ok2aRPVvughssB4FcOgvmkkbwqFXWO5z0p9+G5PpGPsIlv23kMAP
3GZpnj86PdOOnTa4zXREcEN1T0gHnYREhPONowpSsRqX4D4OChpBYcB+ut9pP0/fsIG0SHX4FOOF
MffxBfJOZZ60dh07l9jE0myHArloj3Xl4EXSUoT95NiBgwYKDJEL4asncNE38N6DGAMqA4isxBJC
NA9gZDEb1XHbs9yT11BJLYBw5P4KDeJRjiqQ3zUT1cYgnrxBfRrQyE1kgPO9uxWOHUVXFtkMJvFP
bowUhE3tyKzob+xJqigwYDVyZc7QslPbrAtxBtbAgXBOY+BRftxgSglSJ8EQsdiLI4AbDVQPHDS8
HnfyMOnE8y70Qs4GDaP+KXmlrSK/TuQ3ifASfSvRphuBSW7nKnrPG3nkpJAOfhEVG7v34A01gmFA
xYznYaTh518St052FJJGvst5HlCzIDXOoY3QMAvCIWvNbVebXnmZArzMNlWRml3AqDG3gpx35tIU
JTBvK5cjBhAOalAAwqENH/vFjpOd3VkyYvhNhsom1ZRQqPw9O0Z8BQNlQ7ebQCYvSxsiyXoqVS0L
p2QHDp8Y+M8f+4+WIpcFlyMwajBYoW8f+jZ1iH/VOV1EdDL3Kw8vaAUkpcwwOYn20Ny2C7yD3aCn
SBzzPnz+/PofvHQeCFHEoPBNwfIdCBIQSEDnd9FI1ymhsV1T2acmQ9MToDrGvjLoHX5+vQMk5Mtb
7jmGS9cBcqUAtvj2AwsVG1VNlqE/lhACOhsraQNk7jShafXQK/rhobnYQQc1MJjVoB/nqrYeK6Y1
826a6fAWaYjIzdGYkGopLdwv7m9d+9+uQrCKkbSi50dWa7+ozl6tQmahe5NSeecrLSTh25sdnKmp
vQ4IGBljOjKw3tKXhMksPezzJmr3zl52VQExq+01/Yu9at0L3t4POzWiXeCz7Nq4JN9+X6WGvwd+
M+bfAhy3T5QWEnCc6MWfaczWH8ahOrDZjZikuSgf3l7IqDNn1N1Zx+05DldO3mntVuFneSrsVj6R
qoYfbUrXMZPexA34oDlhn7YFxsiN0Y+EwIAsGu+Vs4Di7kWj9EBqdr4H4wlhH14ZpJzPf6v3zy46
GoveFUogSkxkmW82DJf2vBzC9Y6HpX40LMg84RQWu0SW8W2yoHn4/HrGO8UhgkPcULpJVwzrhX7w
smqS8WFEdilpjLn9g5Q6D3FII0ZIYNFiBUKNyIELhiGXIKyyH+NInOFmVK22+/xG3j4TFC2ULfTj
6C8YCMNf6rjXOyWZRrVRG6nybVcbr3PU2Rt9YKz++VUOmLv/XIYzDqpYZs+SB+Tt92sJgy0RO5yv
VZN3M6siN+gIFOKGsdn8e8qB5iHZYYBKUAibdEuWA9kwZapvqF+ybBcLiJtb/jm+wYWW33x+e29X
zvXu0L1TNNqm6aJo9w4WkppDYWuH3F0zFmjfHFfbTrkR72mwAOPKUoAztBRClcWnJDu1t39+dQPW
FLxx7CDypaX5aplIGD5Fdk+IpQQFQFuRqBDcpom2bOY4aoMFkQusDXNEvljrMPTlMn5xuHovplqL
cdqzqE7oQon1+3l1BzChY8o7HoKhTMvFJw/OGBncgzSoaGlCAM2TIwKmh+3nH9x4u0Cu37ujr2pU
dJ0sFrxib69rqUqYTT0SKJpaq8sTZe73PFIURSRgZzTwBIT4lumwU4jU8cspHidSFpIMOaeDHGGH
bJuB2+d3tT6K/71KvtyU5IdA0s1iqb/T1WEldzmDM7dJGKzxG7h2eF9gX9j2VXUdMsGrfaOdYXea
Dcb1z6/9dhn6z7WRJnAIQhpuegdKRJ5P3cox88HCZIot7ag7Zk7e/7Bze0EQ1rh3n1/vg8+KotbA
9rWeHtAgH/wAE8BrLWMHNUrLC4iKd7aZQaaHRnjlbVFjGDZop+xCItu++O3frzurlvffKzuH53ls
mSWZD1bvK5jTEHPDbBtKepuff76DEuHlC12HEaywa0g4qrO3H3D0HJE7qhn8HCrZUYT68dwistVX
vVF+I6uxWffZx7415M4uWm0TJzL67nWRfm7T9Ttpiyo7Thu7fHAGx/3ivbdfNtyDR21FjrD4IJz0
cGG+vbuekVpLrJ5imA05Q1nudaIRxEtXKYf0xNiR5JwalsHSDRSPF05fbL2sCEAl7118qBnyoTQ7
pbtLrxrBBF1Fy2pYP60lJJKApo34XZhVl/gkNmhVAP3MkiRpG/G9YDIN3rylaK8RNe156ZYrO/Lu
0kiPzrCtGeE2I4DHWluL8grICB0giu3+2Ym9+N7Wpga6Ld2gZas7NdnYRas35a6c6vm3Focq3nYj
bpqxx+BO2C+ClSDEo04KoXBYTt25/mmrUb/UagPybxGLAcA0IGx84YO7FL7tGQSl6V2YoJQcUzRG
tWEe68zY22PqddpqJo1fmJVZzRSk8sbQ70eVkkljh8Cby3keNCgThP5wXCisZl8mBqFedHyRxZGb
nQeU7u6zqzRIMkCw1A9hwDnbKI6LE6KvDMyV06nmyQxjkqctp3CIJ83RkJVpSyUfaeVCx6nvvk2O
Vd2TstQ+AeZQBOQgnHYCp22I/cSFHR7zbNruxmpxAW/mZhofKRnx9S1UY990wmmnnVg85gO8+Axi
SdPLol1Ki5oAqMqYL8s+N556d5oeXSOOLziSD9Y3LxbJXSLlzPEjae3znqYsh/HKRG6EFLwii3Ay
UcMUsHHpvHZFlvkm/ftsK2RVguaOWD83Y71wZ+xKyr3Iayu5j61VBzPSz/D1llBdescxqtku7BsV
TGbs7RchIcxVWAODyShnUoxQia3oLkmu6tzn/FGOkH/PYP5+kOxGFBO0lfB4Ui1xaIzKO8PP6nlg
2IAEgx8xb9MfLiz7h3ToPNsnTBAhOYXx35xjZoXgvVieRSaj+ziLuxJ1Lnqc4zmfHaBTWml9a7RM
/UQ4r1/DpvKutXyENq7PVnpSVGlUb0iMa2eUqyBhaVtgbegGDGK+VluzPOZzyd9A3HOMkAVeGUAy
tnXiZJhh9hyaaBw0FbaXrVk70XAa2QMnU020rrlvSb2LdjhnUrnpFFtCQFxcfDm8xKpBbkHl0WVA
3ogaYvyTk2bHZ+ldPTmxBOOsIBkyKFbQYhhjLGHMsRhOpXoAEbsGuskQxB8dCdSZE4N+A4HVpJ7h
fccPbmUxnCAZhDzzOclc+Ip6TxZoxNjF4OuEe7TN2qh3T2b0YLSMs0w7HpBIIzEjAIVWOdXG44o/
mzZyUaImwCWvp4t+diIDhcdM/ddbmKGCpp7Iie1CI2SmsxDEA947y1OIlXWLH5v6vwas3wnY72vR
Vu6TlocF9GsbWbucXCEe8a4y72kYjCA+k9C6IAGLeLdG70RxZIoBYQrdblFvCbQLTZCRLg92XxBJ
I6PMu6j4odzAlpFeYzEGFM7PmHRnCup3G0SCsFHcurbLHywi8x7WTZYA78SMzokuFT/GNjeHAK8q
raq8DNN7hGGk2krN7bVjOH/yVw3ZJgzAAxfg1qW6hnrTEr3IFEjstUTz+OHnsDwlRzYGWUkoxE1F
3hmwGXfNokVO4/00Nct9JriJCgEwIM7VvF+/12l9AfHGfJvnxeS+lxpRh4ECA4FEErHXtNLVfhpg
LEAqWRn5n2HsWFcEAC3Fjg3R6Y5MCzVQF9m1uxUkwkLuqHPpj/WgaGXUg32DJnF64Q+0C0RypWLk
x/14Cw/HA8UGPnImkDHtGTSZDvbeaBmKsyQxnDW2s0NwkXqVfmrparkapiS/RTMG/bzOSWoGetQ4
tJHyOKqQMHaENfa6aZEZ7tTaEdRjPAftJFClVSmID7pQ0RF6VIaRJXX7345hR7k/ZZN+QoBX5gUF
w0D73JhtTne4zCGNSM6C2s7tBOVem9uchbN2QUljlk86utI7/oL93GoofLCSqPKnizkLwNWSIWtJ
wkQv2e0SoHTUZlWgx4I5BAFzVgJGCDCDkXhiOcVMRGauZVrlpWsixgTdYtGq1BtP3EzIin/Aohqk
T3NhukPkPNUnc8vDcsTcf862ztBAeyGn3YCQX895ThjKIugKIcDvmaOMyzNrqHHhkXNKB6t1iRfv
h3hFPKRW12x6yIjH/TgRKousP6yIbqpyyJFjW2WkizKdycxLkAj9eIY0tL2C/NSKgAg0MQAFzdvC
nyI3mlkQI+cbWCM5sozrNMGQymW44geD8eW+HoXenQKgmk90mfB58YpXUCwbot82lrkMEzh1xyWm
d6jDcFfp/cDYFCkWiweo1RNeH2ERNCaG66xy+p2RJeKHMmftBknm0h0veZGdmxPEXECqsU6j1+r7
fq8t2RawhXaGLKBOjmzoiClK1BumVuwZxFMUsJ7bc8Bo7VNBDsKdoVBhDxjDKHFOamy0yVd13vsT
nDAANugkp6w5ON5aWL86weQV72iChcl3UBTlVCbQr1bxFDghx2my34mTovIw03S5TM3JYM4q1zoh
7Ot42PBcjbSKBcvmJutXQOgi4/5XU+foGTsFcy4gMSUp/VafiRqhaZR/Gb7y/ihEM+AlwsflPG6v
CpnXH0BNRl3kk8CcpVBdWa6V7uu5QKHXY575W5fgeiB/ArQ1MgIyKlf/DUBh+pZYEy3rAVbo9NVX
+mLceVud0hHB+o3MG2c4h7W3t0SqoGOUhP4w9GZpPgGyRrSIa1uUy5XojrDs0QP26sSrg9zUkh8S
2lbi101G2CqTxvQHwPoeCZtrDNdeWemAwSKdzi2vtHA39IgS97K1jPjJMQXIYC/vhmaDEQY7Vcho
n4GqV86UwJoW/z12IsVaEo92SRKvqVJWgDp/VI0XGicEgKjRT5AzH/U6P9pmMDSN0I9hDm+R9JPW
MwKz/AZiJ35AUDJZQRf11jMNcv1nvkQoD0mnRXqdlWG5yvDsagriBV6ZT4asl+Hb4LE7QvNDsqeI
CvEdpTPT7ji0mp8xs6xbMloLxy/KQZHLuyQMBNzIpObrOqm2Nm1+7dSqUkRFTtQTQC8EylnAotlz
AlsE81FCVbAZKS+cAEsj1J421MUZVk75C9bL8jCkc5pDBG8KKKSQTbWgjIClMFrWSG118zINA2dO
OvhU/UgsRQk0c1PoVbjNo17d9R4KkqB3JCQdsmEH3S9bL/8VYTphVXGqfKuZzmDsXZx2z4KyjUTi
fiCxhEKSRWmxamRAXLv2kxSRi489o7skjwTBNn2q/IzNjLRfFHw1rvgsjjDjgMY6p2Z1DD+sNGAa
o0eGzB8flgWkAOFIm6+fHJ6DrgVSZ7fX25CYZeBhOwNsfIDcg10BARWgZcTenx8m368xDmM2IAh0
NE35rp3bA1lM8rDqiMltYUYalB5dukS0SyC+0fcutyT06gEGB/1ClJ35Rafug96ARXOGT2ozQbXX
fLDXK4Qxm7ke0gH1m9ibL5Y4JBAFBncg+l7HdZKkR59/3PdNIQdXpGRRlZZFzMjB619P0Fqyls2/
nFR079azDfqln3Yu5cR3b2UjhHQprj+/6AeuRpYbBnZIO5j02y+TvVcLOVMjsJyDIPbaS+qz3Ju0
u7TVh5MZpcdmajg/jGGboh3pQ4aqGHQ8zRU+gKvm4vM7+eDjr25QE6WjKTyWwbdft1YStZ2EMTdS
ofZoi05svXEcjgabBBYZE2yJzV4//vyi1gfPGH1z86X/47o0LN5eFei+JKydXBAytoe/S54G1LhD
wz4wJnXZ7TqNfBVfY8IRYtAi1mETojZ+iDsTfzbwmqQMltoE6zt1S7RTaIgdgmb7/pxwG0GIuVzJ
Ufbojt2OBFftp261FLBmnX9b5hpoepzaIDczuDmVZ517zlAZQYleiywo2VTCd1qA0KsmcKo3c4HE
dynJjgoAZjTIm9QciiBixNjuPa1qmdfpoNvHFf67rToJgvLzr+uDJhLsVF2YUmDepzH39ttiriAL
TNQwgIrCfNaNmK6x1aYYkj+/zvtXT/BQgkyBDOBitz34VcCrm46YYkabZmzsPWcat5Gdun7tufOJ
hkc8+OPr2QglbLrRtqn/0zd69RLoQ1MtaMA7P4y85YKdTiHah7J42fECJn7B/OSrfLX3XyUzOwyq
wlrpU+KwH0eQJf973a1lkNXg+nTRDvBMSfXFV/n+AafbgdnaYl+UIDrXf//qoxk9JD8orJ0v5za5
4r1LdzicSpbTRrvvC3oCDgXrMe28YWsVWnr1+Te7Tp4OahoH2g2fz6E+4RD19vK6HsaLPiCXGKbO
3fW95V0ZPYFEsOaq+88v9cFD49DKZejBprESxA4u5ZJbwirJJ5XLjCkrMkMkubLausjuIfRm7Y8/
vyAa6vXHY7KEnObtBXkbdK2pgAm7mZPuAFwWRyFH7W8IH+czJcb0i+uZ6w5w+GUis2GExEiHt++g
fQn6X7QcQJi6FiVnEowu8dPoOja9PyUCg5CqZZ+N/fytFo5GfJvy7B9aliIadFDckeSWpXG983LR
X8S0QWELpuhWfZdAnJu005w00ImnyjczgSzgyaPW+GoC8cHTuAZx2rRf0Sq5h0990cetMVs0YSL6
pidNP2WXRZFwZlaODrfZiaITHAsW8ubUOs7NaXG+eB3e7zKMGsAdYQynGc485O1vBtTI60s75CFp
QzgNbgFMQp/r5y7MBEdtfH3kU3dfLC8fvOvMN0zdsdC9OObhsonNau7bxuv8yeSZXJg1nVhxupx/
/jh+dBWUUcxVedXXDvzBR6tQ/5g5VxGVXDDYhPWau1Cffn6VD15oQCa8Y/x+psmv+PYqsMJ1Z2zg
lJBOSZAO6Lm7iliAnWFjYv/ix1q5PYcPPLZuYFkIQNkRDqEDvMKSZkcx+rQVftHsbU4hWdKmpvI/
Tmp8bJahySs6tLS0OzVv0yQ2LwakybsMPnJEly5v9K9u6oO3EDcaCw3nK/ROjvn2GwA9w2k/m3q/
i7Tw0rXL+sid0+pHZ5BH4wt9FFu3DgsdwXeS/uSBW90KJE59/jt8MMtbQ2gZ5rEVC4ryg724JMMs
TgaCD71e2RKggm1+b7PCvFVz1KJKln1HDIC0yQrVq2l6cpvBm69ycL6/KZsJNKwyfJ5fTJk+eL1c
Rs7GOl80+Y4Ovpt2aN0C4SsKES18KO1oBowrrBN9IIkOnHO5H5FEfPFNrB/0YFVEisI0h8YaczX7
oE53c8hJUxTj7Szx5sMOyAPDzrwNTVvlS/YdUKODfhYPQ/v789/gg0/rGWw2lkXVzh0cbAARYO8m
9byB426mX8UMXy81cyZeg9bG0ew03SMnxerh84ua76+KAFEafFJ33VMP3/MqATBP84r3XFQNbm2n
N7sLaqgEVz97+RpBQLy5HyuASPSwODqTXtQuxpkyy+5OTmbKsbW2IeTPemw2O3p/ro2wq88n0KHl
CIwVlc8FerT5uida/CnuHNZKi1QskGzO5OwWZRfkUlLhin08JubEPtvO55Bu2y/29PerDQIICggd
nQzv+mFLRCPlsa5cmnpaPzj7xs7yLUVcC6I8qY4//17fXerlpImIkUho5LDvspiBgxMT6C5+YXbf
FqVNcItGx8dl6fzpA0vFQHtnHS4z1HAPX5KEgJ7CGGk90WpPgtFQ4TF479LXNaPGxmSEgbLq9sYy
y3b3+Wd8v6DysLpk+jKaXSmDL7KRV9Ugx3XyCkI8Tx4KuyuFhPUb2XrV0UJU5xXJiGQ6LAzaGG5Y
F/Clq2sjhrned5HEWaPai7ZaV47Pb+rdviW4KfrZvL4oE4hee7ue6l5hVXzqxU8xb53Hbk/GIlaH
k8+vYr4fTXOQQCa96pQlPXn4iW8qYScjLE5VBGuSOTu7uwStPg4KiU9jKxme3hN1UN3rq1Heb52p
QalYgijel6DKoSDTfJs3I0NEenIxTZIN1Obml0fU0CP+UmJP4xIXxrnJGb3cjpmu32qaGi4Lt+3U
bjVNkPCRzmohcCGtAMxyDKl8A4pRfGyTD9rDoo6AyGjIm5kC0QOKtzjaVLMzht4991IVQsmA0eBt
MLXT2itSTZ8AGyILC2SS9T9bAwf6xiSrDleFLPoGsv+8PMFixqVKuE+snzYxHoOTSGW0x8emb4nR
QpHRHo+ZGMRGeHk6H9eeRjZqzgqvBfVo9e1Rz7xS3hTu3MDrjngWni014khV0/C34wK9OoqLIvVg
QgBSOTGbBsg5q05t7TieMr9qkCiXQQEj5zHMQ/MXgx0yyAYtKois6Cc65M5QqKuOvFb6+CZZQHvo
V9GTIwFW0wJWCf17oezfibJNwrI71f/MqpB0cNpHp8tkIiHVmgzMggBdW67BLuU58xgjPVnSrMQ1
hyILWQ9su1vmcCSg6JwjaU5jEou5j1QAvxMzsTp62XL+knAOtIAsHALcWrtubksnavR9XaFDDpyh
Q9s6duXyo6xL/XvV4YHeeNOqAoAbPrnkOjCc2yA9VWHQt2N9GdnT+Ns1y0nfll4z/+qWEAi1UnXx
XeuVcLZx1rn4W0RmQZXl0FiQdABGBmncSBzwiOA3PpKkgmT73ozKIx1VUnNEiwBgYKZqQw/sVCf+
Q2qTh9qAYACwutk8VZS3nflsJ13T+mFTorBhG1baZkJo0LD4G8BuSweeiDea1TlSvcIDdqYxfyyK
bCS5uCjXxj3+wvpYdWsmG7K2cUY81APMDLErY6IKI2nt43ycHmuGr9ZZbIbeTu9Fa2/7uVHpWaWJ
FcOS2M19w9p2VYnYrcCLqP4cFVJ5l8bK/NYzNq+2bT6FfdATJkyMMuicG68w428pHBHhk54TPupM
9x7bZRiBk4eeuC8o0QQh6MaCjh7FKUKahOjtjXKV4wS4lrAITOS5BY1B73V9Z8zvlsMEtGkW9Zsz
Rn9cgK8qSFYmrjDAUO/9pq0Jk6EdVLcrYdIxjXdsvpihxcS6aUbpql3McJafmFyO3C/pHyJRh2eD
7ypraLnEhfL+diqh7vOFnjPkK4tEpdI08PiDhniaxyFiGRAxsbt6K2KAcL2r+g0e4Zhpr02eRmAh
VSqDznUGfddGiLcJ3E1gKTlWSEikVpmmT4M2Mr/Ymd4vxevYwUS1KlDJQOJ+u0QmXVbkyUhxb8NV
CTKe7X2t1ctXu9D7y7ABmXjYgWBTQB8enFv6VQPjS90ndF2Wu8gs5fdSuPThQUg3pwy1YERIMU03
vMrhjWJ+elzCnb8mWKRWvmvxsvsxoZot4VoS5v/nW8UHlQBHU1063J7hsWG+/RYo5vIS2wUAriK1
HjuGz35F3uFPKNpf1HIvxpg3tSstLvw5Hl0uRLBI8t5eqgtRejFOZXrdj8xzG16cX7lBaiuYa/eE
t6qFpeMOp7Vdz/s8rtRPlBC8PRXsE6DW6NawzB0BBCPYBIXQnhH3zxo/8HcoAlHzxUb9TkPLqUen
zkXNjN54nf+9vVtUDVWuhe2IC3eMAqKiYHy3ZO090XgRlz0OP6AFs+szs4nOyYKqTgcmrl8cQNdy
4PAroztMr5YKZoW2v70J8sstNkwmj7Qgtf04h9gB1fTTcjr7YmB498WJ5sPLcd5l/IA1lFPG28tN
A2ITV9LyHOLBuoj0ongEeZkdY1HA7uQl4Rcvx7sOCd8xh2vBYE9IfEAHU4CMbUbTEzpkJF6RbZQV
NT7ZopzPSz2OtqEXyqMxXNyblnnQtnFDNr/Pn/53x4v1BmihoU9dqbmHffiKKThUQwxWeiWrIOkL
eWI1i3xw0vRpwJx8P5Ggcff5Nd+/cVyTkoyegm2idjn40LqWxxjkq8kPkyxljpXUxxMyDQSqkfxi
iXthlx48P4ZhssFDwMXXKNd7eV0CEx8X24w+fboYAD8SxCSg4Btb/BxHT/anMh7an/QbiHgD90Ij
WOhJcraEIXs7C5F9U8dRf5doqXlLrCkqHXwoS78fnNr4LjSDQKopcS6wQ4XXOkPvYqP0icgztcbj
Ul2TZbeUlp34xHF5e6JRu+9EbsQPoW5GSKY4Hp+OQ+mdL8ngxjvTHhyyn7u0uHJJjxk2YmpLGZht
uuxH4RRJkOa4W7eExJYPszTiZFtoVv3otBS3jDxHUkdmG8VKp6WYUBKt0E1/1LXY2ZNONDzT3h7n
jdkuDWO1EVf5+YCiRhGkHDOVn5c0gVZjIYLxFQbDr7oFH7xbBk+Z4DRr8mMcnkaYMHQQqhQHoSn/
WZAkfTYVfDptGJFGobj4Cmz7wfVYM+idcr5j1vQyDHr107uWR34OZohV7UgOM0EPGkIpWRdQXCqg
e7Gtf7XAf/Bkg6226V3x1/HNHKxW+LgczeB9Qg+7LBcT6zh4Z5LuUK60D1UXo7SviEtH+LBikCc0
XxylsTKJ+9rT5yN0ZO52SHWLWJsChOMfv3YWrSMBtZ5Dtuse9C80BXe4tDkRKWNK7qyY0XvaDZLO
lRDLF8frD5YV9LC82xZ1BevawTra9cXIji25lpdiW1ZKndX9op+i/yR/UlXxPkT5/MUHND/6xTlg
W4z22F6le7Cw9FVK0o7DJxxiD6OUmoUIT8tMxPauts0Bwm8bRskO7Jp5FysNO6UX1vrG6FAnBnGS
DCD3SvwZmzmlj7VpoiL7XbuhlTPvS9Udkqnu1qH1tvhNa6sJ4qVyL/mbtgRVZ/bbwUkzta+xqz8j
2mUU2GsDtK3Pf8b3rcC1nALlghnMFhY/5dslbeDFnUIaez7RtM2PhEbUjiYx7vDagKwXEXLoM16H
2jigJItzi3F9pnU2jhvRnjXKa44+v6H39d16PxBrALnbYNkPqprGADqGrBnVVFlnCWUsI6AN06no
izM9JuXDWmD1eVGpMVjC/3w4J2zwo3o1SWk+rN3kqDf0qtvOqFevZ1mOBknRiCoZsKXxw0LjpwsM
MY0KoXcRPaQTHWsyHK34GA6cU2/sShQ3OrWFPFE29TcH8tYAvyLn6ZqG0XSX5JoO3DEZQS3bLTEd
aJ/iEE0Tc8xTXPiLDTIWQh5HX+MpMyfJaVx3yhssvemZnL34KsvR926E1rXhziVsyaDeDdUdPE4k
VJk0VOkj5hHPeUjmyg4wWsSrYaZEYH/++7z0zd/sgajsmHayx9PIt3GPv31gok66cDBrx0dibFRr
Nkt1ry2hNSJMWQjo0qRxR0/OvHE1wtACQsya4gSRb/EtDaW4yQa7jK4pPdaQWAZ5/ZkWTsVDOeOO
DmqCz9H3cvf9VrbKq26lTJXcsqMmzT+OxD/CS/3vRAWs78z/jArYJeUaovAaFbD+B/+gAizjL4hM
kvOEBBYgCFH4FxVg6n+xzAs2oheboLWOLv6DCpD6X7rHZBEnjG5gDHJ51f5FBXh/gYBn+RTgpHjS
3T+KUHgnOMGhyfwIZAEvPM2+w02nt7MxjjuPLN1SOj+SkpOmT7eAVK10NBDkL1OzfJ/nJO/BAoKf
JCSQGHWgRnp1R2Od3enVN3f1z1P/f8q+uKqSsmv/3//96IY460L2pgjxKOz4Ul4XhCPKMbMTWLIN
hTfQXyA83USRhXLaBjf5MJv0qPy0c23XD9EVVxtqluoOcWj2UOidOfx/3A8b1TpgWk/IFKpv76cm
YYKh7qwFuuZ0j4bGUBL9+rhqrDgaML7P1fJL1qarNmQa4OkstckgCZDGAVhlE0HJ51/Q4YkEs+S6
RNjsowwdjMPjsN5oZRhZrRMAkDLmQAESwoslRrxaooekucmJTILDyziJsPusMraIBKNu//ldrPXB
6yUL0YmDUpMjgg1+wJUHe1zbmBjmaxcpYTeoO4oWcrrpt7g9GQ4zq/XYjdGtIPo62eUlKOMvtrT3
l1+3GdrGFlYc1C8HdVzXl+kMpcyiQidN3p+VM9pYOJvEDDizm+fYWNecupViv4nzgmbS5x//3R7P
qBUHK5g3ahm4E4fHltFb6JLrcsEvptsPLsQyoF9k4aHgbLrx3uW4AMksmZG/S+FAb8JrUX8blpEk
Z0rT9ifgf7v/02eVu+KwylkK0Rp3d6hIgKAkQ6we+naMM/M+06uG40XdIXKWiFHLIFLQhcnwQypO
scnzAR8rP0eo0BJRDALtq/H+6uc9eFA4sdJVcpkWscrhpTl4fZaGMQD0JRfrkwZ8J9EbkpWxjI/6
Wa/T27pmHYgAuLtWdM3ov7gtZggIG3gQpOW6dR49WoSmoRfltcg3Tj2UNlywDGUlicDtr3guRbMp
KqUZt2FbkQw20JVdTqKZ7DZf9P/F3JntRo6kafZV5gGGA+4L0GhgSPom175LN4QipCCNNO6kGcmn
n+PZNUBXATU1PVdzlUhkZERIcqeb/f/3nTNZr+G4QjwvyxlYvB7DQmNZDwwVzzPk/LS2BQU03YGG
p+4i2le886JMqPEAlyh4+vqA8rqwRb0t6y3FwUCqPxZ+B/2srTP5ZpmZXuJotICMaWzB6madJwiQ
PkNPqt2LK6nV6Y3h7IZJpDsawcJrBUVGy2IDLasR03zTdlqLOXiyLDLpMCKo+CR0E0yGKWTSi6Oa
pqymgJB9l1EWPXB8mrDQy6JZYj7vO+PNMmwO86Csyj+U54ihuTDz86TNQ3dKL2iAfF+pnIVzl7VP
8+K0fdr6gItwMNoELOpWZajtRKvsRKwRRRGxqbE51HNZ4y6c7Ik9phRshSaxLYR1PQlwa8w1hrRt
HgJIm/DRvhb2gtEBiUVTJhHPDWjolZqrc8alt42B9bVjqkQO39IheHe/9HblHbiHrPbengcu5+Os
7DktGAIyI+e2TYg9iyo3kZvlPgslKECsDiJ77FMGdHaP/2qlqq7mfpcjA7jHDNzUSe8v7o9Hfjje
NFmn4dIdN/yl/s12wr1y+ikov9kVXzWZLwzocVm36yBLKNo2PYpNy6VvBEJLNuKUE+2xE8KEQ3cv
65UFYclKyY7d7sIrX0u7YKTdukvi2iOlLMyYvFSw1+rTzPBrvc7F9pv6S/ThWPT4d+DnaFlmUAnj
DLlJIpz1MbOBdcW+n+cjiZTFnp4gKsv91Pi3MzixdjPKj80ewYcGFUNERSqRAcnsm4+FgRVgumQL
vK9cZLzjGVHzJjHzn8pfm3SgJmKCfljulnBa6U/rKhxTSRmbLAbK0gBbH9x+9jSQ3fL6qDZ/w2Uy
PneR9ou4lEG2E26TocLunm06gSyquCku+wJVkk/wGgb0tDjOqVhb1cRUUKNjO7CwYM/uHIKt42PH
7RBFuoDprvJJGjc8KaH9m0WNt0G9MGfC3RTK7tR5YuLHHykrJF3S5LfampDq6OoxckfrrTbLzbvy
DHepDhTvGsD10j7yNjiY2qYAAEQnBquUyNl8za3iZg0QLfKAqx90b4yIgAO2YDa58MdRlx3VReka
j2pxQdN5eejvzcl47yQ3fPax82Gt9XZlDJQJ+RU3bcXovyDSElyOQwzralZTlWxTqKLbLmNFgwHV
KvmdZHt5ro5II7t6mmFBi/wU9Ot7Ri6n3Vc2PS9k6MXNslUfLRjsXW/r/VguYDllfaR4clhHPR2h
RByzojsrQfWMPn7GClSiIz2iAeqHUzbaBs/2yyw6K8KzWKqqLvmhs51DbURn0dakZeua1nxYV2Oy
+aV46WbKmPEYQE3ejL5+aqsl7TPWVAa4vISfh7ol629aO78aH1zgO0fUrNl16wbqs2Ql/BXktv+C
IWCBIuLfg6o5QXQ7iWi75+lwbbIsoK31jAmx2dEoW9966YW0rnhWFNL64kPpUJTAIymsV0y8xD7P
ipK8rX+kIYuxgD75Vge3o1H/jgz7gCuye7cJZd1GXrHpnTm4Ll+uS59yeVFOBFNnycKL/2Gc74No
DnmJhvnBoIsh1oIAvieuNJ2fI4S/8Kql1DXCfgNUuZ6IHyZgirPYEZ5T7gABtfb12EZe9lb7yruP
aOBLjlL2yjaTbIB8MFX71mat+wStbtiera4LbhfkIL8dbXw12ZLf9WQ5YCHZtsANQeTvm7m81Zwv
M6/iNmDgaL9Lx9F4NuyWjz/qSBU9EPw5jx1mYyp1c+76e1GMjkwgBAL8RueBGW8EUPfD93m+Bvds
drtKVcttbylb7YcFEHPaGpZ6i4K2r1GaeKGMTT3iJlB07Jql2vjsU8VL7kfFWbVdPaedMEYntnw9
HZwiA/YKU1+genD1dnSmwjwWfLw5Nxr2+586mzFiMuzSqdH5pLvcce2+TBIpO75mHe5zkXu7sg6B
ghsLzi4/78wo7XwRsiNSzSNgmcVBj0LTGG1y7aWrO7d/fGCkPI63Yn0xMGlKXnxKhwefl999MYkF
nShldZaeg+puIbDKDQfqxJHmcgkf1NgxG1itLr9iDodlE57o+7xZABu23qSyogJdnsWcRYRjxsmz
kznMSX5v+TiemfN6+dey5kSxJgBHj0PjbajFTSe8maOqOGEAD6t0xGodUc/D33TUpk01mw/NvkqM
EYo053sWiohpTWhWty0xnPctC9EzLxS/gIBSixxTb/KsS4q4kcQ2Kj+jqUd3qe3d4bscXAcO5zC/
tQLQaTBVzsPgrjXkcJjwbmn1w5ngoGH2vCmkdeBDUKR5BVRw5a7jSH8ryZLTk09lVtVm2qtCG/dj
NazjHlysmbMi1BUTaL/8KUt7o/vez6npbEwTkTU2+3Xy+AjU9Hl8jleUmyO33teSCIVcbGrSBlQv
xz3x8F555eO6NkdYWYOs7/Pg8qHMFOMQqQ2/hNU11ZE23XQtjWUG5mPQzAz2bUZf94E2Urcvgsvn
E6rZKLV5diWgk81rSKBNKme7OSCkrV+mprbPhW3sEFvPl5k4WXlfnUt33I+hQQRDBs+Nyr+iGWHt
soKgujDZfOKhVnsnrbqji6eu58WD541Nfdm2R38r8lQUEI86Sdspz2f7sdpyJx3C6gDO7ct3SoXX
nGCBPPP2sm9tmtdvft5vwC85f9Yn2bm5dTLHymRoSLP3ChFeIDUl05LHjtFvtFyTco6Qp8caGIHI
bwSdwPaxIBKq780GjvB35DX4CnaZVSzRH4vjmnknpWWqNysD4Lgr5Zb1+6XQPV4ICK5buB9G6Le7
eTPQ/kCaN+CIAWMwgz1f9Nq/mzkHmstxsnCqPTI1NS+3jdv3+jBBQuCNkbuy/MF71tJ/gsQ7PcIR
KjEEyQBvdSCETdtKFkVSQXV7ZCz6zofbOJM7cV+jssjfSCZSqAJYe+0DI9jPvT3eeboqn7sRyJef
0SN1fEHQRWTVfu3IzOCy6e9GvXTfmaboXEf9r36y6++loww/dj7XdjdsTr4KogeXO8JNNHVuHKgO
smuGFc2hXZPSTOZVX8CELik9X1GFn39gmhZ8WYvAc+dSKwZjNb25hU8GAu77U9Qty2XdeitK97LI
ma2Y4pPHuzMfj8DrSL9aUKqfTL3Yr50rouNcaECtXrAcuCzKs6onfUfvtNnVmuCJ1yziSeSuddBN
rhA2mdfMkc07ns/eA+VwYiqFV71Hs9HfzbMPe1XUJBnazl4eiHczO4yG1wnzS8JBU6Hc8LujyV+Z
HLjZnoLGmVCID5TFSSTfDVr1O0qLx67KxYEHlPExBHCGp2rlweKV8AcQVNTpSmAGFDbd+jeeredl
6kH3m5iVQ7cTNQff6de8WFFKGCIug4aS9dqF+8KO+rhBgpwQH//qmu4F1rF75hPrtgfjzTkNQYaZ
e+FjiTplb1x+IJBaA/yYsBwTaLVvWZ/d4zEH9R2VDUuQ4tHxdbBbbe+ZT6Niz7w5f+igXaQyCKqE
Ddr4JXlj7zKNYTAy++o7rNzmqihAyIYzs+9iy8xUlRsfCLq7cvuwOUsi+ym/0YqLIRx+yC0bcVfM
9csg1HKYoxlrvLZuw7Hwv5aGBMxMHeduLBz5i1PXn7m0d60reLiF29lZopDKthrPxTifPCmCg6Cr
/JG3xYtnTVUs5vJG5g0Gr2l0n+rQyrDurMgyIm1SepzZu1VzGJ4LrseooNgxlG2+3pjlTKrGns8b
MZe9HXHZpECciMDfKeVs17Ksflmlm7ZmA2zRrJ+HZn4ewh52cthOz8WCGBsCBNwMy/myXZ1SYJE3
RIXvsMYs+4EB8zXPQnnklJPFazBvh3EzTqtjvlYabHQx8AO6cCXqjo6xL1JPuO9bnkPxjZwX+CNM
vdsb7KXirZHuMYpyG7kXNqvewu+GkjEJS9aITV7IlNE5565ufOP9M+0uTr24zjh8mQOoCaeZyLyM
hM1EG3w3rpvFg9O9kSpLCSlTy7XRu2gXaUXOd7MU3JM89pZM4uRDPjpiR6sYY0Xnnn0jem7JzjB0
djF9wKK89y0Owb5eTjXMhydbZq825syjp5o8FuFiHyBsECXrM7kL55WeljLsvZo4qkQOvkM1YB1q
zPbGqycTnICb7wPT7c/b8Mfhq2918Mmq97uKapJLgs80l7AGsYs0VyXiOE5byaK2bEepVn0WdMl3
lPS/u62js5HdLnmD2jUE1IwEokmqpU+VbXJcba42TOlhvz0Akj46TZXO0juJEPavN9somQeHayco
6nNV4qCLdHV0G4Ij9OGVGbNa4qdmDM19xF6PVXrjvwyt1ycYsIaDyvpzGOU9opMg8kDeQarO+3yQ
N5uSJGsDPoUvuXEjY3Ec9HX2Zw2X+iidgT5IMZzaXnVndxinvSP66ByK7YGBXXOSo4gna/KSaRb5
ve1HyTyBvbCqlTcFWkfH5r+LyksWU96Ya3u3zctdkE8PPaODOMTjcYXYeTuIqnCu0OfVcVPwerR7
k4jDsj347fa5teAlCD7kQfO8FurON+GZI+tq48Gajg4brNjzt/DOghvhjdYfe1vvKyyxozGdyrZP
bM2CfmF/Zy3jiSvFtY2vJTZNUTzQOUjIel1VPvhq1qQPcngdcnk7LUfZy5cV2UrRDzs9lSwMf2by
BEluGzfw1ICy97du6J2GpYaNUu8CVBsenlenlWbSQmhuEfNkjYngapm+tyL8qCszMcOQmyP3WuVp
nF5ngx6I6pga8YTCX2py3MG3tKn8NhdRXnxHm3KyuwHfmfHMzKRqks5wJE5DGa4j4pC6ZjhETLvc
w1Tw1usu9Eb3NLqFYx8ZzKKI4jsydQdyfcBS6AYikUGOWpaypN4JiuC571Zgb9yG2FtyY2NjTN6S
dmJ000OQmG66snBnEbedRsFi062CYbO60K/fvdXru7cAW1Z2l+tusN9JSQT1C9a4jI9Dg8gtl0pt
Y6Ob7WWajlbm17c54as8DYC7TaepJuHOrwzspuPukBviR2Tc9KZg/iSDZqdGP7663vzNjz+5HJ2X
Tb8oQdk8cyATZoidvpbI4Hvg1bo+MYuxODJylEgX9Ghf3RpcAdroDsxGZjgCat7V3pT9YcY6phlJ
UxZ5IO7iscDDVdfDw+Sv/p5IkeacTBpVigkKnYxuXKfQd7yl7WO1+PKuY9IZK9/YmdiEvqSVN8/R
IvKGRmg1pMzB8jTKjRfXCN1PmzNPSehDFMvZW5c3h5FRypvM38mq5/0WiukTV+Bj2c3wY/iw+7Q6
dIroGPbUUB5cAE4vIVjdxA7Kk2KwaATNcRIwPgkUf3V6DLDfhfZ+hekSR5V1n21OL9Ny6v5EXXWj
ORM+0kEsCSK6o/08+NFppjm2b1qqqmtYgajRWw+E1sESVoudKGlile6cX+USdXs0udVRUA5gYDQx
jDEufJWw9kyiAqiglim4ktNsXFkBqVcn/23wImOZwE259O8BOdLXzoZtpFbFDbgHj3Qu/fDdnKvT
6s0DHx36WFrWx1RtVDZygSnbIbV7Fv5Qp7XT3I9e1534Ddn7lKsNHmKczxgmg5gI/z17YfHkNwY+
SKN+y2cOOc4qxhjXcMOz09irZrrvDJndumruryuSHqps0Fzk0T1NBncnJ4ZuseoG8xpD25iQRsAj
yZHrlPsDngtVZfuiKUTSZ7Z4p4BkHu1wenYHoDkDGOHTZkzrjaWdIzfc5QCIU8RWYA4po53gPtA5
c7dhgromo2i4JXlkfBWhXewGx2BZs3ImLVvl7KTbwzeoSnjG7FR5zZH+BB/srXG/irdS1SpVGK00
CfDZofVuf7aw6hg6cEnu1/G0Bd6jdEqf+xpOaFKzwbPDsQT+h8HNfXKbl4tK+shbi4fxph4N5FbJ
KHwBmBpDo4mtjbgZo105r+eOs1aKL8tADUb8tYIpetNmo7f3PMSZbfHh5HV4vSDXPDLnHGE2sKTL
mN7eedlSXcGNaA/jak5x2LvAgrytv0Ug0h+qXBrXvA5RqWjpeiSK8uVlWANsFvg2RlqDHHU2+SVG
+wHBxb5mKYinUqOOMHUdHmcYIUd7cT89bpraBOpMVjo8S2Lrb+MEaqtX4jZrOk1D2GDmGUBVqLrq
2jBr2D9kNvYUKz9kUNw5uD9VMwPSn4xk7jzEtb57HmeuLBzI20Nn10+etp1bFCANCQC+a5YLrWdq
ONBT9SpSpv9NnK3gjJZVfgS69q7UvFIKiIgEZx6TG7IlBFrto9i4x6ADZBaksvzoRePtZjY/vT0t
+4CPWCb7fRc7vDpEVf8KS7c4EQ/XEHqqa9/1XP6NV6gMuYUwEqrOl7l8snb+l7e6TIK94NwIcYs+
5NiTT9+BtoxId0ROxVwkMq+3athvrD6YSuZxETY3+FCGvXK12jfEu7kIcZddt+itX4c7PUSvCMlo
phBkFuesqeD/qy0/9AV1goWVy6Ep3S8+cvqXLFJv68JiNjSNJuaMcx9xKGMwucr86BrOmMgsh5Zl
BDAwTP+3wv4Xm3Mmf4GgNZMZRF/qY3bZDSskVm4Dl+VLBvTRhCeVVeXBHYfi6DNHvannLdqNPp/G
q/TPTle7B0kBEEJJEPtCbiDPVjYWeiIw2OkX1+4/ijB4vsDF6FOAXhLl9gADbUdswcGuh5GFaqs+
mL7ur7DEHC/Qi/cOE9Y9BI6J2oM89PP22bbIBeuu+vYbj3jIuh4W16r3BmWdG/eCDVQRxA+vKw6M
0MzbHihxvDC8SAcamO8WmfM9i/AgoURp7TonSNaxCw7+dnHhcalK7Q1CtNO45j0glDPDhLvF2LCE
Tgo/kjKHfQThLqlldAXY7qPMLbnT9cx4I8te53oEhonAMH9plXc3MlHa0fTQB8vJ+pcQadJVXyxs
B6nUDnus63Lfe1ITq+PR7IVluGsM6LtzNjg7vBrYx2q7IRenfgaFn6VBaJbMTsQTv+NghES1fy6b
eeIwYf8holKm9jQB93KxZgw4iClEmOd6EOSO+ytlqPs5y667ViOwdELjlhjAT0/VmBxz8GIX2wmL
4hU/g9TLuulU6yp4GuX0x7HEseNuyi2FgsHYeWzRQB9zWBAajcayfRoM/+KGFkrssemGpeLRPZvW
4sbO1bhfwqy+IhbZnEI1B7c600nVi8d1KcbdNEcgFAIljqAaOVWyMLLYQ+WMzFg9QWUE0YL+icVx
lFPjDCa+C9RfePX007imQat4mGH5y3nVOi9GPjn3nH/dV3ceeRsysbjicKxTh1PNeSgN+H0uxL2d
p7ius9npz+SzeRDwqzmCFNeokfIEzjymAjGT1Mw5uYY8KbtQP1qLbXHXcQC6tatKl8kadmMrkLvP
eRMdmRFdcSWp9tuimF3yA93Rr6oOwqb7N0MYZT0R+rc2gMGddrLduJgmCuy1IAQ6lHsbgQA7Y7M6
I90LTh7KmGtz4CcVeeXVUrbyaLkM4ZjGPOHJyX/UQPozNxTH40Vy4qSC8h2StzsDFHih/jMlFgde
vMVdk2DdbhnfMeWzjPa2YoScciJjciZNecfbJn90SmevDDM4rvyRV9qoDib4vHuEpwRyO64yVF5D
WpvgxVJYFjdWa/ZXCxNUzmLew7zNMpWG+9B0JkcZDp6A/YerqW6Sdiq/JvCNVrCwsPDprXgDR3fu
0IsS3yw8vUTI4uyaK2M53ThcvlhLHDwn+h1MtkrmWe7NnM/egAAZ4KpoO+Z5NJ2CAf9r6Rual0DD
4gRw2vAl4acelOPfoNG8yf3WP3KzaV/q3gPK4cvf4JnUbgsp/Wqhq5s1ah7DjI/0RsuHJq+Ls+Ai
vS8Wwz4NQ55aFbggRvrvqhnKlHvUekKp0T8wlx5uwZiPB/iOhNVwG6duPwU3PMh47xiiSOfSZZcY
9NDQKpq+hpNf9v/LfBtyPbql339EqeWeVFb6p87lXEhU9U9mdwHZPO4qlR0VnLYVQgM56UPhif60
ZVSkHJw/v0uSFEWal2uxp9t5bJVZ3bVuXTKDc8Zne+bEVqjyhZOJk2gVdncwjZlkTawoy3aQCeO6
JjGi5cL94uk2e7pLefBXcY0V99pwg+008BSKaa5NiGOD5tB4hXMUyujbuBkd63osETOGOQkztY2V
vQ+ws7KMbkWfDsqt2JFlWrRp5EtmBO3o6R8QSiiWPFss19XIvRhhojM/EZSBzAc7DgeQTZjDuqrN
1TV2I4Wc+60EaLevL9HXmNmZepqCWjyVquwk58bLaNMbfKLWniF9AnAFty+aQyOQGpnnZgI8j0FX
VtvAuEbFyuzyad6+b/0gfq94RD8HiTktXni3NojXGxambLlDAHkKzXrLrCHiMms6rxzbl3dtIrDY
1UvL2UgEI0NUQGv6ZlINF+nAm4MwZTI3YAllUKHvKobE3/228ZwCAtEUex0G0jyPAyBOJBUOx2+x
MsViOpSxRnRM3FYBiRFMm7XtHT34aua+b7yIadQoBFEAck0fjHEUAx8DkH+8roY+1yghMLqy0+Iv
BCTsddl83iuth9jkjLOhKRj5dkW7swuNW5ic72dUD8jeraXp1CVZtZaJsA3LwTrPcP1Mm7L6cDhW
tse678NfjfTrhpBX3r7NSm0zy/+i+O6q2fydA1csdg3ky4g3iV/i+2yCASHTwA1/Hbdvl30Xr5eq
7n8aSzgP7Mvkp2GQyE4Kx5PWvhoVrjBaDPMKoLPHP8J5r/udTzMPLjxVIfMZqODkMXRYtUBgqkv4
i9a8YL1VlX+UoQN55fcTbax8m8KjyQXBvWiCvfopbFcXkGdQn5Z8vDxau2q6j0oOrunG5PDLsjcJ
9cuaHcbTQ+XVwGCZAgPyYYh6lkG1eHSd1u1dFGXRADJEIn0q2N4FANXc5UUXOmJNnC0uovHWs/ie
TlkIeA+APkujDpE9oNemf/J6dwIZ5ULepZNAo+wUNVJZu00SGOoKxHgJA08NRYfEFBd9JhLLbvIb
6bH6IlKRutViv5gA4oqE7L3u4jYUujkhIePoFgCR2eLeqrMsEfVSQSUbg2Qga/9JMiHE11hEKoxF
VBNlyEs9/splOSOEbGq2GPjW1utFU/+NC35m9Lbo7z62W2nNqSoaBvyG1c5tigStzBObRtTG4R10
I6tbf7hV0eaGJ8NmyuvYZb/Ey9wteWrUf5HS6mKVu6Ko/EeC5x2TZqnH25D+vZEIbZUflR7UWxGw
ETeV53AMzkXJc7q4iMyXwWJPRRsefkDIR+kVXnCr2plOQb4gAwWMRjkoCklbxIteu763PhrBTSam
r9jnNOErkt3w5CoCRHr78LDPAetUtfNQhw5PH34xFNGtHZ6HmjUgSrFAAh1GjTJygc4ur1vmcTaN
SyHelq2xpr0cpr7al7wunq1lUBRSjIGUl/accecWfTukfgBINqEbE0TXLLzBws1sWdeb0r6MKyNL
kKrwxsF6arg3YSB3oY6UNeykRJnUi3Zl04bf1nShJzs5md24m8qBh6ae/1pcGmIkBVOMLtrE1Typ
bmae0jE2Z7UuorHlM8Szfg1zqfWuaZ2R+SMRSnVA7XzRyuS6wAaaTZyGMWAo6J1mC18zzHjVxxQ8
9W8RKhQw3RANHrT92gpivCHskil+agbDFhk75J2UOHjBMr/lNWCFbG8kI7O40hAXeP429jOjk4tt
rvGdu5ZvS8RU6kLNBRsIBGtcFLsntVQ96qB+dL8b7hJX5YhnU82bgOOFpdtPpk5aVxV3rCAuPM3r
kN9tLPlYkTKLtTP6TmJ5a/8qlLJM7s4R7OKlDwAxgzC3P4iOzyJdkA1uBzfo5kfXLctfMEqWt57B
BUxr2v7bLvcn+v3BxlGV9SJ4sN1mtc4X1IjRjHU2lZSMWkl4a+ogwsPbrwO+j5IBaQXKBi+lVfof
KKRccWmDmrwJBmjifjizriyaynpnfksnPOJO7u+wTPoi5o7OauUixxNxE8wrn7wzz3OyQ71P3yUb
ys+qZgUct6XNz55oCa9Fh0f2HW9QGtGOFQ7PIKNklZqy5k/wLWzT4dgxz2yFsh6MHBjYVdZk1JCN
YmrLXdSj6o4rUcw2Q+vZ/BPkUH13TMFMiopVNBh88NnM9j27gFgiw8zbWJ9XUZsG9Vx/Wn2U+5wy
e4MSbZRz5XRobovYU5MkeF+PURaz+WQmIfmhj2kXTiQaMxlVv8I5zD4lqtQ1Jh60ArQkiuNdgdpk
/i3thq1/NHnOcOSLgzbrd0EJttXw8wc8B8aWGvAoxY4taVAfF36cT+UQ6gzMmsVgsOwbyuH/vc/t
tQMfv7L0qrJXdwXBsp8Cdyn2HJQ6fIiZqT7MsG6LvW+RHeEbZzm/dbjwxQaWY/Czt12uG74anW7/
L/Kh/0il4VsB3D+EMmQCUrCjf+hc6KZbKdCAv1wbeyXMYEAAJbDn+pxKneiCOTUs7NITGpRLKudy
56C4MXHzDv6VDuwfA8P8VfhbEPKGOonHJbwkNP9TzQqedyDZJw+7jHxElJjOBFMqq/vATsymlyIB
sWlFcQMgxWOR2uLTVHbu/C1I/V8qB9x1P83TNPz8TDdf3b9d/tffbYcrIi+mf/+3v/u3f1oj+Lv/
afz3v36T/KdNv6avv/sXTiBiWh/mn2F9/GFW9B9/wN9+5f/tf/xvP3/9Lv/CLk2k9Z93A/6n/PWF
Xfo/dwP49f9RDbCt/wFKHLikZbpOYPKK+d/VADTTNgl4MG+UAyLH8slX/60agDEaZhZdaAB5/NO5
RI//Vg1wkFO7dLnIaTkQZujk/r9bBCmE/1WCdi8ijr+6Kf8QxO/nXvTNdGnUlAWA5GbC04sJ2ti1
ENP/VRfQ/osH958S5eDp0UR5rkkjgm8F6sK/f5n2Xg24cK1ggAwtK04yOL/A/tJGk+Pc3oSGO0+c
phtOvG1t61+ct0Nuobmtbtdy9Z1j3ciM883slXdLtuYQShm5Rmk0d+WDO7u+lRaTL8wkc6L6zFS3
biHWdpoFlAmlQkQek9DFN8P3KsvbjIxRxuNZIWhZkzyz2jIO7LJ+9Yqh7mJrKJ2Hyh8uhtxa8Xfp
4SKjbA+o6k/SVYSFQ/E+ZF1+4qjaMZAjSRYS9y31FtP06bwYXYQdJVMFgSNyjKBP1jUoXke4fQCi
LKao8dLUdFw9zzDMhLm2Q36TWkQA3q5Tt2wK27cRRdO51V35mHMEL4+lszKdlVbDdoXrx0xwU6GD
I/fT9/dKBTbIiGm11E8ZMDTaTTCuP3OSbwj1is3Zr8vgvYcjBPhYDZKP60ja2k9A0PSvpqaTeFww
T7gob6PsmkZeU6cNAfeWSaHRf1AyzN4EsxWQ5CTR2F825sjg1Nx6ON6m1p+uKRAkg5AM3+xVEQ3D
RlH/qutV6H3rrlRA537EpTGylINqm0fWgwZL4hzdyaPvAHNjfii1g/G713DyE+jKoRHzyFfmQS9w
YLnQDwQie8YRccgg8xmaETextg6hDucAQijsGoH/WSw+i+x6st0vox4Nm3hx6ZDYrtis7hu24fer
ntSvctAs/xHgshlvBQmjhGQmaTAX9tWLa3pIm6ttCfeq7zeiKrlmgtdqvb5MHVkLvn6Xji/wPXWn
uKVuQCzqAZNf0eLHMCISen5rLQeUZ8OP6My2gaU06bSyeclchwP3jMSGBvSdlwbVNBLh5nOT26Mg
iAIvY8e2YjSPljmMu8JCxfHuaq/yY3stmMQ5PBxtNlqB/syLZeljuoUOnzftYAL76wMYLu5MmiNm
4RPVp3odXXlCmLAiC1C19aey/ZW8DxlnJy4vNm8iDPWLNDf/o+zbkmY0TMIgNousnNKK1SexDkui
JUG62D8hI6BbIPJ65o7En1Dt7IqKCNxW2r3xwDjsTy8sO4hX7nYmubNWQPRgT8b/L6zCiT232pCl
T9NYx+HmOfAAZ+5yeUc4M2FQEbLU6ibM6T6ZSbpsFpXfuDXWruBwukYGn7R5KU5Ta3YTq5rM33YU
OaqbwGs7h9VqNVzx51s142TBmQubO4Quh+HrcgGMm1XSdUb4RKx9+upoWQDxNpEK7uAsyE8kHhPm
jrnLWJfxBeU7l2jZj8aRMt2UXOYYfHbD2B42spTeFV7j/BkgS6d3NnK+BvhQP/2WBTR98iy0Mm4m
fKl90i4KUTsIHMAozrhtLF986X9uvkHEvqpEQ0gWxvJjHkHOJLIh1b0XSY/7ZB/aPZ1AJ6j/o+Ty
X/rE/qefw3/3af1//Fz///AT++K3++cf2Yef/0XZeSzHjWxb9ItwAy5hpuUNi6yik6gJQiQleCAT
Cf/1b6HfG3RLN1rxJj3pEKsKJjPPOXuv3SzuyL9v2cs/+N892xL/MdmrMYJhIuewv+xj/5v8K/6D
8cZDAkSCHsYosaAa/m/PFvwjb9mTMayGPFgLmu7/9mzX/w/QA06KDodfwpDs/9eevRwr/7aJcpCA
P4j3NmQr4KTn8BX+ftabARxIp53TdcSr5TPGQ6hGBLobmdkmdZceLLkQ4wdtIH382yX6L769Xx1Z
fDJXxV4IV7h8HPeX04I/6BzHDaNZrcsyok1mmu/KayMfhQwgRtQxHu3bLmjzH5rqov6T9enXAzep
AZyYBDwU2198Yb9YyxmmS9SGGQHZvl+bwJ8Kxk2Bx3tY6zF8Ydsrfrg2p/GNkTPVSVtp1ftWm39K
NvzV78T3+OvoBDAM5i0PyT/vABV9odRkUKbgWDibDCC+uk43nDray+kffjSP2i9320GlxbGegZgL
1+CXay5ZVObe0Nk6J7a+fw6iKWAhIJ390jo217yvxXj999v8+wPGz7MpJmxwdQ7s+X/+PD0OY9sx
NcYSU5DJIfUo8mPR9lCyFlHyvhlTU977szbf//2D/9t1ZdjAE47tL4SL98sHVx6+Qmmhwq6Aedx7
YxZlJ2c0GBIb5FX94cr+/jRjlEcMFQbBwqb77S5OaQkMl555XhTiTODPJxKMtmPGg6qitxDfTqzQ
WcE+/4f36L9cYFYQ3lyclfxQ8cvzI7vWCaac7CqULeLcZ2O+jel1bNjQPku6Y4D/eK7+/douN+2f
qwbJn6FNlRFwR+lN/PPajrNJp8lR5VrCgnkXVs2TmrFS/eFjfr+FmDZZO8UC2BYUKP/8GKKo6EtJ
Qu4GwfKwMnI0glHVzZ9zlZR/pCMtD/8/fxSXj4+BuMfaC8b/n5/mG1ZeKdtmYp652avflx4pbZbZ
7S0r7fR2lJ6bb1ra2qgZO7oBWFZbWBAT8cpbVVeCVjQMwT/xv3+/BhCmWCVtWiVsINYv708ecJBo
o4mcpUQ505lEg2ldtWE+XNKUfLF/v6//7cPIVIFOx47gA1n55yWYJ9NNxrhgTZSDOLfKTHE7OYyD
tDvIt3//rN+foWVzs5azL0uS8ytEzGMFQmTckTWSduHeyQaeoRJInfyD/fn3NxP3u+N4i30Qo9qv
cA0CuTgtVjE0PQYXl2wyiv08DGJTzAqLhSfC+INBZfmMOLvP/vDZv6+3vsXji/WarZXN5pc1CHV3
3I6S35jQ93mnRTUD65m9lJOyndn5pZM2W8//+7rCnSKAhlUBwOyvL42yUIdzgMUfYs/j1ZiL4pWV
N9j8+6f8turgng1YAhY+yIKgWP7/33pEnZ/NGSMk5PPIJK6Bm0UX0s3dU46TZj26gXyyeHkf/v1D
/wv+lJofmjQgL3pkFP7//NS6MXrD6UE3B0WYhOcIdNKhKNEF5JqC+WAU8xTv+zwolsZ2xwOF4CT+
ZIRRHTQU+/CYmX7uHPIuw5j6h+/22/PMjV4CAQg+oM/y23nGIWaqnXqahDOIsz18uqzfZ56IE9Tg
DFb8ys/O7Vgl16iMw/WUzdVRZz0ukHTOf6R+CEZBjEKBu6dM/dN7/dtLAEgxIJsVWBOXjhLynxeO
xLI5yJwSN66VBV8YH5bf5hB54hZuZnqbs8owsaMYPJicEzkGWnMz2lvC2Hz8EdL5gnatOtidjwM0
jHv75GMbH7Zu0/nxRhfNOG3kLFmSc8Bk47bJUPJRBw8uNkMu1riZcP581g0P07q38x44CgbTYTdg
5ZEIYl0OgBDyMJWbQJlxk43BD6rKajxoxKDZjqY3SfAS3WJEvUrzdGtjqMSzHXYI1Jd3qwHQCmAh
GfkSYdc+MhdKryZazZ1dIk1mDjgWH761uKSHoSzWaKOTeInR5S+mRk9wbz4b3Qr5fXC2Y1ctosKe
E1E7l0H+liFGvcfnBov635+aX+8LqzrneGgaUDug8gW/7DljkY84KZcp+33R75BBQCbCG0D//t8/
h7/7y1rkunT8cdVz3Kc9iLLll7U9G7sGVV4SrGwXg/h3vIQkDlrjRLqjbaZ9vZoblDA9E9jtTOB9
iwLVuUZpEy85ar1e6bZx7rwxFmT1xBI0ACbB66znXZEnd85I14im4BLLNECwYE+LHue8nBkH8eIl
26REaDIzS9zbQ2mv/ChCxja06bcZ6T5zhRnaPdNpb4tMudiC4DG/D3o6ENSXfTWbxcYcRPnwlDLP
p9wNJlhuXE29TiQADz1Ziw9LoQtiSUx3CrrsIYp8eVUzEjVi/MiAwZLvNfusJc9q1QYJa3/cRc6J
9QDoauUiXI18nzDnIs0HE1tK4N+QRItLjqnCzg3T23UJACG0nYYiSSiXsLOTady5vsCKYHXW/MWJ
U0Qa0pm/c9OttatJMdgg4yr03iDgw2VmOwzNzoAv8YyOG9nA3JGXA3EHRPOU3axeOhgN+RbMKJRn
eIdwDoyTWc71JhOFvpEbKR8V5ugn207KH0Tv0e8IE4Xu3yrQia9jmcG97uKHjlxHZ98UAVGGptbh
z0ZaTc2rZoivUV9h4iCwjn4oeWg+kYragY3qj93VTCN1s0RPc4fn5A6NiTjRStx5TRjsaHc4Zy6+
eV9N5E5I18j2DIo0Mj1LtM02rhhhH0xL/Eii6ZuRJch+2m4IvzY8UY+JAaWp7jq06jgZkcMMlvPW
mso6DJgpVnRjX0U12NfGZNCBVPuTUXJFJEBAmyOYobCtUVNNu7ApmEzGWMMuEynX57IU4lGG1oDc
qmNQt+ozprl8WPNznPw6WNcQgu19H3RWfl9E8sNPvKc00wGeeHuY9v1Y4jFCuDoXgDasV0RMVbyP
YtveyUyaN4As8SrDmbUxIL8hcZ4/cGNxHhNMunWPB1MSy/y4BA/TPwOhGYXljPMD9d7erQm98XgQ
2w2rlhbrHJLCGXWrh7fBaE9WGLSktEf5MpRPG//ZirNnCLxtDGqgKY55wyB7U1ap3hMQRhDw3E4F
XdyWZledi4IVI47ZRkBNrOmjdtdyNsw92EBz01nufIk7bzxRZoOkaNI3RFkV48LmCS1tu2oZ66vO
2QGjfm0y8ZpROa64qohgjeo4jXjrBvbx1cDCRQ8W6Y9nlPmuUJ0lMAyH4nMRWSnCdVrSgbVTjQ8S
egr5GAkGrTF30nUshnmbFnQTgass8s3YvfWjZTzYTXLFmkDABXOjdS8SNEjCOvph/CRVq27dpNLP
pPfKY1UXd1mrn+Hwodwr4Ww34jtRW99zv8EBoUmc/8Zp5xNPKlHCRv/ejMr9mk2zz/PsukfkdPm6
78vHMYwfjKmuzqZyiciK5gcxIsjGTvdmzZ9Nlb4EcfiJ+gWTICFFkxlfWKSIVu168OJ6r2ZLoVNS
JEVp9w1pGX1zjHmWgYGvJSSUHPgXx2+XZJzxHHsjDqqoYDetX2JUM3tBeB0CY2ae9lso5LuZpC+h
GASqfFKiyo4IQB2P30mw6xgay+mD893j6MzPgZmbODfpf9iWQRCMRKZX4yjGAhffSZ6xZSrfN9aj
imLUP2y8dzVCIRhuxPP2QBcacn0BZFgPhTtxh+Z+XCdZfMfxk6FeUdPmAWWyIfDPuC9bd1gB+kP+
5wb0cbUpTqOHkg9MCNavcmnlY/5XMQDEykKn7KtoWLUOjd2hdQ5GRXBd5WTP8eDtOerMHBCE2o68
J5isaNvK+Ml2eIdQGT6gTGCkO5SchNMfQZK4R05vAuqLsl2kFZb4BJ3qELtaGuNnW4j2q2it6hTx
nt2hZJGkReQ7S8LvGciJPRiyf8i1Zawxgo1PLj3QtVVWL+bUn2efUWYTLkVGnHZrWwCLkRjB7eAy
wzFehYp23Qy6vxhCHAV2eQY+/rXKo5NuimifjrTmGSZtW5dmEc0cTFFiMQk3abKVfaDv8cq+MCqv
SeG2TG5M6T+j6CJzUHcvWWvtDBHfCs5feNPoFxdigIMcfMTe1K9ZY+M7Q4l2K43kQyNBw0rGilhV
PupccIVrJBhiE9p5TKtYfthJgy44D05h66DVLqqfgcEomM9Of1IeEsBYROY2mOrks41msngLUe7I
+iie8BoUL9iHuSlA4zjdGCSRY/VkgcaqCv5uN+fmnlPzXg42wbae/QOe+MxTR1Oj01N6ScsqODZy
ekws92AN/RPTsLu2k4/IPbKvzAxuaYwlxUh8AqRl8GGhJEebXDjHuW9s+lkTkgdswCsc69uoGJsV
7v37mdX5sVH9oylqxFcD8w2KJGMeH5wlo1dI96XOKS6CEKm6iq9ZjrXaEOhm+pudKBa6rr+33fw+
9+UzLgZOnHQtDvnQ/0TbiodeTncoL1g3quoOVoxYDXFSr1zD/OnpUE7cFNs5pw7CV2EP57zW3jIv
tNd2MdzhaNqrEu4rpwwfWep4cyqe/p3FhYQvyA0v2zcf6fLGH929wYKjVkaVAPqOhxKxHtMViPYv
YVt+0DVKVovE2EC0WXfIH3GR2mJGARH7073S06ltQsYOXfjGAk5wRTp/iwDYEB0NS2bloJbfJEZ8
R8y1iXyd1E67EGtRqZ9xDlK673+WyAcwu/OA0sYoVyRBTQh+IiRKfYSNZcY8m9RTRIx2tuvDdKsQ
HScBySAuTjzm2o+oSZu1U8U/Q5tY7YGRE/Oq6tNc/Fp0BlCroV7H8pisSjdpGE85DxVn6vUwRM9e
pe484q6RAmFjKUP5PR6scx+H40Me5d1BxC4Ei0QisbZ5jU2Fn9VLLyBy/DWjkXvE+tEWtcieCN2j
WTxHfnyIhmkzYYpwlXUGonTxk2xrBg27c1UhzY1gKyAHrDdthB+kUJ9pn3x4Pgye5Von3vwsGJqu
ptn1jwOhtoQSkiakIK3sGhv/ZZ5IpDmzt5dJujeGArhFY19JjYeN8qSEG+1GpfeeY7xGVHFD1q1L
x75aQ3Iq5WLrzSWYBPfTLvqTTuvzbBr7xiRew1iEtVoYuzifdr0fXOkyv5glKKbK3UF62NJJ2mLJ
29a1/zSI8mHWaEoZMr35DXAJZ0CFj7OnY8fV0Njc3iVa1G7ynRMUV/qpxW7E2Ly1S2dYKwAP9MTS
iBMotyQU1gZpvL7PkC9mradxY7LeO9FwCIlxQM0H7F+gsgHE9KSU3jYG1IWA/hqv3CJsreMvuIl4
bq3yUiTBDZHavVvSfvJG42wh0t4WZt6evAk1ZNXjYKmL+Gy4JAPVYia7GWtXiQ4s/JbS/dlG+dQs
W4PYjOF0nabsPAfVHV7NnpSn+sOfhLEGv0HIAD62NafrL0Gprn4wIDaeoVghA+YtCtjKy3nVkJl7
cKbIeEmpUp7jIHz3OgSGqX/sTfUYeMYzgT4by+fAzrz2Z+oHPWUpCcu9738zw4wJoydJzvCVteqc
+ZIS6rC22RQ4cvdvtNu/d22Alq3x5dargmdvsGzGe/aurjC4jvOYncgbe87j4ClJmKuPrroxz7n5
8VjfAzpD44TZ1R2MU9NKEg68Ltk0jv9o5dFP4sqibRnLq5GTiK6jEVa+5x85s+2nTOgdCRTISBNR
bOihP6QRSduEBqsd05dbrbJ3+B8EJRjJQy0Ljl/Y3mAqaELureJWwttYIehF7erJV23a5Vr45Wfj
TkhpQ/cogwnHgwUuyR4w+uLrmdadpcdTP8wPrQ9X1cB+sRNxViIFnNCuBYn6npXdnV3IS8p+dlIz
VimHImjD9pUipGPtuPDYzecx7d/wYHhrUrtY9jidzKyodz76ymiDd6CCTFR/kMI5ntoWko6Pk121
0QPgg9PQozeUZI8QztGyCcE2g90w5MhXkYFaCySlzi2cvvbcbDMHLErWILoIkVWoWR/8YGRFY3FZ
mfBJJ7xed4UgeYA2CIyx6qUujR+zUMHVjHVyMQM1kcms7F2ZcpfH2jK2hTfEF6dXOzOPjskApwSh
+Vtf8cFeYezD0ucFQki2rwrjCvtgF+jpNe7b1zpcNJZTfPT9hlRZWI8tEnE9Ond1q291ZxfMm9Wd
g4c8FBMJuKAm2Ms48yDae+xC/5mZuIsjtrkqU3ydqvAh7JxDV5rWsVmAQ0YQAGzphi2uxhd3Nl6s
VJlnFdS3IYgflVU/lh2RJfmcvpm92jsVr90s3LslmX1da/uE3PUELHsbKHkZzYYqhYKGnXsHDI0l
qvZ3btegghjRyoJomltsfbGu7gOMOdbaw35wZzei36o+PAKuuGGgi9e9D+3DHKJjKMudUw6vZVGi
Zy8szPzUuGMeUDhbP1uJa9lOJTEIZGduSWiV4HiRv2H4jmyTEhbTZEDJauf1RmXD4KEqb5punYsh
fKF+bJ9CgieLtTKNvNwYEBZYVLIswpiCOGq+FwXn6Ucvbdi1cQAU+gDiNrkobeS3Ma7VT10TiUuq
DEK9lXJS594umprmVtq6xikaaQGt41rYnzR2xCvxc+MBxNhwb8lO9fth8MWLqkX9INOAHBfTSo1i
R5q4fY2kQcJJY/WRd6wdsPAAg/IAsk4cqA3qlW4LNwufd9JZd51o/WdPtglGo5A46Xh6mO3oGRnv
DZKp+T6Oo7tRwXeWO7nOpnf07Q8Dbixo2nZ28uIJibGVYPTemabZvo1cIJ4whBNhVHsUwGishF12
O5/2lqGpHbLkAibmGZPbaq743uMIsoVaupi7qx2HN/rCZIahUQG6Ih7GpKATgvHwYo8GcvA40tG7
SLL8Aan5tkbxs84gDkZzFkCEc99VE/jb0o6GY8HMmKW9hqAZR7Mg94pndy0aNplmiE+zk8Vbsnbr
h7pqzn3Xf8lTYH5amd1zg+a2CuSr76f05AokjolM/PdsxPY61AsILs7mcwryZZX5yZckFzhjrMbs
DyVrCcou8VpMQfFUyvirXfLC8mzUAlEx6XFGDbWyaJFr9JlCNVVXbUAfwaIOjVXibAhEG7BaVwdf
90fDUY9p5zy0c51uktGOzkzb3+s8q/dxOo1PiTTKBRLUVd8p0+J3VTUBLMQc/A45x4+xtGn0piPm
DHI3GS0Mj/QrN1McnJLBm69jr+u10cQTgRpADa3MorDKkgyWUSyeeMG/62a8phzuH8gUyupVENY5
uu6R5I+ipQEbMed5mtpmPrIrNug+jepZlpR8xTxnVx9B8MnH9YkV1TgFln+NneyLy304k3RSbxM/
nF8ND4s5GEnMc1oH5ktRU+B3SZ4A+2zLl3Cmn+ClpXjC7s5P8KwEnJQTHIHGhJtReMNVzmHygVXM
+xDEGLwCs3BWReu+KsuEe5KWxUMWY0slfxRUSgDFifURzTQO9FWmxnEF3/OM9bdbjxLQTjBo/PYW
M309fmS+vnBbGKgNDRTItNg0Qt4GVQ9YHWhG8cbsSgJJaL25yZlpSbXFLlYeMYR3x6CGfpdCYTzU
EiigM5JTtW7IE7ItREyKM/Wak5S1C6ae06E9ZjuzrsMb7SSwb10XWOs2i/InST2xL6b8I6glAggD
4UNmgNXw/PxFJsYmn4noUKOM16rkxJYmjrOAh3S25+969VPc4EzelLbXXFpJ+DeMyt58cQXwONuW
qPqx8r7RGJloongmxEdPWGeMTeYeggI9MwOfYtJ218nhxFwIrzhiVwcdKEzEfKoZ+11vSn2YpPBx
9g/EPUm7MI715GX3TenJE2ZnY8DRPdW72nNiaABx/OSbubhUWXdnlHa58TDQvBVtmrxVOkOfaGm4
NaX0ze92grUYaajzY5GHMhhwRjCROPi/B7mi/GJsDiMxa7T1IZfGMuWRyjZ1BMuIQJM+dtcjvD0e
uIkcHoRZ+V9+ZpzNzk7OXU+/KPDbGs8M9FL/VptpBVa8c3ng8A42NCYMmtS8v4Po1nGbhd+BzE8e
XcUZI8pJB7GMTuRhNDXmtzapaErTyj1ZrZW6P9p26Hk7WxCgK6+cq+Zbxt8cvmLcYq238taJ3wnw
xkNmzmg4jzyDOt6aTBFeCSb/awiBSmvbofs3VpkdSBPoC6ezNQ4E+iZWZ1p7pSJHHK3R92qqHC9O
n8zS9d6JxvGu6PdmnHl/TQ8alevsyOkTG1FYVvrQEf8S3IqeQ9wJQ67v7KJW58OhJiHtS+0VVgL4
GKfEYUTSmLWIGhnq0/fwjeyU2OOEJWDqHAcbij2642lopqK8d/DiX4upy5qd05nOgTRMUC2NSOBq
EAqX0b7GoGK+l6o0IWGYQf2jtQ3tPky955bbTJSuYDIG6XOj4sEYd81Yd+pAF75EOZl4Jl66uAWu
yc5k0NjpZZifnDRqg21GE3XTGGCC5n5vzcZtckcasIF6LzGUO/awDwf5iIV2AJRBtzm0PgBB0RfU
D6S67XoQZbSBJctJaKlDT0f5NtNd3YBpss7c7beEU2vSdz+C1gSP7GPDgRy7cQOaj5MG2prPtOoo
qGgvbKGTDZt2HDxQVwuIjJo92bm19KkkvyGBxKNregZTItzJO4r2CFCLM+fruPlMw+CAE+ybFbfe
PcQ4E5v9uIv7WD3wT9wnOuT5sxN24tW0ZHboxPiOQYGtOZn9g6qB6/dzkRD0p2z/VPNdV1nuB9xi
upJb3TgV7bm8D8Ni75pt7d0Gwi8BpoY9C8HYeNNeu0TCrBD6j7winiqdu843q/fYHWIFPCLt3ZPS
Q+nQWlimqztrsDPoGjqlZncFrOxNlbSc+0F9UH1QFuJDcUkM3td1MLl3qcqmeqtkIAjXamRabZ1B
EW1QgXAsVjW58+WOBybQeI770Tz7KFnFQ9T1vnew69TwcXqgKIiqWeQXq49N7zxIMA1Hbm86H4BI
2sSejS3f2/cViyUSEYauiDdi5LiqtfMbJ+Ixfm4Lwvju8tFkKfB6g/8i1WXwRNIAYQSO1NBk5yq6
axAAt7uxCnWyg4JHZHUNkxNLZZPXzl1pzZPzlDtDYxFTLHRxMGEFDAfYJbmEsPjXMtEHGcaT3vNU
enU1AQcXmCx+tTGHTktUrTLWC76sNI1L6Ek7PfCXoaFFUCLPVhsImpeNIuGvoYLCOz6dRF2y5bm5
fuAZnttd0zutsXXQJQyveGDDrdOM4NNDI9GH0qDKww0ko2tuyuaAbGxYRjyvOM6tYBVJHW4aMom2
cet493MMHZjR20/oQF/YMimiOGCfVeNMD6zb7Tl1vXPVB8WhTEJvjzphEXoMtGuIxtqXdj1vkzmp
19po3DVWG84+lTscE20kq2aZtWOTrygpvM757ILM2DEij75GlY2Emi5a8rXUaQI9dkCDRBEPYeBA
x5mzY9+00x1JG3g0sVh5B4E6HV+jQ68nKbzwHtzqeLBTiDtzF2aCMqOKtqAspmzDs7xwbnWln5cp
yq4jhODriCGWx9wJqg9l5NO2a8RdHOX5+xhb082wQvvW6xS2EmbNZu0jdz3OpvkE3xGJj4D0ihoD
Kj4IQjD1hY6AtYd6Z8BkPKUsEdjJKbj2dlf8KGIj2+RhpJ7sxqZqof/m8ksmyFygE76F3LSnhGnJ
N9SwA24eQJst/sp14eMqXZm1wTWdUnIRq4kOFnAY9zADwQC9Fo1Xn0r0GvpFuW56+aX5Sy8n+vg6
Ap7zOvu9oFfAuMxv7Q1zjeklZ7z6muROfcst/6sz0L4ZrDLYlmMf3WrXa2iqmLp/RvyMXT7q98pH
pLGAky5B02DFrNvgIQ+7hepGJ3tlTli3Yp2F3XECV7MPvDx8H/Ct7GU/1HfWUOl7JzK7lU9zkkpb
2CsvWVY+lbyCGHfO2Nnem9wutqj8jn4ajXfTSMw8u0d7D6DJOaEskgyXGvmdANI02lgAhbd5Uy3t
0czp6x2DRNg2MLHwTvuO+14jhz6EQ21i9QsrZW3Jq+aRywdv+q78PBtwaBs2dX6W4qBNg69TOIpk
gdU6F8eavYfOYSK0ahPbOjH0t8PNxKjsfuA4stNG1X+6QulbNSf6ajTdKbN8+kOwZ/0DnQPGc6JZ
aGRWJlxgO/XsvCUKok2LV3br1FN1r93Y5FyYfkmaOkpxA7t9uel0Wq7LzCy2FpgjidLhu2nOybck
8gKMbzVYo5axNjToJLya9gghRvXdF/KUEXQBz4BCbsPsyIH7osHeL4kd9EdwlMA7EPSbMum6yASS
8KlrOngZiCr3yQidfgvlaM0tmfeT05XHpNLRUwYN4BwTC7qbXVNdwDI07/6UOfdZ3v/A7KXuLciG
CBe8c66bVz0x9/HrqE03TmmYx6qsx6PyaKqJPBRnIqNLZsim2LtqSHE2zJF7A/MyvEktubpRr6YL
SZTisYoHTieNLLbzXAX3NHGCFRmsh16ASYhmbIkQnVbSHB+RiRjPk1e1t4ZBGadbEsR4R1BMhGRX
4P5yvmhLLNVbJJxjLPhZWONr/xGXSrUJ6qw4hk0fHmTWRYcu82nSpeEmC8waTpx3zKHDvSGwo9Ed
0340M6+5GW6kyT2tB6pa6LdPnTNYXwdhx/cih7/UO3ZCL8ezH+wxfM29pcVqkVi774SFt6FGboBC
D+IgOD/qOw3jK52dfZTk3XWWXcFRpIh4L5LwhzNE+rPMqx8YEMlsVF33vc9s/x7jo9Ir2SFK9XXH
5zDmY/69ZOghFAoGO+HwkxWnRasfFBa0BUvsXGUcxgiQjfBi4i5HcbLtgUh7P5VrgPhv2s6yLdqS
F9JYPwTOURaccgVwEx5BZd7VIlQuRwokhJFtcG5SHiwvCwvwzgAn/saAuMAuU8k1vRVgCFTkejWP
ySPd8OoMje+x53TdB2XqbWpNtWF0TCgdlLgngiZ4bsVE2RyXxpScdaPSXdjj20f60XIjWDfDIWST
LuljFf38NJtDTVZBqLf9EINFHzTqKpPwqc599s3sHRN4sBMBdmpmhAS9ptZLa+UHuu3ZqQynb1Jb
ehtwbX4YNXtW6gypu/ac6WUOJElOMsVXzUYxT+UqHYPkZMxl+AWCW0nT0p9S/oWVsZD2pc42QbRw
JgZ2u5USlXEuSGDa1P1Af1fL9mSD3jwTisW2l3T5IaSjRh9+1A9aBTSVANeumRwn54AgozWWClga
BbGSQGXvQN+Ze/qKEF+oytZV4CAGDAkyzVQpn1MQ/4CWw3ZbFSWIRXbKnTvbIL+N0t9I+i+X2PJo
B5slbcEUUp2l/fDcVg07pYjFoxn50x0ISPUiIgpZAt/yr4YHnHMyTvXUmTY807q+o5G9NtvmG9az
8tp1Ijx7WUnysiWsg2oM/RIFrnVulBnc1bFSn1BKzXNqqPhsWTiSIicl5hsb8QOiL+DHQaEYPDA5
uw10N9aCsMGDJCyCUNvlXFnjVxlJY9ySxRrubNsQLaML0V5h0hr3RCjW55ji/1kaMrhGiFC3MJLZ
8EGx4+6divrRtOV3zPDVnYaRWe80PIqDL3Eqpy5UiHac2ncQJBF4XvY4CkBWbgjN3kh5dplodT/i
KGdYPJexIlKMdu+JEDXauBwrv/Sy7reRssBVm/64p29inUhzA1kc8QuqBk0WDq6q2uWF1iciZUP8
QNMEoj3H/sXcu/42sdKMB97q8Kkh+hVIjyzHTeJrDfGrM+rDBGx/XaYF2WIo2A6lP7Vgm3C7r1LR
NF8i4m7IfEA31Wx6suL0iu4d7NzGcE8xfRV77XTKf3Fj2/yZBFN4aBvObf1E2uCLFJ6+Da5rvFRp
Z1+aBWwxt/OXjDSQy0gZdnMy0ZzKyKsfjXLCkiTxpx09X8HOQz8wl4BX4hCYak/hb47ThfZ+sRUU
jyB5aOXXx8KrWOW9fkkpMGOoKRsShZq157W4smshq4/JqZJuG9pz9JKoNv/p5FHIWAXMzgifs1i3
rcljQ1RCxiOf1qRcyDrNnm05CXcBKNjBBhiC4Jxs6XOrdb5nQeNcV4gZWRi1JXy12Ld2up192g0z
2k6PLnMOcPkK0TUJnsuB1c+bEMvRRnGCB0VTD6b+DEPr1UVmwQELRsspqIiGoGrHfGlX9CFMWabt
asTfBtdm7EUNjkZaE0SWLv5htuQM5kAT8VYlEJOcynp39KCAPc+sD8IhkzECqLuEKq1inE6XejCi
L/Y8vycjjR4hGIfngnVsIP8zz/3x3hnNfOeDO5dMB5dK2q0/3WA4tqaEbRhmF4Ix3vDRG3QUx5Rg
kzqBP5MK0FwjBrNNJGXJbKXQFag8hGhbdGmsepzIIWMaS9ZbilamczIIGnZU7624VOnKYxPnN2Ek
RJUUuFhE/Q9aeemuUdVeCzCiSVfpSwFhfN0UIEapHmgZOmDVTEDCtGBEuEumpjzaFBZrZww+QsIV
NgP6yn2prPZLZljxEZYZyZNFq5pDZwNRTsDQbSiICRBVY3zleiMtQqJ3zseMZJBqqEH94M3Z5QlR
FwaZCRUYALmZmWQYxDrO5XNfU59uvHIILP5ndZlda74GoSR0QE2xMZ9YVxnT+gyRwXLQE2NE6jIQ
WpU8fMF2TNvsqHGa8qIqz9xqFmnmyKUinaJDtULREh96z3GajTAh88VoTXa0AIlFrgb38X+YO5Pl
SpVs2/7L65MGDu5A43V2rVoKlREdTIqCui4c+Po7iJNpKe3Qkyw6z67ltZN2LfIEbHC8WGvOMTWd
xh2uCnpEroMua5TfBlsSpmexC1qnQroHTmHd01zE+mDZVcbGwQOzXbRG9WT3knYm5lP3qZEG8kG3
mfKLLpDJmTYhBKwQbIPiZOgXYW/ivx3Ma542k3NbYp7si3I+iSnCfqrDRGj7ymSACnMRZpsm9i1C
oJCF8+evdNNl2XfO0JT/VtjPmE4JOMyVSgg7LND5OGwRmLOWk2nnBickiXXP9OxdesFd2+CZ8Tkp
H3QQgLeoxwLNK7PheO3TlGQ3lowFIFh4lWJTZV1k/MxJcfE2aV/m+h9J8V95/e7KnP/77aj/a1v+
Gzvg/md5+Zz/bI//qv+FTkAyMV9JbxeKwL89/8sP+L//57psuj58zl57AX//K/+YAQ31L8tbJLjk
WrlsNnDs/McNaJD7J8BIYBbAR+S4JpL6/zr4LTghOPctIUwa5/8N97NN3IXY6LB5Sw5MyvP+xsHP
xV+NTq5gcXemJxaEALO9eSRHJuE441ySwEhuU/eSNJWYozqRA94QxqfIENlwctph5EGWvDB7Fd2+
elYo+qawLF5n+YnlAv/9PLgBqK/o1ImvN0kYFL8NAK8+D12FcRHZllpzp8a90QJ473rhcNViPBka
ZG9ViR995XRtfCmBU1ar0Wj87ewNHlwTw6AhLSkn5pP6yoGkpfs32vpOhMkw7w3WVnJQCndbjKr9
RGJ/FK6+3Do+Stvi1XIsXTLu3n7ZnMo4HgtmekUgRH4g+clSO/blSOqmSbhPU03Jgj6/YfGbglnE
NBBHKz2bRkGN4+Pn+FZWzr0oCNgCsbMlEJfjnnp7L0bqt1QpyTsYmS9znOw9ED9VZqD5qjIlNxWJ
qwCgGMY+/vHIxJL/8Q0sIIqjF+lxsITAg/EPiq9c/vzVi6wnMn3CCIEKuUGIQP2BZCoQCT1ixpGm
5guhGHLnWg7NRVJJ5nJXtMMQHBqf8vx+ZF8QndKARe7LfjWY1kS3Jhm5HWHt7524jdszgY6//sTU
8tvf9Gb4KRx8fJZosXHOeMfDb4BcrKwuQVZDYR0q+DDT9KYNNa5SOxtoddUlqRenJsUg4zp3SBTk
BNaXY9it+lIFCKg4OG07B3zK1rYyXOdGUsfdwycP963VZHm9/MdRgrfLPboL6+P1w/V8yL8m2vE1
X1IK8qj1IOSx991VvWlSAGefYK0b0ZfikMyGiC4rzo3Jfgwr9jkCvsIIRb6x7A2iLa9bxS1xcp9Y
9+w/vmSF1WChx2DwAtDBvPTmHhnmYmpK3HR+KcPmKqtt0pMTOEM0gSZapBvUEOUuH3wn3rosUjWa
AywQwIaEeyj6akAXpxPvdKbj9NJGut451ZjqMyioL0lNn26l8Ft+KUEoI7G25YDesjYMh06FRgI5
NX7obHsOVsNVQ56C3FMhVMH92Lf63g0QEACz5YiwUT1YkM/G0VsrIS8I2xdsEt8VWPawnxy9IHcG
WcRZI4PflBDDQNohxNMcgvYCcM9ZtEuo5CQtYpDZ6kmYj5E32OdN14AHH0rsWyj4qEt8cltYJ4++
SgzXbKeou2NFEz4z1tuXUiO47T2SohAiloRxWaWuT3Q3jUs1oKyLl0TkdNRcogf6syzvTjjUwIXi
AEZNsvOufVQF1N+GUZ+4BOWgOTRII2uah544jLvJ9p/8gqJQFlDdhU+IsHRNgKFLc6QZz33oy+jP
kC1R87yK2ePTKRZdcdp4ebe3zSbZeqVnIp4ofnBOwArjZvdZOKtLWntLvQn52NYI4DOzWeScUevt
ZLrYGJzutnJtvWuy6Rf7TIxHVfENycuUbkReVmcaGQjaq8qB/U3dfyPcJj9rPDpmnmGau6Lu6A8x
XKIfaWPM0Ihr7peh6nrb1hypFRhxLS985Bi7CX/ZWrh9fzqN45fZ9OU+JM/yMJNswqEovG1nRC8h
I+KQjQQDOIBjiTMBxLzj8Fvtq1F5z0adEX2ErfKC6oe1EU2gvjGVnrZ242zYPPoHDu+QpmnYnI51
iRciJMdvBUYWpG0mQ2qaUGzkY60IMk1d43ZOCFBok44wBwv/m9WZ5DPFbrOpJ0J43Q5xQlWKe+rk
6ZWANbqy4gY+iAFmpcmRL8XFObt5Nsr5aHzjgInYkfg8LFBm0s3mqdRKg6VQaf9zhAvzI+84A42c
eyDH7dtszK4NDxByDaDytoq6b7GgrWb2xU97FJT4fE4fJK2krS1Xk6lmOgBN8mIiUEewP3dwaSsd
JL/arnV/ENxNnprTq0cC0b2fVTMXHf08DYaF3eylk6h4X7UX7DuEk/cco+fiEEEMRbCJsF+2/kll
AQtbu7yHreMAipwxGFN+HCN3hZ83vsGzq0/CuQlO7BJB+14DOr0chmQpHKmGyE1/2Cvq6yfETaoN
gJBiLwYVPaA73IfFjHkjDPTW5+h1GqYc51aYyZx9DwPxpBvC7EDuApJyogrL+6oevg+cEIHHy4Ku
uiWbF6Ftjma9duadF4viVnZ+sukQ8qqVZmeToiAso2e/QDiC2whhdwfKF1FF92i44LdYzBHfCdNi
3fGI/EL2qxLNkayH0mIR/YujI1uqBSRjJXxJZDXtsIW7DW2iMd4DmwVPk8dPoSHtW69rgq0xTPUL
E2t60I6ov0W6zK6B7mqC8shPsKZk2PDQOcVSZgTGbBh3NRGQK5w1KgVv4lB6o0KGpV6k4l4Sc7yK
GqpOSo18sqQZBCd53afnE5KCi7BBWttLaCkiQvkrqe34keMfCqnMM3ugWoc2wtnXun+pzLm/h8GG
V4iCLk3wWEE99yAX5LmTnRIEdZ1rhIe9M+xGJMEn/uRFcu2yS97OwtJfyzmNb/wBXw0pK9aNp53o
S9gOBJMMuthMhF3uG5TSS7piczfW0mw3uZs6BzY11/x/8UNiFskhddG9oHM13JMwtkOijNzxhY5m
8oQPJxDroiVIMacWdjkNFi3StOMfY0TkShNMzQ+rhMm6cpOkIB9hGg6TgS6QhzQdgoYuGRacQDkr
u2iye7hA4IKTHIS4ml58MnM4YncvdO1/+nUNV7myjejMbky0TygOLnuRDL9GNIHsfe2kBMYb0rpN
jOjQejP93Bk4zcpOtadp2eqCTA1ikqi//mjiGPKP0SEgtHK9cjLbO42NBpHwvDyEkef4PYc6deKC
iV+nuID9jVtAvhkTdIxwk0EnOEhL99SjoEM5vn0gfA7w4jzEmnSauisekMTZVyk5jCt0qOO5jaYe
7tBSxAmqZ+inw03RIaaVbTXuW9xvO/Kw0ks0Iea2Qu6w7sm9eiAJIDjPdCNOJi+ZHsZg6K7rrE2v
WjL/Vpr/dbgdyCVO84FK8DBOWxfo4z5sEaSzA9OPMQSyyxR9g6SeVTZyF2StwnmaxvWVN3KUiRvd
EQUMYf0nkg2QupXJvE9J/FK1HCQ00MetwR6K//aJict+4qwdAPATmxXnqrkGV4jLevCw7mBSJY1n
eqiKrthIDPsrICLqycHIvHMCvucVHMt2BVVd08E16bGs0kmiUBqGm7AR6YUcougLDf+GwBukddQ4
MkVAgj/EJ3QWzAeyDJ3zoDTUeVmz6sHfohPGpcU+gzyxbWTsHqxyNL437vAz9kuxpBAQaqS8iajY
gX+4ATMaHFvdbPwipvk7cQ5AU1VuU6ydu7HxxF2FOQsnXu/8gEfqn9PmwlzidP1wRXVzaQMhkKr6
+5bkgb0cTHWH+E7sFov7yZyW4pvr57vWc4npiLrZ+ikXbjIUjuI6cMJmzyZ0/Ar5db4kKKC/xNE1
ofeL2xNVafCLdUXtqwAVd2bjk7/qwGodhq52NgU0RqJRFTYNdEf3w1g94uWmimyH9E20O5XnVeDQ
CY3gV5E0R/pIxqlrZpzsm0QXp8QGUPYdB4N44QymfizEz0o5+tYY4OrTk294EWCxvXr07iRYnpCe
b6ZQxwprB4ezvOXLzs4gQlN/I4ErXHvswFdOYBPwYczOdiql8dDRcLmMoSF+He2csKOa1N6tHVCL
nYJFkzmkHIRqa/DuzKBsHurQtJ8MzEvENUE/+Amy171WxeITgncDJGrsUKzyNT+LwSF/jEYNiMj9
6Hb+bYCd7htRmOEtogznF3za9GfoV9FNvMTsqQ7nqAcpFQ1CiykgrTxSmi3kiidUjYlTqHAHEXl4
kqaS1EBQP6s4Jgi1bKIUJRvvTDjhwnQrWKug08YHpOruKgWwvbIns74l9brlZOGwu8Dqb++TEUAO
vnwLmwppzTdC0Mzmw0rjHxa1izMh2oKTe2HI75UZz/gPh87Zom2YHjRGpJuoYoO/oSW0dIr8ST7N
OoGdNuXpLRW/+rEuY7I52tz7EQlpehvPdpgBEDb29HHM6RpIF9mPMX6xU3wJ3pURp/z2DutDuObD
yja+z1e/68cpOifavfzSG6lJ/pY5/YDIXNAfyadGLKAt96sIl9xX0yr5J9s/796xArJrYttPgg2D
FbKqbJJuR2jROCL2TBLvQZbU7qysXwzVrpR87Rq45sIlbnJH7ziOI2QM6ok/QHZV+zdDXE1EvKNN
q6JDHQ4s50EtKkW2QTZdMzrS8NyPJ3Q1Sa2Uv9H42OROxIoJJxReeejbzr+3iL77IeyuOuCv6n+F
tWKz2muoYmM/h9f5bKUrghT6etUkdKWYd3zgDBGCtoQCZ3ERuT3O88jyfxR4PoiysQk9MUK3/srK
G51XrmWiuUl8Oiojxut9bzrBhMq5Y92AQKH2AfmdrGI2AXgJ2i5jjfEfOUDH/mbDylN+zcElj1sS
q4J71XhtvyN5D+teIYgt2SDNdRn7hkKSj50y+9Fp27vPEHETltvwF/dlrQb+ztJ4Dli2KDp7yE5W
ieeGd+noBM/m7LlImG0j3zcYysp15tXevcbAXez7NnO/FmkD+2w07K6jcT/R4InZljeEJUbus590
zSbP7tgRqm/keqPTyt3OjOjTtukltjpq2iDUEe4XKB29ndJN+WVks82eBMpXvjIN0qM2uvYYHxgR
o/OsHIxLGEoo15flOltPxAdo8MSFd2/V9ij3UHTRgBrEWRl4gVM/+VaQUXHOp4yO1zSNvtuzPSDT
L5nQ4W+pA6Ce7aKmyc7oh3aQ+zXhoWt0j+aD16YeleoRRg7TqMF4FYWLbTM3a1muwSLRzXSKilxu
m31LfGabufsgXeobKOqXmEyvgui/c2uPzTGk6ahZByXNlTW9ZffGqaz4ctKY8ZWf8LayzExoHC2Z
RghBiwujH72vUTOSKxv0no12qFAAwcfTUEUIJAmzOq1EYiAzteiWds7MAyOzDOq+rgAylpGO9kOY
jrcyaFgackWGkIUi7BFaNVphvC/5tkQMedajHnkembwvwYgOv3xqkQ6fEX09KMQdU17ULIbRPOfM
2TeCsLBUdX23nsgcN1aEOExyx63bajc6A/YUA6WJsakimbefwByWMuybohcUJpdDhUvVQ1K7dJby
6uuiVxoNGKBR3BOpBlMQHcvWj0O6w2niV4hDk9FDjG/4NktsopAezDbdHp01E0u0WMwxWRd2V2Uw
G87W8mSIh9CaMYcihohY0OKu/9qLEbONker8jCgMciC6aNAtNqwRd64igVisB7POTlEfOsaeqQXe
sWf3WQh7EUbqqu66Olj2CymBGnkGK/svi1OuotxD3KBi3Ekl1BG0qS5icGqcoQk/ScLvjokmdj2Q
E/Bz0m54w61oTLSVdRPS9eIOGAOrVM1Wt+4Aql5kakqurCzGWWbHznj5yc0dV6W4OVg8FtV0z4Id
e3xzZu3pDoc53sW8Tu7BtHLwa8zZTxiBNYJ/HXrJPkPfGm+7OZHl3s3qoYUgWXM2+/he3vI4lvKi
KYTr+Y7L7VA2tt8OFhwEyKeHYVGEAPeuh+Ys9/sR1LjdYcVN5CeDc2ksvS5tLpezPX6ysOkf2ObR
a3FQWdIHNdELTc5zh23iAXfgTOyK8p8//mHvXgnKDBAt32MgLMWxV19BHgJcIAkVx07sRxgkfPO0
ziO97vzBOfl9qf9vTaj/jf0lk6Lc/xs1iQzwuXtLh7aWf+PfrEn/X9DYYPxwsIBFBG/lP90ly/7X
QqFCfwk2klOZw/v/T3dJ/YthwZ/CyUKsay0v7D+sSfEvh9FCCARy+AU3Lf6mu7RUPf87BEG+0B0x
+YsojwJvFn8wo6SD4KpAqVWgsluXykAvVjTm7tXzuP7n73vdQ/oN9ju+jII1yCNQfGVqGZ+vxl9G
8NsAACZcu7HVf1Gi5fSEvp09nFM3X4i4jb9ElSovcIZmAt9zMYBtNn1Wy8QbJwypZlU566kYPJJt
JrLAVgrbxZksVH4XpYjxz1Kp6CD7tikvfT1EWM7xB9J+6olf2tpi4bLSKTK+5oFl3eosTh6GNB1x
emI9TTZRzg4+LmF/Er8tzU2QFclZnVqpsXZY0q+8HhH6X002vx+9D5hQgFuzHMcSRwVp3BnE1pTI
YOZgXjeFD3DRuyVWMJSffPxvO4h/Xujo4c9Rmlq65UJ12D9OFEZqduLKhlKj7a0l/JXHrrkDKfDx
S39b2GY4OeybFOObeZ3Gv3c054QUNQab6jQooGW5KX29DZOs3PaBG+xQlWGWl5372VK3zJmvRtrv
qwpHQj8ToFrZ0b8dabWJjhfdFcgTXPvrksP6Ns0oY+kpF9d1ii561VIn2+kU5TzSnHI/Tg6cCb6T
z9otR88dbZhN0xhyHyuJ65ve0a1wIselRv0WLSuaoM3QR/KCNrMgn5DAdDyFrMlY4VvHv0RsrseN
02b5RR0nMj6EQ8a53ex68xwJGrULakfTY4yOD61h2t9gqBzDg2ezgmwoaC6scxTY095J+qna1Y0i
xbLzDGIOe50NeA9K+cCem1pgTqYldpralS/LJGPuzNyie0uhW01bwCTTlwpWZUHCHrsxqnfglMqS
Mu7KHTJzxDrbJt9Yec3PGn1vlyiGC09LsTmxId4DevSWF/tqimBxDmcEeXCnKq+vVp6qH/CVTxRC
sfV9PDKPOqH/XItDn8eGAzonVqq318q7Cv9Lgjq3V1SmKh93PTEcfXduG1V8nXRUbvEYEUZF1+DS
SI1qm2d1cyOTcj40oMGytaGN/lzaUQmVhi5JaScJ9XSn+2zr9nZH8s+dLtsjeCCQ/aDivr1Tjyij
FBwYPrLC0Ht0eumwJls8JrPerL5kTqXL7d8/HAc4LOkEy3bB8o42QSAL2I1NAw47vq8vMnO9n4HI
i+HbVDVhscoTA3hQbUaYImgvmasIFgGlhqK1nrrMljiSjWA6qWcSV1a6oJ6xgqcw3MeuYHMZxUMr
9h/f8dEatowc8hIkEh4aaUw5RwoJs2bMzw5vU1fJLcZ68mLLYbn6x5f5Yz6T/OXoRNAzAVqU1tGg
QWGZKpAxRNhQnviK79/Y+Vbz3JVVcTM1pEd5bvIpXfHt5vj3++eb8JjOXJq2bN7fvn80frYh+tzA
qDNhtp2DaU72qJQ5TSZlX32F0Ed7TLduaKPIQpX6OyaW9UTB/Pn497/zmKVrQn9l5yEtaR7dijNR
HEAyzvmNrFeaP/a8g90TfDb83r2MQIQj2ZyYDLG3vziX5Nh6sqIYOw8mSsuUYihe4mghZrgpQHrH
+TYA3DghcQ+WYeqNBBCjN/5e4RjlPAq1YkVyzUjLLxKfnFXevTc2bBDrLJQ4x0qxqexTO8J8hBEm
6jayN40Tdjbh318FnQ+des6rQJ2ON+tV2BgUpBAJhonVXbsl2BpRCfvx49e59JXfLJTQTwmVWYRv
fDOUBN8+Z9frlDWPPGfLjghgVTQOkSjkh6C258tRpeHBdnpBRBCSt4+v/M6HxHbTVNIzYTf8AfXF
bTvIJegaT03Ux2dIYHr0s2N5YSplPLkUOGI+5TC5+fiy1jsrjELrJ00JdBZFydHIasPa7LGQsMLo
2F7HRoHBmWxg6hGNvMq7jDTHxdTT9vZwErDFOA0I/zhJLViZc+ZChsv0dEGBPGBlbed/R+ugqSOv
5p098jszPZ/VsgqaFoRYZ7n7V+tfT3WTjbhHNILbWFepUizyLfsGYq7n4RwVf9XsPn4g740AFr9l
NmOv9sfaMpJkbxe2Fa6ZXHMYPO18BiilfClCH0qaZbeb2HZt5OLe9PTxld8bAQjbFlw1Ak7mlLe/
lRwqM5cl7mhU3Oy9GlovVqUHOKZOQ/eoVcG2auvgkwnsnasy6iComvBq2ZEejfhRoNTOxp6FzVws
DroOv+oBse62wRk2rnCu9PGaQPp8//GvdZa/+OhTwx2ADQE9IFq036ejV6+WvmKue1UvsZGz420S
g+F/UAh9TsOiDCT1BbMyth3brlMqbfZwahOX/mvqJoM1LSeZ4lAPpvkrFgHZozmyUqCSKU7ydQ8f
ptrE/jS/xLk9i4Pf121APvFAu8clAT3bcuyaNYVwz7vzQidHcz6y0zkg9ZDTSSvyCbl5PrfFurWJ
wjlr04lU8qmM84NNqsy0qaWn7oU3krcuDGw5CXEq0140+A4oWCdQUTu3J8d79LOILOCRSDLc070c
t0Dr2ouPn+Rvwd7xk0RrqTy+Y+Rg/tEaZPtGRrN65hMGh3UWhAvwlv6YzS43DHZE+fZrgDnmJh4g
hdGRmc4dNxYXvp84B/rd5Yk39dVJEtn+Zd2Z4mqwNSfKj2/ynUWCOdt1mV75rpAavR3ck5AwWwZI
tsIs1I+E6WyNrmP49vFVlsnqjyfB378QhBUltKPdiOM348TbZ7cVVZwtcvqCG4J+QqQtnRnj1ymn
c4SlNpHpnQcTI3XN9cd38O7vJELDtySFJdNb/vzVqO502sfTRN1YoXV/QlrWrhNfhOcfX+W9V87Z
Ce0pZVzmKnn0Qzmx5SYHZbpGSYEeC/PU2g+cfDdJFB6rKa/8k9IxxV6KJt7RLYyvRQtVuopTQSju
1BQPEYBFaKHzEuMYAQ6dEsQ+H9/ln1Mp3zfJBkulhpnlWFxGPS2Nu5TFNC9clofCxrhbmckjcd3h
5Tz51skUJo9jZ6pP1lJrGU1vxwH6G2vZqHNl8Yc8MnJs7O3EchI918h9JkJ5VSqt915lhIeSei/R
nIP7i8IOXYgwbHGCmuW50qSGBhVBpX89+Lkdh8MKT4Pt+O/bfTUoaGVMcYzojx4spK+81OCAERZ8
chXrz9HvMOqltD0eusPM+nbsRa2otKvh9o0YQbdoKtpNjWwfwhz4iL3RWtaJMekvmgP+1xnnbUXL
SiMHqPJp08Zm6ewy0yariVZovgbCkev1mEQvwp3dfVHHiyLH8T75Yv/cfnDPv4+bpOSCbDha9HQa
g2XtKAdoXb7ArUQInZlGt47lmHafPKA/lzqy6IS5HOCEWrTob59PmDulYU08nzngTNLPDQmBSWbf
16i97iFTsquQk3r5+CN4dyx6y1yA7BqN5R8brJwyWzOaxgq/s4kiVw72SqRkdLuFKBE4GSR4RXHp
kNc5eykcQ4cgjtYb0LSMhEfFEn7Kx7f056Zqqb8ICpvUFPhEjjZVhV2OveYIhfe8BdmqK1at1nXS
NWLLLkPAMAafbKreG5oOFR9HCKo/zMxHuww7UlQEfB69KAz7y1TBQ/1iEUht7YcKsQWqZSemxi8M
O4U8y1l7m/qpbW3zvEiydZQhAUMtLMdsQ0hDvHcRBYxPRGZVmEIxiiZXfl348Q5fVx6vJ6ki6/Dx
M3tnLsNyRAWG2gjKa3E04eZGaLlpzw9wB0vfDEmSHGBZ+LSzhmYPLz67EAEJnqEU9Pg+vvQ7nzUb
0cWNs8h0/+hTkQCA4oWyLwc4uzXXlKTnB6yT9FhNY4iNmwUrdt4koZQ/TVvPd+NgJc3m43s4Epwv
R27mL8emIkvdksSNo29nInxnrAYcAT2xz3e6TiTFlhB28SjvvbZpD8PsoQLEsr/tZ2N4qrIaIGiK
Lu++1u24TqTPNi2oIvOT3c87T0davBBcSkvdXh6NrHiqTKITwnBduTq8a6RuAf1DhruIyQ+a92yD
goKeb+qcZS2i2n3FMaO6//jp/LnoO7zXpWhN0gNpj0cf1GQErd+SPEfRGq4qA6RAnhZ+djJ5Z6pE
Sc8LoP3hLsPw7fRVeBPS5pKJRIOfrlayTiK+mMSlf1Wq8ZO1+92L8dYpOKAP/yOHocjJtCJTx6Ae
i7UybhLvmVTEJy1G6+GvHx71TZ6abZos2cftxdRNY2mFy5dFAjPwATDWqZnFn9Sd35uBFAYPiW2H
vgJHtLdPz82QKzik4bAnRxHVVNBP0F1l8wnqJusZYHckTly4spspgxI+h1YCDccIfwjdkw9MMPCz
14PXw47n/srjsM5gWMb9mr9scRSWIgb67iJ6/PuHQ7nDJnfMpRkqltH/audAUVHCxBzYyIxYG+PO
n5AmV84nk9s7CwJFQsqFGJkwlhwnz2R5TdUj5CpG0at1y4y6j0Vr3dvk/J6zo20/WQ5+z5ZH+zNF
zWyxhNCCd46PuoChyfbyxTK6SiZ/ghe+0mQGCjC3/T5sgFxAcoSJpZDgUlrqTiIrItUzRdSyilEm
byrICSc9NUf4El5+UFC4drXXiJXPafmkNOxzBxl/uxDZm0/23u987MTF8L3Tm4Zybh4NJDGXyMfc
AGUIZydOqU18MCZz2v79i6dBykJDt8i1F4/d6xcfdRjKZcZRt4S5e9rMEgGS1XyW6vHeV77IBCVb
AT7y41VtJtjV0QG7r7YMQACNCuZ55dvJBmc9OMKPf9J7F/PYlzLI6PBBpXj7k0ZkuznWB4Pwkzw6
x3nRnJQtpSWnDP2Tjy/13jviO8e6yqzC6nD0jlo7rTURWez0JLahwmpaktxy55Pa2Tv7SVQaQAsd
jptLg+btD8KO7CLnZUoZgOus2f43O0jedI3bL2NbbJIhrv96VNCf4ZvxljhFDn5Ho0K2cVMtEpl1
yPmWyPaxupJIJD4Z4X++KCl9JBiLL245wx5NOrAbLAoeLGdDb8L0NNwAnwUaOPRxUbj/2zfFtSgb
MvUzGXA8evsMyTdqIqPhWtKxTSCjmNPBrcyfTHDvnJcp6NkMCIRoksPo8pNfzaPE305gfvHIERCD
9DhTIyEwTnVRg91dTdopvplpmFyiLavPZDL1h8Q1ul2aqHpjNf13dHr+7RiXxYUj5gRycRH4n+zy
3nnoanGzLp6npbVxtMHMhtKOc/KSVy0GEg6KJT0Vt9M+TdhAfP34of85cCkZ4CJD+siOHOPb26cB
+JHCCKElCC3xpdoFPb4JCCcAL5hhrHpNeBujP5Kf/MR3NpFvr3v0G32ybscSDvfaCClmysZ+TqqK
bBArmTcuuLS7jG7oHuaOcQL6Ql35Q/qcp/4MO9dIy93QgX2eUl0+f/w4/qk1vl2PuDE6WZTQ6E3T
sHn7QHI10Uj2CRdVZlRXN+00G8a9WRFJdkptRSa3czGIbC3C0PrltXyF6yYm72njNl1S3chqKEAc
NgZxMwrr7i6JeoxOlHK9Wxp8ajFr+BlnaO2YD8skW650YLcDtrRQGWyKfbn1qwRHbmnOKMghnURk
T1S4JNael8JFT1q/SU8Hf57lxuxm1M7oJ0eCAObZwpYzpsjzqHOZP7O5VV+ojXOynbXub6hUJUhH
wqb4PpQWbtSul1DhaCU5KcnJKD3X3OUkkWsyvM8zl7InK+zSsu1K0BcIBJPp0VZJFm39xiIvGAhT
CdQD1MoZBUScWSRNoo9J51R/x0bF9+shLwFjUPvy3A3SUG5yGKvxynD9CJxuFYOf7utZr1TgWw81
YXfemdQVQB/2Z3S0YnM0h62Ga4Asubesl86wihefEiV2mCwynV3KM5k3ON4MZAw4Ke/o/4bsW4YG
n4enXRTZ/giPomWbHG3hCdpf3bpwfrRtlQmAseALw2CAn4rLetgTnm1sRsskG4QaIfD9sHVR5wdA
RL7Xdl89qk5BCOEJ6wDTIGf1urwZBPtUuF126xPfYbv5ThYJJBIcRp2DmgB96MqyAo9iCw0fTklR
pUkgiggxN+Iogm3fxNmXXCfjU4sy42mc8hu77pOTBo2/tcWh1vysW2F9TwHDPpLkNF/PWVKm6ynp
5A8PGjZYVopZ5bVjFvhVXceuEtBbESp65Nv472oH3MKmNWxJbxxq35019G63ytzWeqD+Yc+nCUAU
GDpuMlgbEhkICZCg0fdQAcAJ6WjS0UYMnezW+VCJa5dv98Zs4OmvYsszHrt48r4nVeNgw/DC6Nbm
37XW09iSHW4G2lHwUSv9rbUojZN+Y4D1raEeyk5Bvc+xfAsIbpadn/aO2zPOvBDSDsM8VKtBquB2
0plALgxN5lwTPQOFfjS7y2GKs5c0yfVl5rjdS9qAhT5xtZWc1Bm7vxm/PIPTstrbMkkiCzhtHMsV
FVkCnlJc7GdTWTbuFvYgBqfKLqtopyz4j1vTnsNk6yM3Q/UdBAZqbb8nhcjpyHPY6LoKnp1xxgKB
rYuAp3kKFPrrJRw2yqtoj7qYhHKAifIWgy+eqASKY8iJHZwrxBivyfajF44/CttAKFLDTdnMldk3
uEIL2i7UuqqHLE+KcoOsfCCbg/7kS++mBufaIsaZV4WON6/bHLf1HosiGuVK+0WzHVU85WROYI8B
DGPN+cEYZLp8hJP9mDZtiSHOmuwz7legbyIC4hfUv+LO6jlnrnohAVK7XatPMQC57mZGvgtLV+fx
z5KkqmzlmkbwRI5aeV7gbtKoowL/G4nuw5NTkl64cmdK3isKXNpdUV6rU75fuOhrFPz5lZGRxLM2
qEbembY9P8FLm+/6RiE8jqA/4zfBURhtsOB0D2YNPWk1RLK9mi05QY+apfjqDlFwHTNlAyBu4/4L
hYD5xp9CJDwF6pAJBPlsT3uUCeC3cbk4w2ntOdh/4qmxQMtY8OqLtsy+g6qJhg2kTL2VVeIoHBKG
viFsSr7UQ9ZeQRWD01U5g/misSa6GwM7HnRoszYTaqFVtfaamGSkRpqPU7KQ3VKnDW8QcMXkQcSy
VWu+Y8kjrjyAq2VJ5uRG0Jn5oj2byqI1DiPJyXHrnpLpg57fqZ3+Iuu7QG2kM9T6LDB6aFBmEmd3
ITxUb091y7mzRNcBeq7T5Au5ABHYXEUtPQgc71lQzX+Mp767dcQwzgcMpGJxGfF1rxBRdY9mVAS/
JyBQZjqpLxtX9fEqJEeL8WEbwa9ylNNjh0oivVX2nD0xc/veuelwRCYDqSq/dypIo4PbGzXKQz0R
08Lnew/Ha853NXBCC9tGPNwS/oW1i4MqjZV66kPjDMsu+dg9QfG4QjWZ9WSw9Hj3lFVOZPZkI1l3
QafP7S6ILow6MJ/Bso2Lkz6bfkzpCB4sqSg8n/gyiXFYO4WC+U2U5jcy7IFrNPjtziIW7exU0q1c
Y1Cw1EYUtrjssoZ1q5N2ax3EpAJmDjvAjNcjFtugJ0IV5oPRg4RGnTJBQsRcuvkf5s5jSXIky7L/
MutBCpiCLGZjBpiZcxbMfQMJ4gEFVTAF+/o+8GyZSveIDpfctVSJVFVWhBEYoPr0vXvPze0FrJwi
gIWy2lhstQOWS8rgkvnhV94gcfjmZHceZDBYKvY7R36cgrWzjwnKnS7HMlc6qTxPJx64xegYa5JW
jZ9AB1ljMz03DMhw3ILLKQ1W47onkxBusnDT76u7VBBL3cm+tpLOgv8WdurUJ5iSdgY5vd/d1XUm
WmlOBYS+DrfZptnNBBikgD/3WdB59c5vAHXi89LBN4/QrU+l14TdZZjCDcUmWDLYRdn8ZV1HMMHa
c+c5wvBj3tnVSjd6TSdHHofBYUrJ4pB6Z67w7SecRIDtDI+NY7dYi387WxYT2dlMeD2jbqUNHcA3
L7tmVvgUTEPdpIsbZphjBWwMqApTetLWGH5p0yBFNJH1/blePHweedvNVyzNZrdLaPwm1yXGTRCO
cJ0xutg9t4uo3ZuZsC/BVBOO6C5FBUcOEX5bb1cUqwbHQXgkyJAQm8ChdQ38x76k9xmnfVDqy4Rf
7ofoQEzSzMS2tOSJ/0B8Xz7uyo4I9R2pTdVXakKktdUU9tzgo2uOO0tMztdlJvkQxyRy2j1iRRM2
FuZGC1NhwMqb6NAGcxTmNv5LHd4Y+TDcN4mU197apjdSWv5yXvc8vTbEM7JqHGu+72qc+7sZomSx
xxkyliQp9MsTxR/06EYUdg5YDio0jq6swOHZzmRwUKv0d+Qr2I8FOSYsWutSuFCSPP+67GW9D11N
Xo4m+Ew3bfgz7z2iYUC7QBNfpED9SKTEHkKylezg+RMxmk3meHCcxToJaGlDLG0DiUtnZ/bBZ1jd
3mOEHqd90xD4dMfzIYE6Dmmi9ornsNwVqRE8TihUyvMGs3B5UbruOOJk1CTm+BhzjLu8NMsu6mWZ
F2eFMN0rDQvUojvbaiK3LDpnOxu5QXcldJu0bHdVUcWwMkInanVbD0cb2nxwBL2QNedzkBfUCWbe
pQcjMUV+DMfORfqklwG0sZ4/lp2RY/PDyR93zBbKXdkbLgE1ad19NJWDUdNdxWhRsxQ4oNshTIt4
FnmxRHoMi8/oolx7l4TK/CQq3FpCzZV9bvszVJfZt4B/FASIDEUIQ3jgVrntCLHAr5wE+Sm0nImg
nVFPVxu7mMEVOTvYppWjMVvhMibhcfZLkNte729CtDYc4Sqv86kuAr+KnHDmviZZyN8Q1BiX/bKv
fLxZDph66ipN+SINTG3T1If3VuUDtiRYMvkxjkPqE9hepiUcNmHXBN4KlMy1CuTP0Sc+/hRSrFyV
NT5PkWCx5s1RNgBZC+zv7J7zJx4mMe8dROJ38MIF3ZGmum0sKZOzxk66R7MJ6xvU2QU8CnNqj2oa
C4QM9pZr2DeANfapMXhx2nR5xqm9lNeuqweCgRtzqS67VRspHPzE6uIG0+1pc/L1kTtRFIDHgCZ4
KPsNUdp5VWFHCmUa+YK+JlrJLYhAi/IKVmLcJPW87+jDeWDudIkz08Vb9gmhPPRZjjsY9qaSlr4Z
usqMC+RgTBwmWTRxYJbJGKXWCNQisdoKR5d03OUknIVX+b9gFQon1Yh8lKDE2lEqAsIbRoMUB4oT
+512529GgLQ2/ABnC5YjgdPk9fGyKMtwGe2JPWERDWrk4YeWLqe9BcSpFVgJVyMQdJ8n81vf6e5c
mmMPsm5OnsETyH/f3QF3YwL1sv1NHvqma7Ug+KqhaaQMO215bIyif/YLQC5ZvfE03jlZ88V+OVcH
OPg2hw1f/M3IAnIdNbYz8MVbtTET4VpPfd7/rA1bQIeo7HdO8r9RswkPSwVIH/NFrvvmSjst+oaG
qEIiLBgfmwMpHLvV2OxkQTn/SGQ1ffAEHljbqtqPhRE0Ny1spFgLwnlbyLn4wZMQaHtpzPOxWH2G
3n++Ir9rvXjo2WnrolKBwfz6VkCuaSqvJ6ljSfmUM55fsO8zvMt1DIxb0jlMoAJqeecO3H7TN78D
fQbkXWB1GFGFbzp6fsoeyXPFuzpKXxiztVGVibKIwDyvh94n9yDD8LbuWzUX7/Tefn1vbv5Ns+qb
wgmZZbz+xuT5JEVQ897dmpNrBenh1EPPhTpcf6U2Tm7ninbBBhF+p9/866XG27dhpyCKw/Z6mQj9
o+c3Z/gXFUQlXnvS5xyCqnPHTNp4pfkJ9n0pvzAjz9+50tvv9/pKI4NFmMOcFpEqibOvv63RWSHB
N5uMs3EIv8hk+2RITnhE/eQf+D/K45/vp9/c8SwsISuLY6KgoO/y5g3NTM9tg0KyNxTpKgP0sdQl
0HWdqTnZ2bzEivzZZb+0Qyz+VLeajQWFp7wPzbaGrKnNc2vWSJbczQY3YZh+T3jxm4vCZsgKiDCF
7v9bqd+Uj0FDYAixVmMDP4ZEXHJuLmXuHMzW+vHnC7Ldym9+AG6y7UZHBoNg+M2UYTLMspprH1PV
CME4VH5nnHICh+CcSbB3mPvc9LNeZyM9OhIq2Q4qWB2806d/kb2//hT8IjTpQ5qJ0LXCN58CyR2s
7U1qkoWpGC5rkLoEazWrfT2V0BOjZAj8Q1B46I9q9h03WgDGA6snx+uHYZihemfZ+e0H2rRQZsDL
b6LL17dJ5gRG8+JfQGdZnzdrEdxVUtHdrmRzxDdD6IVurftWJ+Opy/PxcaQHGOumT6I//z6/3guB
6SPZBzAKAeEXI0VloOj0Ru6FhmFwJGgt7DO7EHGW9capR+z7zjf/dflB28qEAb8IOldmqa+/+AAv
FcBgyqi8noLPC4MpWEXE3AAo3Y4C6UJVnRcazY0I7OmdN99e/M1tgOYHXwD3wDY0fHPVWWNUX8PI
2betKqNhLP144nT3zt32m0vKvYYDAUuM6wW/6OyAsq7WpjmUHBU/FGipbzubVKm+XvuzYDMqv/O1
fp1VsIcw+uLRQKrM8Ob1NS1oTyBbYhPTbZfeCOjRUZ2TIeAOSM7+fLv85q18pmvYOjf3mum82bnG
yu4sQLQpGiC9RuvQ5/GMWGa3tsn83lL669KxeUe9kLqWkTRf7PXXgieR5aOESzjPsrrwdN18xsZD
fi1BIsGVHNN52iXG1F9WkJxP02r/tMeM2K4uM/fNQOdY+0qdu1ByoFuRWkynJjl42iXfBarzdF4i
gH3nM//28mDkR/qL4pTB6uuPPBJbUaZE2ezpWeXPpLKRm7JocZeZ63r251/i1+kNY2h+a7LQaFmD
Dnj7U+COg1ZSSxiXhlnddLrog2jAcvcjlx3hCoE3lo8gcPLuPJ/dlEmSncnxa0t+1xB3a9dWe1JJ
pRc5jC3su0aGafhOrfGyjL164FBJBCy72ywHmeLb0aUzmNBkCM3YrwwCl89pRpTLfsK8Ee7JFqMh
TpDFUh49q5YTyd92uHxEP9SjFS78JJp9QfoZgoOKxmer/Uc69d2Nl7eM4WYig9SeEBIbMiXmI3iu
Oqmn80o43RWosr6IhzKFV5macj4zdAJEn7jCebnumUXY7zwWL9vYmy+KEWibbfN9XXBhr394gM8c
SgFp7zvKtuNktOAtSjMonugwOCqCJlHlMV1Cv4jIOyubA3smHS7EgMsVJh404G2mDKDhk+c/9JqE
sKeSscKDk+XLd9/PaRHmobsSpzvwQ++orvRTXim+vDm6SxmD5ZA988NMPvz5NvtlyaRLuTEPeAL5
F3OL11+sJYy+oJ4kjMXkIBd2wt833TK9I4H8tWxCG8D5xxGUxVSJG934nwNhrlSQWcSV7GHyN5dE
yIYQvuqll1FZud0xWwNj/bh0ABH3SHerUxfkvd5nulERSQCwHWUtQiNK5wHHNf2MxI7HAGTLO7Kl
X68GBjeEsUwmISeLt8qcSYWUdeiOcBwR/da6BXioOvPif3vNeaxZ9AIcXNtz8+Zm4mg/udpCwmQQ
OHsyEECa+85vg+adivyXBRb8ue3jgGa9ArfgvVmtDP653Vdetu9o1MWux/wjoR8SL9VQq2MOVv1i
3GZC+352+/MX9Mfhz9/0l2qAT8D1xHqN0mkDVL/+2SfyBZx25RO4tgIJ6pqk1uAqu7T9qWC4IUmf
4KNNe0clzjtvvV3E10+si8ht460y69im7q/fema4rgkoz/ZjT7+3RhZ8xSQxuW9aZd3NsIXfudi/
uXW2U6a/uaagGLzl2hKQARiwpKUygCs7m0v3x4KXPvrz9XyRzb3+Vps5m5PO5sPcKu7X3yrhpEuK
2pjvM68Snwua0cVBgsqt9x01gozzvkgLxpASk00Ga3OMN2La0uCZneggobZQznijwFV9N4iIJvFj
YR7skxSoT2Ndl58d35u/JYbUrAOqp4ve29N6j1jNvgYWNPgHGwwWeK1VOQBI+aRPc2OFRqyLggSK
LTfA2/sWqF0MTj2k153wlb5RSwNGoUT9yFS/NoyHDMFf8hyUTjueMMt4hHpOsxPGjF+TajchCS6j
wkAGEA1uNawx7eXKjaDZp+6BbX3meMW+9NlO8FBHHf3TO84ck/qgaO8sF7NdQJNCQBychn4m0qtu
hqreMbbuv5BCnVuRTBsxEzsv1cilBIh8HApoL/g9HXVTjdlig6uabZv9ZfbuUpRUOBfmMvmQG934
tW+8BmWAmU/9Y8N8+Uz4DakjHPLIo375xf8VyeQq+96pXv0c3mLwX7Hyb5rn+mHonp+Hq6/N2z/5
vxBoYm+O+P8ZaPLQfM3qf9LyX/783zgT96+to7M50lExUXc4rDvTcz/8v/9jWMFfFqJ/qvLNkG3x
x/7DM3H+whDFIdXHGUKrYHt4/ptnYvt/YUCkXcjOjjKKE9u/4Zm8Eb8KGvVspBy36ITimf512Qt0
l8o2Qy1ZjlWHHsSY1pNv1J6z101Fhl9aoCwPp4XoVn80Zh3N3rjqKC0QxsSDTkqYI0hDdGQnIuxi
tyS+Ci8bw6c4E9J36WViC42U6VdNFFaTDO7/ca1v/15R/glLYRN6vXbzJRzmvKhFfQsx/AYJer3U
NIvZg8sbf9LrDsY73nRs9n04DWY0DxAfdj4aNbnzlmWNUX2vTIDEeiQSy31OQrtMH5M60c7R6ypc
eypgkvKZin/dFpSaYKZiAa5sjY6jv2oAGnrXtRaByJ2zKI+2ts/wciyF9g5WttrdA/HaIV2U0lG3
hp9aznGGOzvGenZFf1zHLfViXlvmSbbXssbUcMOqfVgavohzrxqjrFohiWdW094aBH4FeyYxixVh
2+9GwshzFpQ1TzS52yR5f8Q+0dZMorKkOxIGWf8ELECZyjyfsW5G4vpjYAOEvyDiCLgqsLN+7yFZ
IyRsKKlVxiRvAO7pbNUxE2i7jBplmHbMi1wmXeracUnqyv1EzA1MjblZHg0bsnM0M7SF2tymENtz
MYYeNOlpWmJ2lexDZnkN8tcym44SDLCzU0HHdewMktOifpjb+Ym/DW1GN+yoH2QIR+cOxnKjD10C
uHZvSmXe51hNxRUsxmo5OOgQCmh74cavJ83hccAnqwm87etkJ5ex+8EQkymerGs4LaYQzXoi/I5h
RD7N0yMAgrJkQLvQ12848a+32rHaAvsbEDLk8qRHQyazGFC6gyWhRY+Dxq3p+9ep6bTOvb+2YxYl
eca3GHK7eSR3VoZnxZTYdxNVOEOwlIZ9MxCpGzP2kvNhCRcyLuEizu31IB00mcnUu0sUpCFUOKQ3
ZotZ36P3DdNuPfftNtuwd2XwRfdbqiAjx6TkPKRJEMcj5+9gVxRuLBIyE8+MtOfAOeZ11T5OWZX/
RK3CIF3Rp7d+KNGR/DiAjtvrURnoq+za/Wq1OG3P2amn5ICAqQowZS/ZEve9ztuo45mSsQnmXpIH
VUzfbJVrhri2OfAklau5RlmRNMNeJIm2bwDv82IpzWLINIA0F2vXQYbs4xYMb6V3AB+5L4Jx9ZIL
NbcsIK1LAM+hDsP5tg5bwJWtP43GQ+kOgXsWGBYP22AF+A4hWvOierFQf1jdPN/OtskxhSDh7VEc
hm4EykwXipdoRN3PTzOOYPckDUAPiBsk2rd0PyBPr364BB4gJhtAkrGjGwWK8px5qgzDT+Q1eSTX
Zx7Uz2gN5+YREuFg35SQeJPD37crWrpEfNGW5n0ro2Bp+PumayZSfI+684chwjpZ15ey2OjyjlcW
qHv64KvvpqOIIGy03PRjKr7YHTDAM6JOc5tpte/sG5H3d1wT2L+ZXNxHY0iKS9Ahw41ncWIjPFe6
3ziy02+tE/UjL0rzhAEov5CExsVjbwsSyBWPMtVCGaWBvaXk1T9T5HXRWtvUKJ5RFdd+uWVPuQVn
sQOQcA0PNRkohohbJCopT8zPTMUJIC4ZpRLXuzzOTeBfKxKTPoYjyaZsB6l6IsQovCjxKToYczkd
73UB6EDXSRWRAlR+wi4YnrWcIRncLgvEnLTJb51paDSatMA5pVSI/obblh/LmeR4OYNuVzLbZjGI
UYY7umtaR2TUK2/XpT5pZY3o/Y2hrDNrD1h5jGxVhrh3EhsvWBGmmc10tG0jspuW+0J1BoI08KK3
HrlK2HgbfgPH0B/0lr7eJ8jkFx+NTdAFWu2aYRJRKroMs5ksEJ5gn7lZa91eItEoYg5CC8vx8LHw
h/x6sZef1E7d58CC6sOAIDHyPR2p2jgbK5V8JoHtQa9deja0urvk25fRGGj9SIwucGYi0M4K1EL7
ptTqiDOBpNqhARRA5GB9vro80Nkoh2ln4OHYq4ZYqj31Ok9uzoByilfG6axmpfyp1VI9sGJX6a6h
c1/v8qZvGW+mUPUbxus3U9iGRTy1bXfAT00INkmcawvDGDH3Fg2YX660t+U+kNTTgQTotWOG1RhR
2I7JV0WpebKq2n7SVafgJRt++y3LDGjWSWIuD+3UekeTCT12E0YqRYQIl9DH0M3tWKUeycBlWZxR
RQdHVhJ9WdHJR+zupue2G7SnsvbXp3EBhJ9qGiSHFniZs0vNXH1ja8zRlrQDhF6FzZ+0gw4xg7TK
3RDULnm5lC/+CQUccRmj5hcjRaAYfxhqdp89Of5MzLW7SktFqiPV1EdkJsljYBb+kxHMExHcffON
1IYa7PMW0diZyaYM8RE2ZtwXvFUR+hc5CRfhhVmO7b3rLklEc3rOIlyJzfNiDv1PTvjtLSv8FoTA
s3cNKmT4blmD/6DlqKNuspAXAA7wL3Xtrk3UlUiCEWcHd429+F8rMNB3ueFhbJySKkY/v34GMSYu
hkBarDZNchWUxfq9RzbFACItDnbfD3eC8zK85CHcAQhWUYVsEFw8wRasH37Y9dc4k9YPHP8d8uWK
YCvH+q4ZTwVEnvCRUAlwpHZp5By1CotQLSITgo5AhHG5kirxHtHK8LDb6xiCqBH1FHPMsrs9tIny
ZzBMcPbzqek/cXBj72c5CEoaHitRjDZCX8Sug32oObwBOhhcNmOA6xsVlMGFf5iyfJ4P7AbFZ0im
o4dOYh0vXFGPhFCaxIv3Qw8DtvVHUe9VSxL53aKC/jQMlXiu8lSdr4SywphwnNnblxYgoSPaGcI4
VnvJqjikGHM52vEbBB/H0FroMdaaxAdUrIplLs1F8MXTsyh4lO0aobGYEVsnQKHLyOhHqKYUQUWk
XB6uCFtDExLcXRvPBGNI8zAFKVnCabmE6BYMu43opg4HKGnpupfNiPe2Y4hHjAjK5ZHxiF2R9dyH
+rIRSmdRkXS9jvrW9oz7CYJfH6mRuLsYVRj6RjCxpfWkMtd60o5P8Jnmi8GJsg2PchKonsEmYBLt
Xk9jK2mPjo2+9SiVsksyneEhN8liD+epoDHFTzE4xWWYh/2XbHGbu21+O567Gcl4u4SyI98ZxN2y
EHPw/IE0RqCJUHBGjsCHtULZ47B/lIzoTg7SzvSYjwNIPxn6zR7bJrCXaRKMD3oH2QQistyz7srW
5ZiaEcV6KyYfxV0hreaonSK8qIifDWKbCq+PdD2ZJEhx8GA1yTxkpo0w4SrM+clJ0vze1jMbq9u4
4ifV0bVX5agyETa3/jkoFYB0OHmJfAyRf8/ck5kBdCeZ84uJ+POLqg8a92jqRBf7kqAv90JVMw+A
YQZEV4TGBBYFQVz76DdpEqDRntrrgk1U7MdZ3blM+/PI1GYIoRXZ2Ij4ypmHiNxHs9rVhrs4+6BY
eNpLzm4xBxqq9ZU64GtXp8MDyfbsy2vfFVedpb1n/L/Eqhhy2SeCcouUAc+4LsqqeQqtFOFcLkv+
ftJqj8BQCGRoLocxBxm71Lrf9apZ0Bmtmbfgxmc6dqprhYJ8GpnMkUADEuxQoctsjzaJiZA7VmFc
0r8J2mjVwrDOOfkMSKodnX0iHrMX+zSsgy8TOo4oE+7S7SaZBZ9ax0SEvuJQoDzyQqAeo3TO7Sag
lRdWsMb2iAX5mNJR9qegyevLsJ65/osD03bvk4J86Y3bAS81tfvRGQr1SO94PBYMy57czKGat0o1
/7AHq70LWqLV+cYycc+04TlnCO376cwsTZqmQmvzKenTst9NL6cAWVqzTbxG8YlEmQCwb7i262Fc
J0VPJJgwnrmGKw3OKskEHM1KfhLBnV2Y2AHISvGDM0JDhsuwrxXIRoAnBIJLZ3UizSym3so/mAqr
7ayfpdWtn7S1aMjEnl4f/LHz+1iGlXNRbqB32wEevWvnObidAu6wXV26FlJuVgthdY69V+7Ynzq4
OA/U31uCMnmYAYDsE2EAnAilIhaJC19cYbBXZz32pbjxfXkmodULD2y9uQHseegmUnCClGzQzqz4
kTfYvdyw98hO5J2bify5cyv3px6FcV+FGTnwM+HcoJTSeONXkv9jwPUQL6R98wW6z+P7nLyQ+BvO
LF8I+CN1WZE/7ERkS5btEd6D/2h19NQirzeXnbEdwILJ8vjfKmiXm9Fmxm9LNTB99mt3F24xA8hx
SRwAezSeRtutz5ctkIDdEnUah8pg67Ptk5cMA8+cb01Kj2Medp8z308/WgZJnTYqrc38bZ/WLZF3
S0VAe2h/Ec2Wl1C1k7ywVL86MdVJd/S2oAWs/l23424v0uPszvps3nKL5GKNH2mQ+Uc/pYJvTeeg
KjHe9INNwEOyZT1AnfqBBZP4hyKRJo9ouFYXwRYUMYwrz0iSbjqyMCNUIlOzfcb28yynNP3hwZs5
LdJy4oBFtY7CLaSCDMHOQRbsZWo/CODw+4E8yntWyZIADV3FU5OFLBENdyeb/RaQAc81PBBS6n1R
TPf3KPxxXjSo1kJcglhPmHO1+djdVgwOYulM49VEJIfYsjnGZTDOOs8pL9zcsE9j4iG7gqoRt5ZR
PQd548SZ37c3OPoJABEvYSD5SzCI3DJCXNWTOp8kxdFvLOO8M9K0jPswobTUvsSMP6am2HVDi/UA
E5BzIJCaAjvpsVzkJJ6fm1ukCRkHX9e0mc+pL4ZTsXjdZal9E0l44N7YVV9+Gis5tjGuBfJLBDv9
Z3wqZMW/RKpsgvR9R7LbdHBKELk29+dZ0nSZc5rrKfwGHkDd17058OM7aJIbTPfDBUI9HLPTSwzM
sCXClFs2jG9R1rBOhgXBKKjZmWORKeNPbnnTN02jz3Ftjbe9b/AQSRuxPumvefcD5w/BNeZLhk01
OJ8xYZHh22mrPhY+uTcwZAMkLpQdPL1M7QDQGJxQuI1XivLOTc0dbif94AaVcUY1TliPNEWyd5pU
TeyIpogbkorduNek9rTY79y2tS7qXGUMAK3hINoph9JuGE94lfyjvSUCWXk+o0g30jMCSjTqKviY
FCnsrd0WRxFsCUPtgiBoZw31cuoYZH6cB39LPTY8UcTewGeesa58boKamOeBMD/6UWFxm86qfRJp
7ZUcz3v1YZmTD10Pfr18CUyaOoMHh0gggpS6eqwQv76kLBEpN2GdgDt5s4gx2I+E3X+qEefGgWdO
x6VPi/Uwpzh1OK6YMK3mvLynIFwP1uRsDjNLdN+KLRBKv2RDKVKi5mkoukg7a7xkRnkct0gpSk/S
pYItaGoe2ybuKwj4bIDtN20ZxS154+2+w27FGWyd7Cv7Jc3KoF14Bvl9OlOcku6qcTz4fhlgA0Tt
/A1+fLPs2XrDM4tJfOEEy87qEnmytjAtMiPwJMA0/DJRrRPB6+nguSN5ot9DjQ5ENPiMwAmcMrrh
OG9BXv466i+tWJaT0nY/3C5dsRzUlgBG5PFDHtRzHBRVeVst8kzzbY/a0DzowZYk5r6Eiq0vAWOp
H/RT3G7pY2sn2i/kwV03uQ3/nwbufnb87EuW1uZ91yEkFCvS1pkJ6WNY9M3JSDUNQ0LQID7PAJy7
aiGvZwwX+hgG5TYHZbUzJq+6HPVanHGerI/OlrhGkpYVFVsKW86vNCiCtCJ8GbCgCUKqz2j2DIgq
7eUMTalx3+fsRNQ8gkfBubd8EuDo+iGfYJs6dJjlrhJ3WC4JDWE4Y68Dctiwd0BIroEFOd4XOruG
1GI9JprKbuoV0Vu6MNRFqMaZ5hyJdb50qOHIsCN9fTq0dpl9sktHU1glWTRg2DifQ9ldFVsink00
3oriaE9s+A9/S80Tfc8TxAisvilD8NPT3H8a3Fpml0ZQD596VxjnbR0Mj8FLhp9wiOu5zakj5qda
YKHajz6u5Agraa4jDkQe/a6J6c26ayqX70ivr25vsxU3WgQTHxObNNv+g195VIAOwKMVZxetIHwH
ZnuUzkjnsnVSqtRwUMA1MhI8Py6Yc6IWiFiJXWZ0L4za5A9wsvduF3eCrr3Kbjx4dUYtpSaVCjgw
Kf2B0W4JvQNK2DYXw6ASGSlJUbWTQTFlsZitubmkMiFKDbQ/y8zs+py6+E0Duk+yQvf/567571rm
At0RBaXJuMJjwPHPKTc2l2SynfCZIITlPKi0KU7A9iQ2QoVHjRlbgnwl6ZZrnGbNlz+/9+th79au
Jz0YlJqAjGr6iLBevzdqkL611Po1QAJ1lYUOYIcFs+pK1zXKrFaflFPqeyMp3IohvPEeXf0XhQR9
ABeXM1LMEIIycqXX7w8gSCx1TmzEKrNeHbzUcln11oAi+O8mZDckvnsGNk1+yQwFjquUHb/GbKX2
dyEFCRxlIzJcXLQTkr1dcro+VEARn2qYK+wWbMRn5DKhKBVh6B6FLkriEajOsl0tVoOBZ2UnRixc
jtbvyH5euB+vxq6mg9AlsBjXI/6B2fH6ywnppWbiDT/YStsrjgbAlwnt5dNT0oZXlD06wfLgO+fQ
YeXXxqw5APt+h5wfuUHioEKrsVsqcCw3C2f5aFzy/AFT5rDQBbXEQ7gZOlBAreU1xKoaHDshjx0T
xgmwzhz4e5oYNHqwfOUAm2piUDl8ij7Gq9Pduwm79zvT7F8FjBRPQP2QD2wwIgZtr79xaSi/FIrs
HWfrBDsbffvgw69ioWeOVu8DzkrkxJciv7MXOZkHoegUsImwDw+tI+d3NBNvxlF8CCbesNxBLvro
KRlDv/5Aletm3PX4Src0IJgjujEe8jys/R3OApwtMwKkj2M7WsweyM/L4kksQXIZkmmWcTwaer2b
GK3kOysV4c9aBvkQ55XpXfsO5KuDborqJ/ZEmuuiaasrPdZt+WBOwUxBsLXkoW01j3bTiw9C02GC
C2Ny3Hz5p1hAG9pLJnGA6Mxx6CF7Cory0CcGt4ga8EriMKDeEL0qnJ1oSNCLlsrqG7RSPaKiZHWy
7FipGWVUO9YcL0t2EclLTvgWKpOpGwmqihcrX3rmduU66an2dXtyIIAQGZngpkR7DQkZTNa2sxWJ
mmMnL1sV1X4Vumf1km/DIfIYL5eysT724UILQyg2a2JoOp/A4iq8Ks3Gs8hhsMowRpfFeitKAufw
7nqQRBZL0yD987r167AUowY0KUAAW8WLceP1D4tKWBqzxwxqNTHE4H+pfUYPYZYt3xNiDscPzSY8
pmQMt9UCp+43aGAuZhafuUg8dZrOLs0CAhQWkc3FWaKNpbzQCo3QUUi7MiK36Nv5VkGO9rbkSsd4
x+LxRqrH2rvJTVHoIXoV/MdbEZUhPYsxGK4320oKD7M5TlAse7Vtwhygrw9Kx7JKzlgF02BZB4xx
U7BHdDGMefpEuENVHdfOmMfIepn3Ii/zytt3rvNrgcrLh0TntZkCIHdZfM7X1xkXmhY+8cJYZrt8
PCaO4akLYnb4XFT8d4OcsuewGJjy5sXKRX6ZP4cqpANkt6ntxTJPMxrFfichrS5ifQ/J8YaIj+YK
qTpYLwT9SEIJbXgj2WEkJhuSPTOi3ctwvP97t+7tPp+PVkN3+5qCg2UIBJQYI191i3eWzj1rZkii
21zuCMaEmNbPBeeOsq25XfrZ4U5J2tlaLqqsdaZt+Ri84B0o2oui/j/7w/bJUaQgbmPBxGMHxOX1
tW1ysZahJAAM6yN372b0Cp5Kkn3HGHerE36t2g1zNRnSLa5S206tHXWWzK/RQyt5ASY4FaeybBIm
4GSglgeG5zjZJ9Hj9xcdgZlNvs2RaSGSZjoNi/1JiMTrdiFsFXIK+rxwD8AgxjkC4ddsPWAczUag
8LB2PAI/abXk9wQAMaXJWqatJOwGxtcGh9p0N/XS+xDOWDN3sJ8a9c7T8UYkul0c1+cB2KSshBph
hnp9cVbWz8pnHExuoJzlNaI3eiJ6wIe6zzhsqbgWynWuegqENMalai8Xa+ilxTnhvfx3l27PDXPD
PjuGNeKOfW0Jd/O4+UV+YXpL4B4qzwSdhibEBsEJERaaR5XyV+05UBlHq5oVNAo6DVWtwQK3ntGu
zb8wGjSXD39+yl5XYdigsPWzjGxqeyxR1lttuJwIbcLFR/hrMNUxR2+8WBmc+MqsmnMv62gkYkji
EOIOdrwYIZbllw/wr/RCH1TFv99KgF6Jhf5HSdH/QqHQRt77n3VCR/2M2vl5+adUaPsbfyuFDPuv
DapHxAb1g0XZsKH8/1sqZP8F5g0EKrJeSIKbJPM/UqHwLxoCrOlIiKjnqaf/v1TIJUqJBjvPOEFh
m7LxXymFNr3ePxYO3gCk8CaxAcUU8JC8qZolD64JKgEoW9DYEb7E/qIpvfqT8V/UnceS5cqVZX+l
rcb0ZwAcclATiCtDZWSojAksIgW0Vg58fS2QVtV82VX9jLPuCQdkZjLiXsD9iL3XBk5y5zRE+06y
kuGYocuNk3a89TRc3a2y6r9QFv6GbELTzE+yv6k7xIsz+PcSVyijnbsVPFyOzb2NuLPXQ1tt1qfF
xODBNdJ3uDXpvVmkyeizY7GOwB+Tb+MgODcSliBfzG0wGQrOFQf4mIuHzCWt9J++2v9GlrQfFb99
XC4XGLet4SKCdH67IWZ7kPEiE+V385QfRC7kse8uDiXUjpIKKjdu/0IR/Jty+e+fC02txgBYIshH
2fnn00t0lTuz4lp8plFTtY9CtCb9KnR6Vw6f5pCAaAlFPL1lqBjDxiCWQo5K+gN5s77prq0/Qd09
LkSq/uMr+5de9f/xPf7T2/7/nTTQ4D35n1/5r8vPHz//rA3c/8I/3njDRADI4e9hCKMewxb4ny+8
rv1BmiPlj0mlJl2a8P96323vD42ukWgtzmyaPN7q/5QGWtYf+7OGfJ1jgO7D+JeizvS9EvjfTzDe
Gsip/Hx4HmmUcTf/1sZ0pJSXqqy3MPfQWvh5I9G78u7xErVI+xDUMVH5bqDkKAO79QoowdlUvGh2
all/0eP93rLzs4CDtGhqdZMnHLH0nx/tvstKfKowm+YlXe5LIsCSkMxUSBm6lqf2Xb0pxw3gdy8G
6+jE/KxAACBm8+L2XmGkhuaxAm9CCpW5WVCmpO2GzbqQt5qPuW2cCTrQB5aDuCBAMC9OcqiHBCFO
MZPYyXR/bO4zgxlqUIKlk3/x2/3ewWoarmQOdTSYFh37/2HC7Smq1TA2Y0gvU2rnzmBDF7Ev3cFr
Xe9ad3IwDPOg4nx+3/RBR723dRLWrtHKs0SQ+1e2TJf75M/fPfpSYKi7ERkwsyN/+7yVFTdNPE4V
owHD1r52YmK5pvLJAnlAzPiedCl6+2BvBiGpADbW55pZoXbh9AdKYyyU4rdttjHgHcVgNuFKYShv
69q1X1g8rF5Uji7Vs7Mm2mfdr9ZX1GVzH2Je6XnGujS3yVhdUOHVs8kiLpks4Flp6urP0CG1+eRq
o9EFLugg8bRoeDh9ym6kWAPuHhP9haasC/nf49OcbMlHObEPD5fCTFyqNgRI/lY1IIpW28mWkBLY
sg/aCis34K0ckvMikRtFiaMS2s66mZ37LnXa7mDNvfiqcpKlI10bVcWC1V6mq8W5y241Fbb3VcRJ
wXYFgQiKNleV5XfgOEX1arSbR0xZHW/gHWx6WV9X/bixERxgAGWpqL/Zs1mb4dAyJiftuawTDCdp
AjbCXNbXimIVhBDag9zXDEx8vuls5J+24CGWMMYYXvk2183kO1OSrCdE/lA9Zg9Lw6l00w2xBNQZ
1spdZi++ZA1s/9W1DCLgt6dG39OeDAly2cR0zBDpz28p9pBSVYvUd5ZiMb5ampXOp2FIUzuwPaWS
xwVl5nqmyBbGfYGScLxpPX0qQik7EBaSpK76pcUtM53GBP85rNeVBPVl0WsrYKDl5CcFoqnw7c6r
h4tFYt6C9r5Hg5KTBjMG6VKxkjUlOO6DPfMNvbHTMaC+aQYSt2pyFhHINe8xahUEuAQGEiB916+Y
U+Qk5tZFBJYPQ0ieyFgc9SqriiOqGUS00LCQ9hsyGx5XpMZumPRgEYINulZyYhOYjmTQ8y/fFfGS
9M8kqm8HnjT0zynN4kKsb1OlTAZNnKTAmLwaIpxh9K81jtjNRxu8uVeKkh6wvm4zOpoHXe0mIrOy
IjEsE6PzNd+Kk20yZEO0JZPHth5EeYAS49THJYsXQH/C2l8Wt7SsmypPB6Ldx03/zOUK+c5A9zt+
0eEIjBHn7cqzOloxc+x2BICIIw2bz5E1ZLYdWmOL56hOCsr/JLGnzxaOy/gRI4YCbTc5Zf7YYyDQ
7spSzJdFLuw+ChoE6LC54r0y0kq1t6xtsw+EmbGFcG+uikh4iqSzMrNZ76uCrD9Im9qGtmgFIcfI
EUQhb7rTOaFbusg2RrXwXTdxM1RPSqGgj4CcdYjuQI7kQYn4eOO1Z3gbJL1O2PbSel178AoxT9GM
Je2mRWpohCmHOLl+00jal8j6hYxs4emQ/cx6/Gx3p0VIBOZASF088xEYrof9vFzm8k0vyauGAVRV
1iXtSAP3O7Yblb/Cp1EHh3i3FZO2Wz4rpmj9Pidrd1jQnD4qve66Rx2cBmqPWbeYNedO9j1tpqoI
xmyumVBxWaY4v8kpD1ZXnyNCrLyJdB+vsQLXHDuS2DdHz49EG44EiJmjLAMglL0ddAXBNX5fTBOS
Vz1hIaXna60dTELv4OOTglgGyuaDuBHCaX556LhmRG8pNElNLGl5KkdCnUPZVevGstuzHxiXlxoG
mAIvGRvwVos01iCwvuJSfCaeMGIMgkX3TpYBYt9MX5syytDXwXyJSSP3O3fVlqAXi+Hu9e3E8da0
ZfvVdeAv+6o19Z+GBMITDe5MTPukyA6OJPZK7jOV5F9N1Sj5Wu38xqAAzx5oStdupk0KRGFNn1Xh
BDAspVk2VXEY61y0IcLrJAltrS+JORv09b3KlKgAn7P/g0+EHRWGXAYT0LABw3kZDmttLFC/AglM
QgZ4CMBKL1Ova6xB0POGzqmCarURpg14Pl/jxOhvR1ZE8oD1tx0i6IctnbKrSHourcWFkwl9rA7U
YI1OYMnReDDsGZtOIjPvUY49KkAeQYNQVJ6MZgdLxGbYJoOUx5xFMW22s622vx9CVoRwRhiwHFOE
O7FKegQDo0FYXat2C+2Wa/odySyDC+cUhGDQa0uZB7hmezbM67KJQ9qJuTzkVYt3n33rm+etCvtq
44Ckq9ea4mX3MFQXa2Cv7MexHms+WY/WFix6ZRj39hwDNjGm0bcy2sybAnLew5hWoMxUNXQeNiPP
2sI+4WI+lURQ1K+LMbP+ZkwGJmRNQfKhpFrx2BpJLOcHbd9e3axePmhYYpFKBrlsIU0iSu4z9o5F
c+xW+iR/7hEwM5sXSzgIh7VbmxcCuQLww0+tXXoVkoAm9+GRJTggWa3copYpswN0ESJBsc1xvbd6
MTh+blm1YuaH2DYcFzsnds5BAnJoMBk/5oR4f7ehDPyc0lgydfKS7oZECM+7GmPaI9Fe2HsGVYP8
ExY1HyUJ3nhPfJnXGjhq4aUasEgbFEtWl0sXNLZR445dHcLnth1YrlDJRJsTb0ZQVVM5+RVYp1/z
gqgMF4rO5U3GqPuo5jrTj828v2JVWdZPK9ZgvkdLj/Hd5BjDibdq1Q81NfzFLVvt6cjcudaCRm3A
51p7zWjlOpH9qrZRIWAD4oRMZUtH4DbUTBTj4CxjJtUzdLvAduY2P6qxERx+ZAS89ruX1a+V4TJq
S6TlWzGmI7/Icj1DAWWX8gw/cAB6lowx7jNdTvW3xFKJ90zRufaXYk6b7xY6vOmcYqcpz0haxuKB
ALYiC4YFx4o/CiU/hd664zHjOzwZLBk+BltriTF2p+5+q7T2hz7mVX+Mt66yrwq7KWY2a/WsYAOW
Is6icHOoedhBHoyWKssfa2/6xtJZvktPej8U0zGHZdwgCr/vuw0Z5jTrpt8ME8ruLUGhcsEPlzU+
INJ8ObRTiVI3s3PmkaWeO0609Zt5K7LJvnh5XGhRP3fJ4BuVR02typGsFXOd4nXnWHKQwWrQkBPC
eH2T2Vidpan6JdLaWD3N+sw/in/Eu5OZALNajYNNnljcy+SgcjU/kjOg1ZxabfocV4ZroPpe4vzg
4jzVIwlUdkbsLzBimkTzfKbDjISpmYX8IOyFqhitqDuwyqb/o2PXlDytyrHRrRasq2/qsbfGwzrL
1Y7cZirjQEMR+FYM1mIdRsfLv0O5lsU1w+lpRCZX6xNTI6MBEzqRhjSSWFpSeFt6BYLZ62Edrmuz
HeMW19ExIUg19Ucm1xWPT6Z9F7PdEcm2sXdqGx32cj1JwJwNHRmGj95uD7My2+/D2FfFeaqwY/iM
5c3PgnHQDzZT8/d+1TquRoxY3h4lS+QWDET1JuWMBZcrlTRZVNf5Cxn3/c4abgsvpHIxzcu4JIw4
MFYbzwOFPcPUUfRt6Gx86fweBfAJQGn1B7g34qqFi4OFxb2T3VqgHOfANYwB6+hOtKpaw64ifheE
t8QcoNgqKUwLDEXwg4mmYk3ta97WQ2ac2viL2TvqzeaPrId1tXKuSGKCzyLH/ofSxMg+Bla+FbwL
HJc+ZckGfLGwlRZV9lBtN4IUlfs6m1icVV3Rev4a58vCWq4kv3E0+XEDXEDWBTAyJYabrG4V6LxH
PKlTSxniUCY9TQKsPJquMv9l9AokpQURpvY7vUtMnBKOfCs0A22Vzb32zoW0Z8MkqaOC1h5H1PBF
44Cfp+nQj9ZcUyDiLdNudnbcFpqjSXvlZVUdTchkzeMsCN3hfCLqKSiELNGY4KczaD7tFl6wuZv+
+H9bw1ob1K9hrm0i0R2N5J0OlcXnusptRHKEtt3f4GY/481q7zg2GXqbW9Z/tC5eHASwtlx5e+P0
ordzlQeUS+sTmzbnGcuP4A/MzoBWTSXNroeNi19tVUxplIp9LbUONe0w+M8WBw6fKgKueO6/LNtQ
GIcC1NGNWw16tKWpcZODcWv8xkrlydCz5qjpw4ipzND8xAIoWhdeezMTTQZmeGlDMQG622IsY7Sw
dYDLhPJrZOxhYD86KMBF9w0feJDN+bOcCjThpRyeFrDYQTtrxX29xac0X9NDgYUOpbNw9e9szFOa
xqw7J9W4HGNGkNwnZXY2puHWW+snYbT7Br1+ASQyhRwP9hkNEivRKT1prAiwHpAvVKM09RMzaQPe
bnE06rWNyixmC2PWwESr3LnlKRUIhAv2od46HNHq9ndtXXRfMNSt56Xu87BHhplmTAKHveLIFhXN
m1VcGxQv13SajkPHoU1KW30EeEiYsiHmaJib7zG9XIApurusuky+tm576yx/p6CIo4u/5GNWrjL9
uigVmww3j1JInPTU7UpMZ4s2bCoPEhFI4I2EqJgcyxYqPNQyCrGqLbOrjq71qMf6clit/pZhwj4S
2M6UePek27OKzFwzXKih3yfIz6GVO1+8YTc7NFp3YQ11axW97IIJuMZ90wELBx4J6jqXyQME1CNx
wPWZmCnnbFLoN+SCPJqgKe83yqqT22lamNrd3TANpQ8AqkE0TU3Qug06SF3uyobheagr9zoBKH/k
HUS7y1o92HT8NnFfpj/r0vhKFlUOWbQpT21XXhgASqxgszyPcrcJDF5xjVEFs+Tu88OQ2xmPm6UH
W25GYNHQkHfpyc53CFVu7Lh/qRVHE/BSpCncFHIzi4M+FJc5qT3q44xQN8aIVaRmxzroWFIhaRpA
It3l0Xa37q5KqqjI0Mka61Q+lxoQLHqHm2Ia0kgqiH+xKrurPRvqi2UJLxrwjnecFul4tXoi09el
yC9NT30HC8l8QVwnHxxDPpt5m4QudYxCWzqsKBumlDJt5Pqz+PgDkH4kRGQuElGudh8yvneckNgC
zlGoqkmCenSpJL4o0HtnkHz1RSbzcAD8nt7GHf4Gkxgj3xH5hP6e2oWf9VtVAPEls4YHV4NbRsuZ
bbdFh+6zT4oTpcuhF316jtMu/mZ3tH+lAdtMul9sOuKrvYmfG8iru9HqELfE8c0i5ofW7S7xWiC7
rLWr7L05ck2ku+O4+mWHqs7qkEQ0tdZc17xob9iaBT1XWRDD8/cHjC9B6lAOalPqMidlTMrdZYGW
HCbaKZaNUcl3F/RWuRxLBK9IjsiAAnWBwlqk8dgxSuXkgs6OoH4A4GsqeT/EWvI8uVLdVRS8UKUT
nZ5LF9/q0rvEbiJRzmn9IV8tQgP0DckY51Xhiiu+Nf2BxlpFqW3Foe0M8cuKVeM4ri7AA0dHlUTV
ZPS6OMya4bwt7HVCe0YpkoOovisVMWr4ICPTnJkm8ILAC3WrQ4Js6ujUFoiC4kfbVF7UCf29W8qj
OeDOY05lW2+17ZyK2eouKXz3Y9/yWnIoyWPh0mXL8nvi8oBIlqjBNq53mLtAoa/r87KMHhMYOz3t
yjAfhaoDmHg8OfsEqXMn+7rjpetp409lznqbeGt6UrHwjnM+N+yTBz6OEaEz9/ASGZNtM3MotUCr
xuqzX3fbTed9x2QtoS8n804CJh8uG4mKNRcEXgUqb98eGLwIb37NFmt6mRb7ZTUc51jVlD3Z3J9F
jYc00Ho9Y9O7EKyVle4Ly/I5mLppsv12WQmNQnkIhnlISM3x5jbqBifK1vRptRyW58wHCo93J4Ed
tdbN8hL3vHNpUdyIjMmQB33vDInxs5gdhKcmWrKh/BRZld2M5nRXzHFyKuyONmfbX2FbGBilktPK
VJBJ7QSnOlPTbYUqNkBnUwc2RtLQqrs54uzHX+LtfQS6v7vOqL7aaNsg3WV4J5dEHcdlFUFfLPf4
nHPf0PRvRix5mSxN8M61/ITIBRJSFZCLtMsFI+7dOI4Fwq4yf0Vm514Tz2noRaufIDDeZyclNnep
8HDkiznvbsAhVNl4yAfjCxqEj5GFSO9PeGR8iK9fsVWoZ2MhzRzBdAHw35oYX9h9dxwsTjCv44wZ
GUBBvm2aI1Ta4iK2ebi3Yqz9A2PbYI2X5mQmlXtDJgMVGP6+A5P+5dYosf/FmRABzYjBkH1arxMT
f9CxTqgXmnnSwA8jNez0AB3zY87og624l56ItHvuhTEfTGyTtQ8kdHitZI7KSHOsx34dzrwiHXY8
YlKptt6l0UhMosJemGIwxl294jWmofGnEqVrOZhjWIyJcazMjjyLelf1I7QhZFgyz8jYXEZru8Uf
lef1d8OI6AmAdIpaUIOxTYBkHxq0V37XVupoLJIfe1xva7uZzhZJ3IgK+6d+67VTj0/2LUM5C0a0
iA+pDTnA2Or+HGspcpo8GZiu99pNNbLf8VNLmZFmJt7DktcnF8C6NeOGxUoT3+EweJhLccgLrw7N
leA+UxHBWGrFq7MzlT29z77u6SFJwpNW2dyUHM1YBkarbc+G3j7QarFFoBy7plmv/Ik4EI5jXf/G
7vYEYrIPGQCfC9t966m4rqyl0CP1TAJz6Kxkbef2A/8izlGqSEv1q1+Nk8CH4lzEQgoKt55Figaj
Eygq9sgVg7omHs3itEwtw2FzSi6MGCgUqwwzjhxDVTrdiTxNRmdNhkYQCt+BBNbzZA7Gk2PlSOWU
Z9WPcVvcEr7wS2yyY5NUyAewxXtiimscCC50Qk19TBmTHT+v2xN5yqF0ctTZmcfOwLaeEb9+GQZP
Huh3LpUzvRftZJaBg/eNG358rwreY0A4dmTGVG32ql7xaatrm2uf8fjWaJP5Dsj9uTMd3sscdX0r
O+ZbaTYS0pBqMFJtEXUFoCLk/uX9SiXLqHxYSLwsvVtLjKGQ6UBHzMA/ZZN4gAyGdoosSmvINfjt
VUyKhcvBXFtj/GsrG3HVtaVlKONcVjtXH8LOE9D5yP8Cmyno2dvwf/D6J/KD8MQqXDIx+uu8/hzx
4ceMwKzpR9IPL1OzvGaGBTbLe1baRkYFetvbjH0FM1wNj43W+Uz8V+swo9wTd3GaTeWlEZO53rZo
Vtufbdr36Z1K3CVGao5rEINHT4pDy6+/j/JXItZAAsVuA3rndspqNACwo5K6OyDxz7iapq7bjlTS
bSL8PJbacO8xUpRhaxqp+IoouBDHXBfpdp8R+u5+tkYhc9Q4XS3q94JlBd4xmAlE6TDEt+hNSBo3
XxE2e4SuCWbs4UagpPFkmnFb35Ef3ePTZfCtPePiQWMrkHOap0Fjn3RnYLPSLx0z3fIGb1z6JlZU
/meIu1597BEJ4c0Bdp4115YnfyCt3HHVydZn6AK+cDe3+elQ5NWR4mt07gYOyPlxxC7u0t41Ajec
j11OA92uCmO57RggoHUd2xkciJhnWG1y78iIAWCdzJdeO928PG6pibUv9jYuxdjMh/I68B7or3Ge
l/2pGpauP2F715c7zcUvHKiGfuqFlQzSLawG5nysZrsA8OQ5nTnw5FdOEzFhsjT7UJJa1bGEmufO
4nTb3O2HUEz4/dVxhvSjBlmPVclZjelladRiPyedW7S40pg05m+LnnILy7SR+gOpA6jSCLmPRxRz
sC023ByyNGZGIrZupm1Y9Chg+HknxzrNFnXiV0MRgU1hV+j9aVpay3llAdGvbpQwzjUy5pvc/592
R2by58ST4IxHgIwgKzYnk1XYJFNHfYROrhlQTrhu9da6Tt788DZBWUR3Q5Oisqwc762102ncRzyM
xok+O3auqp9sdcwk6pIbQHWdeazpu97a2JxYV6QQGdlKMDhQfeH8qj1g/V+6VDLJHou0udXcJYVG
4qIV+yGGmL0dWQ4uuru8mawTHBbc4TFz3c7nEV29E2V3MTCH1AvvaO4LsbM+zjH1qGYwx9JwyGmh
zBZKzFVMc3ztusShXrRK8pkst6remWYaP1GJA2vBBTrkd6Jz026HU9aX2iyb93LqhBPGCWFHoSfa
AzwYMi8YXMuHNp8+0lVo0UDGxIvFex1tjN/vdXMmi4dDuwM5eLWUJ691vzcJccxVk9iKG7DWb1TW
vdKVGCQI6ZeqtT8Y8X8blZ1GiKGMJ/zbN6lRuEADKtpJreQ397B4NwVwon62mY33WeecE9wt90mV
iAfYi20SKZx89PWeO/0omiG+1ZO0wICRS+uTKQYvdJ1tzmPFPXwfF235kpqtuGEscT8xivyWxhYZ
R03hfpLugBt48BrQLyzIDBKPUB4XTfUO/Khl8WJm3yx7nT/Z6ZbHgqCRI5Go6hFsDmd1nmvop5vN
6fzMrPMDSvT5uk0Gv6mV/MSpv0bFZqNfXiPD/pxJdT0MLmohY31HFBJ0nntZzG44okiAWAwq4cI4
Uzu1hJQ4mGL4+vV72X+3lXexRc7Xnns5Wb/1IW4yJuhsgruT0/ZFtK390eVgOIBaYLPRg5gbC1qz
jvlUtyw/PF2/IgE5CTstD2tKDLkU3kMKP+KkDWVEIOcHNElu175kpG9405eNRKSbtek6/st6KmD1
62uJJto07W+KFOctWKsyr5iwqq0/LZVykuOAAqoHwZR4PyvdiZ+RHaQXA8wJiwBgNV9iQVSyX8US
Acd+IFSnvG+rK8c4G3DbAQ3BPDlj0s3EWZfnxG6d5pRIis/QxeQtw3Uo9R96NYMOTpcEXarVMHuN
8tgGKDez6vxCMqtcjmLb2CEgj6I1wozuvZZ8UijSmWzpIYVbYl5a2Spsd1aSf3hdQbJZTdZNHaRs
HMZozGxGy4Y7Fi8F8CtszyQHAKfLFKeIzjKNMgUZfA4PdhP20SmHHbem2wgtXaWl8mDF6XIRAAaw
2CNjaciVT1kCdXFvvllDl/5iMcLaeSNISgsSQYTxwXCE9UQZTLM5JfqoBYSr5Cq0R0dovt5lacvs
L6OUsw1z+p6u5I2FrI3IvoLP4MC54eVC+WZ3aBg0B4HnAUOstrM1YEeeGBB60A4Q0rwYeNKZcrmS
HUqlo084jFZFFMVkb8U7RPrVC2a21uS0cYpgDEDFiiFTupm6YC3msSYEg3FrUxZsvgSQwdBOmjYO
tSruode5+H3gM+yS4qHs12s/U94G9ZLpFz3JMcMXW2bVrwrTcXJyU1x+vkXNdDdVsbFPADaqli4z
BpZolEzjxS084b7UlsFCn4Uto0lrsfW7XLOzijc14THPlbPhz/LsvA66beqeM1roLHKqLO2jZkSd
awl0sAxiYvFdkMeSMVuYV+2MOMGbXuiHGP4TDsjeDF+q/SuG1FyE8cRaMOLmzl4cxwINumwUUq/J
mFtEdoyF8bI4awcV4m+QP2scKfocNo6O7VsmImt5lAUbkzi3kEWb9vLmdpX+/LeUXemykC5E65c2
Z7OSags214sftGFZVz+3VfP2t8RxYiOv3DGKnWq4X7CUB85aDDUpV8P0429o9pNyk/MYMfqR44Hk
o/n72Ejj3tlMhw9Qn7XtsEEFaM//JG37bySPu77wT4Ixy3DkbmVGk4lk7HeEZq+quaZGy8MMbcBR
MJhh9tcZ3g+MroDMQa3wcku7g/CVOXovAuW14+nvP8O/pDT8v2oI/6Q2/B81if8PaovRYf3T1xF+
jB//62c9ZkxJPqqf//5vX5ds3H725Uf945/1xX//W/+QGyIq3DXCkOeRzKJMNZHv/ENfbP2BGYRb
BZUf8nOkZPwvddOP6b//m+n84WLEQGfrWQSUEPD+X3JD0/oDpSGNPQghlK4g1P8VfbH79zjvf358
dKRv2q5tdEyAiSQ4/1k9hLQm6fQMgrdhbulbYXpFoKFKR9pl5ikdN5TOwCu2niOIZndOHfbci3Ae
MCzE53TrtAhwNPQSPRnuWN+1X1Op3tthas5YQvX7SjXetRBlcsOgfb5N3BHwOo6N5rbOGC1mxLLd
zgAuLMsxzm3iESvGBmi+KIi/Z7eAbmaLlvLDwLd1tcBLHafYLi55P47MYpvtm3JyPVSz5Q7nxmvW
azJL66rn6mtNCXGLb6g9Sqenlq3nhQt6SPq3MbZUxOJ0oElsvyDbqYn8wE3nlDO+bLZpydFZlzwq
kQzsvSxBAKSRQltLM+vYGWz4fDK81Je81dgv27YXJF5jsE2i6pQMZy9Ayhg5sgc9VIYzf1+47A69
NH/2Q0Yn1oAnb3CLBAbFy4XV1gp6tRwjAAzzrT4k80UvWVURk6w752U2HKAHFAgtdx4mUUXQ1JtW
r+LTEBvaRSSgPr5vJHN6tl7UUEFJcVAxfQN7Y3xWuF3h+0j2uQ3yrW/cY8Wlz9b26zDJhKtkLk+o
xspfKjEYctWsWGKm7UM6rSf0O/UZZlHshAD+jhhkmVNQ6z0v/bAFU28lt4ncnOuQWrQbeKjmU5MO
wwZmvLSujUPK1ERndS65L9jOagB87Ko5ku2EE6vJxeRT9qOi2QDV4F9mWwkFFoSNZf1qkm5HD5ND
ucXN9mWbTeuLUdND2OyjsfZJ7+h2oj963jBcZ64vBOeFfaEvKg/lrOqTwwiMaozQKVhMKPUIeDzA
AjWOHTlgAR0u02VCjsJOCv1JNzVySPesKIMked+2UEe1yjkin9QD2qiaHOL2OIyF87ngimfj0Vh8
dKUWOsp59YyqO+AZagLkKxT/OSwdExv/bU1mXKDhWQOPhJTGiUvWTpXlnCt3q6gRGLS2uLN9e/Ho
6WbthcB598m0Y6BHlIeCGXacRqVduhA/YVmmTW6+NSU7qX4USedbiVFfIWCkaBOBzO8CCnpOc8j1
t7RMt+Oaz/P3ZMYgGCc7QAD0poHQUelnFB20Jlqdpcek7GP+wxpBMzkZDnREmH7mQF/wVlRqkv48
mvBS0kPyXUKmsQ09Yo9t7wA79W70qDJISFafdOHWE/3weyH0HnhUKe/0fr6WyVxRJun6UQpLv/dM
/OsDoeNHik3EVy3cJyYdrLlnW7/tOqb7dV21Jwpsdn48aJZiJpkyYm7XcnoB/M5iKSZVI4qt6U3Y
4/ZMT9qG8WxC2m+qg6ZUc6oFo3VD9BoL5uINxJUWLSbaIl7V6SbP3ZKsDfXixJ5zmiwhI7CdPI0b
moV7ZeZIBph6raPKDiIriod4mmK2MqOLMHlR012HVXGKvCYHelQ3XUEAllIn6S7T/Shn52enUnJN
3ckMKp0hWJAbYM1lFy/Iptmc3VSmpkS0JMK4Rfaz25KTZcCfanv1XVp04AbTipQcreiP+MVJ5Ju2
T9hK8MPaZvvRQVqgtCUi+di2Qxoo01b0MIKdNq3zTx3pGMI6XJiiWMdLXVbL1SiQ8ZY6do2yIGTJ
tJh6Ljg6fYuIy+XiTtns3WcElG4BtpLidffC7zxC7Lq5qLcvjahv3aQ3Q0ls4JmrLEXJqTpCbeAR
8ITSGT2pxjbbs4b89ZjG8BXC3ADi4FE6ZpUgwC1ZQrWSwEZlu2935ha2JXF+kZuJF1I37etGHtwT
K4RD5S0uUEDkEU7fGOFo8OgWTYqQxo7DmKZoCGckRKhA0ukmofPwk9Y0j0Y77vzn+bvsRm4susqz
nFbvoIMsRZnEE4QBHW6VQ0IwllUA2X2+3WZ2PkdzVh2basgOnll/t4v+G7lvZxhjb05Z3pla+tUW
LOj9lGIZxoBtw2LTCUCdiVTYN7UfM+XXrcDCf2Pp+0MiZX/SshIgrxxlGxAHoZ/ajZMy34Y7Ymzl
m2DBjcPTrC6pWxss2OL2qWDD8p7hJonylS0HNrWSFIkZRQzY/29GibRsXu+Kxbt3Rw6oHvzq2P8H
cee1XDeyZdsfapyAS5jX7Tcpekmk9IKQI4CENwkk8ut7gLs6bonnXFX0fbnRHaUj0WzYNGvNOSbg
QUg88BVhvzJazJSMQ31rLN9n/55P51IM1yNStO3iRw9e6bCrsebv9Wwlz+PQZqiw63yX1sYwbcc1
EqKcdWQUKwazTPln1sqUwjDnPmKWTe/KCJm3msiqKcscPYwqPkDnKLutYAJG7WPN1YnQIvupnUKS
wg2ZvxuIS+GWsk1yRo9FWyEXmtFOlej/Cn3VRw5MYGi6W2DC5KhGYfOiWpCqiJ9AobLdDM4Oevvv
idOSmQDhgSbm6NHUWQbxs6HLCJunsh/6NgtReXGodz51AqwRw5UbkW+FqSD5TH1AyOu86cp7nSQ/
nHkmRzxhEgsa/ZCGjvdkeW54nIGWH9JhFJsubMNzXCBTj0aRfekWqpU0ADwLFVTanmuR6HpPtesc
dswujMsR/xEC7UZsk+El9LVwdXBXLPaCTLZ02odUm/Bb7Zb3E3SG6cCyyjh0NtiacYuTbjOGS30/
m0V9JiPxeWh4o3Q0kMUzlQgwjCYUT6UlgjpKLU6lvE+gDNiKd5NgK8fSM9wUvt3tup5FBOIDq9yJ
sg1eyC9iHmy9/jqxu+QmcMv2NsPdS7lk0Gea2d0us7q1dIARadt4ktk71tYPjpFITgfxA/PKBJ40
7RLnOs0i6xDj5drQU4E01KMmTavkg8kCErRLy3Mgs6NRpNuG7Jo8SXMgDPNoDW19aqbqZo4km9CQ
tuXV5NO1skh3oZC/mICmkF/sKUmgPJ5WLMIMa/krGE3knm5k6U0tHXI6nSD8WSPBOUV1vNw27OFB
ZUfmil13/5FUK8UU4gB2m0BJoq+0u/upI2cJ1FAgaIMFUiAOCVAp5GXifGVHhW4vjciPdi0gmk2e
pocwiawnMt4ZuCi/otGag/az6WX3pQewYX8glSP5BZZeOU8ZeYhik7WhOYAbQfBn6MD1+WRKbAa5
D6gxza3tQNb5UQQy+gQu6rX3rNdmDLwnzBrRLkKkRJeAdgpMgrb6Fnst+Gy7lN2xAFB12/uhYgVS
RZ8NLXS546sW1GLn6AATZUWSNU++P/THkC3DoZsK8ygkj0oX5YYDR/mpRqK9ll5GrLWw5TWVW+18
AVYRFvFyR8vsmbzy5aCFnRwqtMp7o7X8FVUGNXjkeme1MJOGQVGc6LKT42jp7qQnYz7V2oz7qfra
+SQHhmssR2hzb8K8+FBDKQ4qTPe6FKj5v4Q0cDdhnn9Abv+U9rSLWlKgvslR3Mpi7O+HkkIh65SH
3u8OuJVvaUL8cpuYAOP6sbNjlB3mMdf+D69wjxZI89PcGPcD6QcfcSefyzK8TwAWUIF0ztpgmA1p
lW+Gji6JnwVnEsyZezRRMAyE2KcpKhLsuCv97OgupfmuEUswbM4LS7QYctUhyYLhcdGdE5+SvJmB
9qmmsh6acBThA0DjHyEr2Ad4aePH0MH1sMnGQNKFWNIHENEdF6KcUWThxjbaq54SWpdA0bTZqW6M
rqjBpPvZzOYuBoBkoxnrKfUYRBrXkQmQCCNwT3ciJQ17tlW6HPAmWWhjsGenim8BLhb3znJDy4h8
rljmp4j0sHYDXHakZUkn20pL6x5hXoA1S43m1i+n/Jft9ylbrqbZ5qJvbjPa8Vv4SOLed/t+H7aU
bmrtUEBYrVKoRW47DXOuLIeQ61laAPsUsO/NpHq0K+iaWC212Yk6Tb0vMUjllHfzD0issGkxwXXX
cnTnrQMf6KYa/e0y5y8B8gNJ8ry2QE3AtXTh3PeE2G9RR+MRo3ni3LcLkyvam0csAPWuVi91BTsc
wtBTlRt7Hyry1ANyow9R1GxS9GNXNYquq8zzxuNMpfSBwseH0u/ugw7jCNEP3bNt9d5jB1dyo1xJ
021xsxusENnen0G4h7KsiIsO07NwreTYIDzcLyzB70L6wjeZo+k6VgEwGerxCItCiLIVj7dx5/ms
hgpF5KJvJpE/hGJyPvjjbJ0h7JU3CXWoDYEfsdwH2VIhns+n6hHR8E8lG4cuqY28x4HqDuoxBTec
K6v+IHjtSLQaoEnSksw/he7MK5um8SNS8+IZax09OIhxqb+fUY987KG+sX0A3rH+AqJq09znP0We
PuSJS1arhlS9XyA77jIo+cDaoGKlSMu3mV+/pMQj3DqWz9M2pdb0AVw7Tcm0tV76BvlYRTEZm0Fp
X9GNMldmMmxYS+9URG1938FwZBsp03tD/vyeEa56FMKMh6y3Ca2kTAyYjZyQfiKyV44kIW4Xu+1+
tm3VPAsq+gDCNeMQNKcGtVHekHMoEu+zRvFzbGRQPGE1tndzKJDRmr48U08sbnLpf+RhYPGj0CRc
GWsA6t638IoabXVnYhEoMQLtZX4Gv+tnHdJU9h/+ei40UBOt76pljJ7Q0rMmdPMheql4MK6HORpX
K1t7g23Z3nr9snyMjKDODsOcPsMC+6we8lcHMMRLYC3yjCdbf/yvRlSdGWM0xblwsvXtgnnZJt5J
xNQc89D+5kRyvv4v0pyMpNAhNtTvppONjWpDSV7DKgtusVAl9NDjlNVC/sC2U9460CgucI//VYEO
yz/////m+v+tfnf81azVr+H9r/r/Wb6jJldTmPt7Ec6xxZrg8X+3Ce+xf7W//sOPXCp3QfAvD/N9
7MMFsKm1rM7u/yED+P+C/GdTuvNXCsBahPuf0l3oYC9GjgdQ4AIG4BD+ChHx/H/FbriGAsJxiv7X
TuE3IMv/Kd0J33ehSQOSwCPg0OZ5H0ZVkgMOod0Jd6NDrKZzq3sale0dQ1XfLDtHKGU7B2ra0hrR
pRPhsex8maDnZsXoTCOvERNi7J3DFM3Uo02gM5mvA11z/oIO2nweYeebzzh2ET7bqcnNZ9EUPYjI
v36+kU04PTpDXwe3yzSXM3jdPB+LbznuK8zLVdDz9RwUL7+lhH96PbBY5wv9ZPOLRd/D4Fgs0xXf
qK6Xc3M9Dp6jr01JdLbe6xpR+20yVBMfeflLWCGOWPYOBUn+Tfpg0q9Vmy+wP1Trwevd8LPraagm
KOQrhjHALiiBW757Liw+qHKUWU6s34LpdTEzDJjMXhSDhjMa2DGpiyaXNafEAsmq3F0qzJ257REV
sB2DwJ0e67eTsiOBqWFrVMBV6aeB7PAjJwdI2Gmssvi25FUjX9UQcQYGowQHbXMrp8dECUA1pcas
6eKmyxvuEUbfVr7KKl0vGhBbvm1wSWx/pT4wxNw8oZKs3vv0cPkhKQUaxt3l3GLMwfLVahX/xQ/E
GRh208NBdh64lA1mcn5ZTP/EfJawZYtvIhtq+erHsuAZWVIWoIe6Dkt+YWupDM+kaZP12s4WBSpm
abpYSLVDCn3MILX01sMObF/zNTwpc/STbgfx6+w+JRf88pQon/0+z8LlJGWSjgpjbwTw3T3XqW2V
d6k9cmOWoLDjjw00n/ZYIsQovkFYg8dDF7Tmf9OYXp9jwPtcCbqdXByBTY2yC7FOLQcw2DHROMi7
4xoZf8G7PCJwXINeN5nl2hzp5feROD4N1VYBtM5AunvsKm//+oZ69tZzJ82zlNEBnZ09oFa5PKWs
HmdeK8w4Dd9yuaNS2y0bnHYm5g/xOaY9+Zq9PeAj3k9OGhoHh4vzp6jA9rcIoT93ZdGlN1WZLMl0
AKO6vnqXG9OnCIK9K4nWyWpY5AWEIVzD6Zbch8Zd1ttRv719Pp46D2VhksbS+Zz6na1+Vgrv9G1L
M12+zp29XvHLqV1+N5IuiwvhTaaD+3i5fJZDiKa760q/z37CT+XtDCNqrbdtiHq32Qx0SMWEqHQi
3cc5YHrKGDs485QjWT2fOD1HLFpQh/828P6HJtZ7Qpa/Bt1RthMrcmDNQX/XhpAzC1uZgfvN2jkR
L1wpkGqXeBBtBEwpapxZpj/xJE+4nOQCafLKc+eWr1h+wZDl9HHv3rHpRHj61z/FEuT3P4Wtrib8
v4+665GShOjBdmF5L4J3gIaGzUVSodhB+bgeI91dKGNOTgdOopKk5bqn4+35p0ap9ar9+Tr97vUG
HckHhg6ULhIcUC95/u/dGnZdFJIomG6xNK/rUBS8nO0wAXvfOPUq5lxEAkLqz5+6kr9+O2UICfBf
6MHQKIrItf39Uwl/SdBiNHTAeTL7miSltzsSdWjW+o0eloV//PNHOv92pgKJD6gZj6IsrI4VsPN3
VGaBNrEkhQVPap55wVMZACt2j07q8MLFbhIm1xAdRjXsJ0oJ9bM35RG68UauVuEPuaPBx4LDiRhJ
nRy6XY/cn4c97dZD7eEapxi3Kx8zzD8d+O8QB26QiNa+Hpt2IEDo0t4dOEj5AlTrQqTDhJ3yBeUK
yECVpRxx1PYDDWFFn7DfYu8CCojGCxkIyShp4Z4jdpv1RzKYDXE6rZGRePnzVYVF8u5OBmT3+nBM
WDeAqnkfOz1NMb16euPbChcZT2dVpCMIZBa6vkMhsKg5Pp9O/vQo5ianBDQTr0MaH7AF/+xYKajH
Kgh5zAxz3fRIbAwzXpy19nBrIf9OrttWL8NtF5r1OSHvnbe0r5Fs4NOvxYwnEQ4oX6Haxbvz55Nb
n/3fnlKwpkRT0MgkpzRm3fb7E0OmC5ojOdVbYjCW4nnALJM/2IzvyT/dYpZw7z4JCAyaQ0heYDr+
7RaX1lhVRekyo0w4ah5LTI2ImAsXsbMCNRi53XcanVwlHRJJ82lBts4XIp84rWeILVn+ANy511//
fP7/9sYEMKxCl8ZxjIM/eP/G5IOvbElpe+uNTu18wpZvja9ZzFLj3OZTil/IpF5w9+cPfU9n9MU6
HAFUc+luB3b8fjhEazWnZLqvOT+8sbcuFVBDgWZhJaJnTxZPLcRn6Mc+cQonD0TgcI/Is7GHTbKg
2aR7AIVzv5qLlleTR3BREXwMlOsm7a7TYE7v0npKsmgpbwuRR/NLw3oz+4fT+F1EwUsbUqeifudy
4eKAZPHfnx1SKvh8o4mRpetlPvZEVfX9Dq4FkWbx5E9dsI1AFti3hEnN4ssUzikiwW6ExvEPBKt3
WBrsGviZQHmAf3GZDQkp/P1Q7LBcEqod5bavSoQA6Nh6nrEZx6j1FHhG8lLGecLQIPE39/tFEeH8
ggmL58lyKwi6S4uFaPfn2/z+2VoPKvDWB94J/sOgljb0s5qwA3AQ5QG0QZgNhonHSTI5UxknELh4
7l2vZyz58wezaXv3siHufWOvCQGELfi366GKsIMOOMutDT45FXcBOma7ODVeUDTWtlCIDVmPTZMe
uxMNiDmOdzCDZHLVE8Qy1ATZQ6nwcRf2LEKrcJjoZVI3GSWV7QK7w4LL0lXm3iklqwmYSpO3toRr
EryBruE9fyDQdPY+5hbIe5DVUBhovcVZIb4UronbalexTYyOwl4wpc11W7mf6J8SHrCFj2rHZzBE
uvquSn8J7pbOTYlmaHPQAFgnBTo3BOPokFLSSBxTlANopUzK5pxp32fQgAai7Q9JRwebKn1mi26v
bJ2OEa0wZOyMKrkVxdVV00BtQHI4ys54mxg6SH8T4b1KDmHQoaSjLx0kOUaF0aK42jaxiHeVTY8n
3suxKcLrnm9AxRfUQCKvWaUV3SuTgXIENlxW49QyoXrQHcuC+HtIJQr3V9R3WDZ0mrbmR+8vFm0M
prNojZpBeoQbi8ovqRCNo8avno8FEjnuWHt3BLFOMeHNjEZYcSWmpwR+1IDP5mddrBUa9GdqFDgs
DRJfkKcDN20ztdVgH9sxrpr8KL2VSRmpHlgM3ZHBjsigcCM1bcpxnWtxtioLAbLVZta5WqpeXCeK
IHLs6RYX/3s8E7bxhVZWJxHM09CEW4z51UYa1jUDm55NYLSxmx0Jd4H+2KVC8AQS0Ol75ZHJsl3g
kbizm2N2cQG6yGM0EF9QbW1GhP4fJjbPW1e/f5/aWE4wQr1pgWx3Dd38fUzgAmUpFWl2wcBrxUtr
+SvqllZGcTPQbwuOEhcLg2XXEqx7oB0VMJuXSMK7EYdSGzEvG1cTC1WkVQvjW7bxycy089Y+t114
Dzb6QiIEbUzdYYaXMVGp3vV97ZmTO9dR8wkaaTn/qPK4GglPjMBp7MUodT2cAGssyzmBa4kAiHWM
/lREOiCKnh7vXF1Pkn43onNiQrKDpaxMhxuy1GIinACNsGudXRM67ZW9QCShmFnONVknjc3KTbgj
wl7sB3mN445cjno4VjQI2HcjaqeosBHwCoJb7aPWQSK0vo7Nttaj49wzKjQYtZtcteQYLhlpjNcq
SBb1amhLzuNW+bJBboPZILjCgaa9sx4x6aZHt2zCJbnqhoyFD21k9s/ZAnDwjHharfuQTgbDsRY0
0pFr1jol26fznSQm384hnOdK0GNEGzraed4S88ArnnxusS85qFyIrKCFCm2KcbpN1ZxjfUY4jjkv
CRzWRchD1jXEZIfrFWwQ2bBSTLSF1aOaCNy6RWPY6OtBsS9TW5Z6NXddjsqfHseo55oleUZfGhZX
mYkXDH1s14+ILlkBt0tEBGj8lriI4J8AxC0G96VEeS9iEqA3fproCOcsgLzg6q9MR/xhJQM87Wqd
HIBgDAzwpZNBXo/pIHC1w25YgyKDamQv6VL46r4Pnevm9gEsVsFclTM2AtIpGkhd6MmDdm7Lj4yL
ffgpJ8EMKUE8uS2MKQzvC9Md/eJYvJRL1slXwFTrDMiATNqAXCLNX3DyT/prSORel/+iCFPmD25b
4yJIacRNjx51Vl4KkBM8bjnr+6m/u6xPQYUwSY2yGKwnhuEBs9ralm53OjO+f5qshlcHsTaLRsQV
LGjTHCoCPgu5rNNaG4cj0ghA79DWiSXkyTVWEgZXVB94RCwfD8ltMsXkWUKDdEW3acshaVHAj9y2
qcDPcp6zzOu+AwzgEEzcLVy/LgxYqxaI0IdbgR8629WZcbrvl82cq02eP1xW1l3fsvp2c/SCJ11h
A/uZ2dS9n1LbsCVKKeHwzlfzwop7cmERVbvEHvhKMQ5OcCQPBC/iNtQhrpydaHObN4ZGGddauDau
sm39luXFfmxdy45vT6jpGUw/Bs7YRleIN1htgAAspIegp2y9Ky9TjCzz2ytSUWgvniMPDY7aBPaw
LhLwbTM0WTiB/XPKXmR6xM1f1B+zLK/Gax3aKG9RYA/dQrKiv2aSxqFYt9GXrRGxLBw+REDOiDmK
/dNqjtFf+7rhhBQzmVzwOLk8jJWYWR0VLTPYkUXkegzV4uPf3rFD9DgUvNtc1BblFnFP3G7/BPyJ
ZXoyEE/66tk5iLmykQSSbyzXMQybNZ0968nDnyVfdedzc5sm43PzWvCApZPL6eYRjYBbqEzkmaql
pDyRza7g8Stha12DE3byaouxtJc3qPF4q3qVv+2XIK98h4Q8MZzU/gAfYW2hEJ5arYGrD44kMK9D
cAlf6nx5yAhHs1r3aGThBpgQbb+5xVU00hMnQNqFbRGoAdUbC53iBngNs0PBTKS+ejbF4Af2mLwa
Cc1l6wmRQzl9yd3OK56QPiINxFncT9ZjvRQ1Qk6CMVyX5r4SKS8+OwoQ75Zbr6/mEFDj+kCRsXEe
O2+qnM951EHlYrLNewgLgB6ie7aeOMeoxi7SefLtqSuOHsjH8FjQqIEl5UjIJUi1iP56cBMu5okV
5LqoddOci2zosvsnBeKeEL40WebbULlZ9+x3RScOCAR5SvJMjtAs6nBslIE8ZQauo9sX0uHRqW3d
v6R9Cclh+1ddZMSF+CAHh9LMFILveQJiozVRzpWeu3RfwTr0kEQNC9kl7TDzinqWtuZP/YJEn2J0
kAYvHUIHLLvp0KtvBeLN6h5cQZDCnlkaXnmX4Q21RZKvO3v2DqiolqDhA8FerJdOzcYtbjzigChK
G+qEz+1Qtiq6kaEs4IkhdFHUkmDeEEpoWdi7iw0U7vW9HEXqE+dXNCqLyeOi5FXsncwqwnvR874R
Kcyone3IfF0vAyQ+TCTUJ/2x3sxojMN/kJu/X46zDInslcbP/6E7f19BECErCGwYdKFji4LtXxXk
zKNge6mg/3n9/28bjzhksRkRE0S0g3DXIPe/l4GoT7ekjOJXMZbm7dN6IDBy27xNzrZj1hJFkGP8
vv3zx74v8iFuIyMehNZa61tZse8+Fm2YxQqSyQljGNsMEvHWOysGh9uEmoh3mcZpwhwNlY0ogX9g
k67rud/Xe7CWubwUMmg8oev//eMLqWMrhhK8uXRjLj0DKkkJte8/n+j76xv6pGawfw896lV+/H63
mWt6XyEL8o3VJA7nAftlfe+pmqzn21Xu1HwZg7Z17//8uY7/Zkz420kSSEMNij1ljMQ99sgQ+f0k
m3lynFy3ry6B0dgvqS8awX6/G1oWbhlQi8U6KChsOM78GD9wdoPgeekiHHRFQMhS6cEZGG5A0aCP
w0VqRc/kM6EWxR81oS28Hrw5UiNyGsB7yzHCMupNV+Es6Nj4enEnbDVd7Ifddma81Q+BHfHfgn0f
ayo83hFmE6N76ZNaS2vXn3ZJ6Fk3pRFTmBzimlzSmR2i6LS18Wqn8eNDisPCkB1PWdOkn0I0X+6A
JSbvBArQmvTY/IjBWKiGbVM2jVQ50qRiS3NTuyF5Lbve9zQnj6KCcisda4g7ahsng4zmQ94y+IXb
wjE9Oadh7BUJmHg4VAq+YFCyRrzLgoyLua3CrFq+hVAlnSd4rwpO5OXV7GmxAO+1DCWt8KtVUE97
NkpnOU70KmLkvY6mQFuosxhisTPS5slG/GN9qKZXTEMyE0B7Esdvro2t6wZ1QraI0ZzonQ7B0wgF
glNaUsa2u7YpXGiDJsVygt6bcOS4gucSd3O4MVSycPOT3xAYZ2+JHO7OlrhQQQaOdmEN5tsI1ASf
hkFQzMuBhzGJH5SN/wnCTFB3i8DVh7ei345+lPONQYf0Uh7aVJRjcZIKwFiPwF4wx8eL3Qclvn8J
C3Hv6rQePsauN6cOyseuh3oQNhTIkEiBOUrR/0zIIyRyMTSXcje3aOaoKQ62zWY29ZWP625ZMAO7
W8I7i/G+MzLLPurai5sXq+78hHMh7GxmUUPQbmYDBOmTqgYoFY41YKLYn4jzZooQQbux2tV6fUBc
XS3dPkpQJNG8UkgGkDH47sLIb1kL6HD02ExgMInY7JD3JWbC/sTG8zH4Yp5Ki258JL1aCpp6SR7w
JhPfi3jnSnTSZrKsIm5ov22KKna+M2TN+oVCh+xotqWQwPw9G7Ta3IH3KcXyQLVMj/rULHNmkh1S
SRfg1RYebGMD63H7NP5KNWBCVUEkIxPZiScTJ+BRTzOcRBIw8ScsR1BmntedMvytsr8G0jCq/OBV
ZP0SJw7qBqk1E9zIzxVzB0NsT5VnmXc5CvoFOA5LuuBK0eNDkBkPVhWkW114YX3bZcvsFN9Znmse
t8tNxuEcjWi9pMeDleXsQ3DOzdn4c6ZTnCM/SZkmJ7xP8LP8rTKEvdLm6rGZzBsEN7EHzsK3UHkc
Q2PZxOBJNJTfE1XTpw4QXvMFf1BouHeS5odVIS9ZZhqME3ZgJP09m0p+U5DXrB6EGqy5/TL78FG9
R5FnIb+9SP2S4UdEGhFMv2FUm3leQ2SQ2uBg9LvJviUVJiK7DPVpwE+E5EexEI3Taf15w+KW9yJs
QrzK7K2bQmc7djw84DPMGj68x1bAJ+SYTziwgQUYY1qxbocQ44f8Jjy+RIpeOQBO+YWXY9XMf2tH
F1wBot9a1Gp+GbuEsyi1vb6khlvEdyegt/hDCCw5+dF01rrM9VQzfbIb0HX3TsXSvjgJWrrmM65v
1AOgMNYX1JRQAR8aYaYErmfq6HbPXlcR+6dDvPYUq+ClrR3bwKK/QE01s/nYnm2Rfrhc/0Znceqe
4jJmPYjSKV7FhYjlDFLXy2+3ydBaj9XnX9FCV5U1nhl//PUvb7dEWtF6zomZI/vZgiRwGus65wrO
K5/vBuCNFvO2nO0q7Y85jV8O3KOb333voSLxoi3W1FRmB1CT/fGmZWHLo2fJ2uUjQlPzjZeV42U9
VF2GLfhHlMEtcD/d9zAi3WPcpUTwcq8I1FvvSN9SnRt3MkHQ8JkdRcGXLtc2nzzOf8Jxz92hZr3e
ioKxi3DoS5ufEn/LKKgiBMUQcr1w/dkFiSUPyV/fP/po+B6G3jCtUYxDAkCQ33oyYRbwWNPOAUu7
Y9nYcS5FMi3rj1aUkzCU69LjIe8vg+sQR8l4jrNu/UWXgbmT5foyjG2//pSXJev1uJx8odAQEiB6
+SwnWujoi0Ksj4dmQVncXM5wIZmF20nACwdWWvl6rS9vEUmXgt9djZDwHyKrXyeV8fJyll4j1tN9
OycCxTSTA6K3sLiJLKtnlmfqW2epoIwrLl+fC1ndALHv/GhT2u5s/cpqBcn4AxkwRLzuV1slH3WZ
HrN0XZmD6Y5sGOFpqqSYkBviwUcy6Ndp98mRIGXhTGG8r5Ydj3FGRKddaFNsu9anVXZAl74yc1hM
YYHbNLE7KPfGqhVz/1nYw1g+e0CZWBVcnopqkhRW4pAV8JXUMIawewAKmx4V7pRxOgx1u/YCx8Bi
8j3a6M2aLyTcJfMnCgFxBprBRQXwxbV0xLK4LfFVvZKfHvU/KwLh0p9T0vKiglq1C3kempFs2u0w
8hDDFM6s/jmN04rn5lIGawuHrQyjM9vuce7isfiISGStn0UG/RBqvQCWZkW2IjzDNQhZRa39iCKe
YKLtBBaT8kQDrT7YuB0MAgmbalrf7Kkc10GjaCQbIl2CdnQ2fxUnh4VjHc5yaClrgj+saOhiM8pZ
ctd4s8TLpbcfg8YnZeotvLxJ21733/xe1JCUnLeUPXrh6wdVnbP2BEjX41Ba1ONrXWZEHtGanhU7
mVHrUQ0A6NoXseRB8lQEruKfmP7p081Fr9ZnnzU55wCjOqNigmIkWndcXmJxzrrTE/ejAORNPFzJ
aqvZX4bLOVa85Rgv2Cz6IXQMeWWYzdZTnQkk/6JjFXqnoMZx8ZBEVGaKfZTVKBY6My1U/i5lH3Yk
q6woESH1iy0q2Jw/nGa2+dCSZ5bqGltNvp3ix3p0XVi6+St9Ztu+QwgPlO4DzfiQ0QvS/zojwee1
6XvYaD/5qamrJ/fOgebCx/tuwO1esgoEDcQrN2jlt9LXvuVspriiPQGafNVaXC6+Cokee9FL6mU/
xrorU2oalWVX10SxrL86pVLOlTSwT6lPJZlBYGxWoiu2Au3MkbfzUuRDwyZK9JJEWyNKSOVbOXSU
3dSCQXlEci4ZBSJrjP2fBVailvWxWgwLx15Iu+XW9ayrPi0LPaoedWacetE+XkKZ3182Slgrp+SQ
j3GZQk5ZmhbGQJyaPmLlw4vLg/C2jdfDzANyqQ40wuIzB8qSxVdW68o2mw56DEM1C12uN4zVxAqv
ILWuD2pfgWOaryuQtFlzz4pGNMvWDbKxpmLUWXF4lUtD1t5jItx1TgZ7oOL8OFYqiA9lAY6RIntd
qVycu8Gdlq7Bse8QG32yMs/2psOU05gI9yixMP4hAoAHq9S3xnK89Y+JXX6KuSXxk8iDS8dYjGRg
68Ewb+scOGiQ5fNw6Pj7HP+gWQRdZ8BbF7VN9KMEnGlCKrIBaOPk1Z/CcX1pJIAEXcCD78KaRstB
DU4ZVP0NcM22zL6v2D7lfV9VVQECLIKCsavFGxC8wASJkNYOY0K/Kcogc1YGqe34Grh0gZQWCvmW
pYxkjYj7NI/dNNy1UGZmhOQ8Z1XgrDYxSDnprYGeHs4//QYFPmwRXJ7x5NBri9rW+VYPIya31UNQ
pyzrNxETbhbyhuYtmHEYZ33o/HJYJifxGSGT40x3DvUjjlIUKuQPCJuy54HpNYups5021cJqP6sd
UFZtNgUYm+1urLL2lNP0D64djDs63bF9G5Nx78CU1nW1LYp+dLwV7gWi74w/2cvLc7RunnH6scwM
rTs7CuBWXtFnKmA85nmW8cfcR+j4yDcW/LqjtUw0orejy1aFjAQEGZ4t79IOJWrawlmARBb8so0b
kns2I5xj95ujMrb8cwflo2NPnvrxchpyC4o3Yn6dJs/tJIrA+Yzv0IqfU59UMQ/pvkhHDmUK2Aze
0McLJ7Q0ASd0o2y1kD5HFFFSfSmCTAORj3Hl0NYQhbQsXmOLh7RiXm+mmApLqLrAL2/meGoceccS
tOYniHpuIKv1VVRE3pWhJM5FrclpLvAKI8Ny5l1XU437nsI/6CGnRmWz1LsgCajC7qOBiYWCmtCw
J89d4EACQaYPV1sdR0l9czlJzwaef9OoLk6jK2Xj6cNog7rOyA8S+IrOr2XUUH3BZMTUEh1aVbCK
3fDETpb6gFRKiSzFLTrqLNlDETL8RAYtUMV3ygylvZCRinXBPU3htB584XL5WS4gb4PgQvMGKvUe
ZMn6IovFooBMPT0JugNoyDTsDv4Aod49JcKs69xmhmSIu4ZCLA+SRPwYP/tGNCADPVN4gLq6SCz0
LsEIKVYgYMRn0qdFXHAf9ZqVAU+qnus39i6MC/uuYhFDYXfTkNHLkdSFzBiWhtaxqxIyT5gqPMrc
PzGhPJsipTyG4YGwkujHjOXfoLHwk8CU3VWVUBom+UG7U0IIwSYSlGb6vcolzcaTnLDsAjxe3EQ/
aqqohbsppgCZatKDzP4qFD4p/xp2TV5WnzFFx/qxBXoUY/uYgt4BWJ7VOQHVdzP+1zn3trD1RzN8
rlb93JeOoVfLb91EX44lalTNmXjoVOxiDIlliKNxgxZiHYpCdviUOBpbN/wjDKDOwrLfqjRwn1rX
q6Z8H+ixjKwdae6VVZ0rHpVQXVPQH9uy3top3UH7arB6nVI0KjMHZ/EU2ky09Cy7eIpPcLQcAsIj
NzcEDQWgG2R9JPIvLrt9Fom4klc+PoK+3uGtgwR2AC9d2RQpgsa23d1csvOaqByTthseBLhaIMkQ
P6JFoL9rfdUf2ongYWdjaIsvDj42u/LiHcY1wqzJnQhrkCIzu3V+PKHa42ePaT8MKj0MrqG/eDsz
DnqwkadsSNwzGJ2KYxkTLMMVRlXR8rURjFf1ISFBlo09IJQZy2/RGnidmyVTrPt2qOUwSW7QsLDy
28YOpYavoNY6frjL5/URbgED8NDmZdjyi7EJCgISh4Fd0h4pzMg3ynDW/JszA+3PNjYbDbmts379
t6Fx1293vc7jjzhNpvqTX1UNMFYsu5HD8JQllQ33Ae2sTXqTUKBUjWEyLw9p0sFqpO8D0IpNt2Js
/7r2tjiaKWNQ5Y6JouEA3NKl57Hx+yGtI9y3rSPF1lPjf1N3HkuSI9l6fpVrXBNjDg2YkVyEzozM
Sl1qAyvVkA4tHHh6fh6Rc6cz6jLLhlxxzHqyq6sqgIA4fvw/v9CXwIxpciyU9HXJ5XF6T//eYlQM
1hpGcfwJKNFCGgdadc/7igdfyJcO7UkfWp0vYxmMOWJx4Ux86fNXH1waDLmFF9J3Djp1bnlDuEGM
o+amxRW7TDYeZF0jXVetpGVZs4VMmTowzi7yaI0RLSvyP/efbsX7TYwwY/QNPbKpLxWW6/wgUkl/
wfB0bv/5bRtCJTavl5uscn3fKREamUgbtXAice8X/McGjTrVp6knl9/L2Ffxq9IaGFeFQBV8MExu
9mtI87kczOv94oMC8OITCtNmqaxsJrTLGplTjsHTHEH9cNFi1q2+vojuon5PaqpnM/ixcTjjzsGf
4G+/vgNYTDO42qlE5KSXGN4S+AM7z8YSzwVqpng50CrozVVvtUMbrmEg41ZPYnWvb25xfqyaii4u
JR6lQ0i+8sdCn97rHTEQRvGr2Ut4NLK60ZcAuq8GpKWykP2sQfwTw14jtE2NEdwuVUsDqWdqSHVh
JmS4n0Z4OAkgHmL1ANN3201zeZueIUzMhKtIXMU+XWkG0uBCbr0xlYd2dgVuOIPnhl5fYas1xLag
Q/KaGKjABFXmW+WTbxl43GJv0lYPWc8io3bB1CQTjrhmQw8y24Uc75xWJXGyLkonHJMNaVta7+TU
pcWGnlAJUAd1wh6GgFdyvCFDbWIxecUz/CqfynXckXN0H6m0tRjpJ6Ibkf0NOZOdaglnA41nPLWY
f46gWOO1jhZdcFJg1EhFnsppUjsmmaP91TKp9OUKxJu4t5UHi2x56mThlCO0IMgx8N+rxe0/ppaI
h6vxhIYnQdewn5Z4WLJBNlTfyh9znRT+DaHV3aQFXUOLc+8s0tj1NgI78+GKfAwNQzRTpzGjoBlq
vqxVka/BAB03TTb6tjGxxzpDNMU4abiC4lPw37gomYclI9b3zg/wwyQe7rKFOjGBMkamqzZYe81E
vdp10H9q7CrxoEA0ddkoXMTpj5edISezfXSywZOESnXeNKPVZ7PWQ+w7o1F9oi2XP3eV2yIDqa2R
PSoZRhg309JYuYrHcoMfuMZWyYPWoBINPUbqDRb1fJcy8LUEIzldqNZhu0hgTJVBGtjRPhYJtnkt
Jha/0OjZxstQo/DTAmY4HjGWcCU4ImrBsPF6vB/bUU3bqJJxjgCzE173eUoZvdGVGPTgn0i3iu0O
aEK5trHLHShRD/4Y0iJhOGYCuF5lMjfrL1pqqB4GBiA97KbAcefkn1+WQUGTDJvZKtrAw/l6YGK2
rVEoiZEoNfx9UKRJfMe4VaP0B7LALGaXjEV6d6qTh7KsME4gatib56/kPEzWVzYebh8+tOQ31Q9h
bWj4NJYV1/a16CTw23hPO6yL+a2EsQSfrmslV7JNyAjEfb0KTeDFWOpxyDiamrg0eaZf2BvwkoqQ
gzGH6wPEZ1lVrPYkoOuibKTMjG9FNp2Qt9K2NVo1WRozfAXVpIFec1xPTPaNFx/LuCGGPc6rfzsl
IV7qNy1fDO2dyBy7Y8PDtMSzNlWCQJcH6YT29TXh0B8j6Xk89PFcAp6CIkszQgEYiPpjwTxlYnOd
D5E1YurQzOxlrBO54IywMeLlKdpCL2uWYb2wUioofcrqiCk544RDXtMXrYoiXuwHQOkBFC9SVR8R
udLlgVR4q2Nw064Rl+hLk4HSAZ2Z9DG8j+48QMDeLo7Eoo/pcj3MYmvOpqPxXco5RtEO+7kGx1rZ
6b/ud42eM9Hta/gR0o7GQUtv0E+4Ol9M22nr3r/rHLPvjA/BYGjMsYkbk7+XGYJKFZaoghlIGYlG
+4bK1itPi6sHHzJAjl06opVilLLbREHXTbadT0RTujV8ES0PRmZZ5rWFfEN+CCMXF5N9npHaFqNH
p37Wm66bJgwY+wHdY46YDReAGjXZ8hUtLQOSK1p9ogCvvFHlylv7EEfIeDqXkDjPaZzXUedgPLdK
+tojwSv0FObeRC1AAUlW55e1iTMfoH4oG9JW16wtJa77Z2heZULXd3cGznnqceFxSfwAjPuenIFg
mZoa5o0IX+PCsF8KUjqQVrJzxvFzIoRrnc5LMXlPpZlgYHw8o+7zUAbAk4tjz9HyEzVfoRcRSUoS
MvhOpEH52Z1oObV9ejPMv3wjHx12Ri7iE1r0PkdfceelUlO8oO3DrQNTrfS9wSovtXR4uRfYxrbs
bQzEVsqsItfd1m5TNch+nFDi5RFZs0nflhlz3FEk6fevjJ4xxx1NBHYHL70N4aDZ2lBfcFmGiWbw
HNlu5/P4V1nrc0zRNzQVj4VqiZf7YibZoJ+O87OZnyCpV1S5lOhcgbb9ytKTjRPG/Apmn8qlhZtN
f1U3I2//+ealJCLyN/Ak0ivD+SpXJpSvioFP1HMcYv1m/eNcacLCMrl5FhO3BXB1sFmqVnaba/e7
6oyoY7hTEUAjzdQP75bX8pBKPVKo+1nxI2FLzPkJqJ8akcY5YXF2LMddUq3RjHEmDoavYbbuowmC
2A0urWOb7BLaJLvcDBl6/ugaFY431htRLzIXa3jLGCuuDOw/+2JjQxCUXyyydjCGiptaNeVtZfsQ
kL/1TlMZ1ZbOAAUzQKRDp3ZLWNVQerS90sOguoPZx5RwCnN3dDeO3erlFz2ag6vNpHJf9ruhj1Nr
OLQVUYv9Li6gbgIvFDKQONc0Ddgl0YjVAMZWOW70wE7HxfAfUMIJH6clMW2FAw6k4S+RpMR+b4tm
CAZcZTzU8yxt89J/xMNm8u9xzsx08F0E8Qml+kksWIWNXjDAlRghwECDgkofqytNfR64NPGkH6KI
RWG4OqPcxrDocjPG7LooaD6eaQxrzkMNkHSaj0OfBPn4CcjfwT1jlqLUmW2hM3ftplvw86arziZA
E7D32PZ/0sfGxMkt7IBsf5NjJGZH+L9JO45WS4sMBAl84xpe/oFdVW0Eu8lEtaJ2wuqSRm2ZOFvK
xnIzwuAJmHpws/JoIMTv6BeS2gG7bK00K74UDuVNbb1oQAq6HnCpNbApO3GEhGMwuAgNJ+H/C1df
IUb6uemyuzYwg1ibHk/msyLCJv2qyHNrvqfx2LQo0YHlUpAQBaSQ7Up8wVje4lp1Tr0hWKDnI5go
dZb6buNNRxEGTQGJVKWrq69M8c4EVI/LIfqIR4xZtfhtgrTTmp6nXCgU9N5uAopRD47T6uJVtILz
VEUE+UGZs18/j63ndPNN7LRF2d6qYTbzB8PzZ84cjznsM1c08V0ZQsxqI/GhwSikIxxwxIkF7VsT
Lq61zw3qdMl4oijAqQReTUB9QN/ILbcNq9lAfkWBa2hBhEGZtzjaz2VDOpIJrYc82KyGKLsgQlKT
+ckwukyNT2HldEu8Qssi8TGDNBg8gqUwulnh8qoqaMdzC7axJpOmhpo2Z1AtfqZ1wYxjZfiW2+G9
m/qF+dnE8IQPIqOVDkAXd/2xMMHwPt8RHIWj6H6cOFX0r+mw1PVKoGAeIBoNsFP7ddjWQ/KlD5hY
5huLWQIBjii/UCyvq3kUOCpHp7mexA2F6ytwEKFQ5VXtAxly4KCfWP5as/xVhczPvIPDUo2HhVrK
GCtazJBOBb2QeulpR6nvqan1dVRQiz0v7II65WZ5eJny32TptvpeLL0CLrKGURUvbhOKeL4/D69e
X6d4GvTwzWiZbYs9bSKrAN7N7Ot77PthNfGURIYG25UqUwgIcViAB+DEZtvk2fgDsvdgHwRTKaed
X5P0haEVPiSLf212YG4zCJrLudMyTxg6H+AW0/k/YzuYpe1TIZI5IGBAZqI3JLlxjT5bVY02EY70
3IbdXY+p4s5G5jAJ4tJQGETfvTqa42Tnisx0e7L66jn6rmCW1Djux079HNBTVyY3r9DfLU+QzLEp
xo9VPdTgd1z+86xQtcUQGqAzcet2q0pUNhbWNG565jkmrR7qwoseGAm+jtHP44CODDuu9+ulc8tR
bzleV/tgWnS/8NoA8QLqse3rGlWCvXFrUEfq83GzQE9sBaNt9jww/dRDi16KY0K28IgBq9vaw7Bt
1BNkkJcze+F1AuzGMJ3jG3TS8RDxZM2ysnYGUYjMMTSbwLnKekJrB5YOevpmK0hcCLt9WArD+AMz
S3sk/I185oWuoJNk4mj6qG1s17wgn/kdsZ0VnoqbkJbTZzJlUOwLuDKBHjxNpQMPuF/63HV2fsVw
VmwBjUf4xpPjQzwFGdEcXuBjHNHWERUUIe8/eS2MdpkOIm/SP056VTdhK1+wIJl6ChakLgNiI1e6
gMXuODEQPcsOz+PAWRoM9djqITNwUtwtmd1VE3RepObMkeBNDM3WQXjg/IqAybzrfjYhR0Ka1/e0
94m2vW0VfgY4ltaY+zMGmKGwH+rMtk1MgYgXxmdZTmOXpoDgVr/UfyDcvaX2cXXhTbLb8azAg1jo
X2pp/dzx+wZIkoiayap2YklBOxDWjx0br/c5dv/VocgSF1o7Ar1Px9n/nTspYffAcrOCrY1pIPuu
XOEQZOXFx/cP81Y7d/5Gfz/MBY/vX4dhcBR7PgwlR9c0Zpt5GICJEQ8nNgxpeg83Z9wFDJh7ToRN
VYq5nXl8/2RMnDfePr3s2YIghMBpay3opZLPHBiFMK+YaIt5b15m2ehniM6PbcykSj0AxmWuYe5q
RjxqjFYYBZ6flWqsWv7skgEutv8caE4Dic/p/v2zfMu6RNAMsGxpmWZIewKh9kJu6PiEetk+CgU3
ktrWALsxBDUBFny8CjUOcPMRZTfWEe8f9vTq/otyqY+LZUngI7THMsQW3sVx4Ysv3uwO9c6CaUsh
60iMZyiadzQnxQR0RzMeJ4zdlxb0fMOyq195h+oKU+Y04H7/hPSj8eZ88Cqz8DINnMC1TAihb59Q
p3YHze6NtjWke6RmYFpYdIy1K/NvBWj1fFxsUWo3ipMVSO4zIn18/xR+e2ACFFU+74jLPwIfgovH
t0FY4MGz0bReR0+wMVJS7ld08EuJnx65l97ngArVYN9+Kh9+vbgIB847ElgX033XEb9dHYmE0KKa
81j9/ZN8S7rmpmlxrb5SHJaH2r0oybh/QLkz+mAtbHRoRNydJfeSJ5VM+7bJeH7+UKcuH1EO6eCI
i/TS5P7wL29vDWKzNmm6IFwbwQTM84ziv5SHguCNqj7Gwpt0tW7I9t29/1UvnlHeW9ArfK1RFAvP
Aa66ODDciDlVChs8Irn5dOAvqBv48qbq5ey1cF4D4roc9FuqBI8ryGmGHgcfsNr6w6t6YUSgz4fm
CFg88LWjj3MpqwaXyRMHU4ENc0PNsD9zZTRGCJ4y4LLKKncm8ARgzFh/iEmzJuZ4wJFxQ7OOim3H
XzVCIg3IAJrUXgGi5bcDkgRePnee+IQs6ZDivH8pLf1Y/Ov14tR9GOSei1MF2lnSDi8vZd0aPZAB
l5JcL+tOkdHDGy6GGb4UQSpSfpqWBQ76GkdGrQeqXSQ1DrJVdSKLZBY8I792C3R3pfI1bcd3EphK
iHk0C8avHF1O0xN5x6xgyLHeW0jir2OS7PnT50X5/S/12/0wuSGOY3oeHb0v3EvB+VwufovZHYbX
ljgTdKDb3A5tg74op5DDikm0kIL8BCSyKNk6HM+YTBtFgAO172TwUybGVPnt2SrDik/sSRRuegQV
WIzM2rUjciR175+5/fYtpsagfTEDHfDrUO/AjN6+UtYC9gP5Qa2lyPWAo8sNWE2Nw1boJVCMk74j
eAmwjIhC6m3rDXz7FQEPbLEHH5rQry7DeuA7cxvXgU6cN3N1TOXkjh8EY0h1U2AJlKMomsl6cOCe
mRYS5oYWIEK7w5xCPLzeMWlFLIA4amrusFVZTqK9ejvo2BBOysX8ktdw3P9yDRMj4nXeFI1RbmYC
XLjbpLrQQ4FnBsmPzrQTO93ajPm8z7OPJuzT+5fsQgyvLxl0w4CK4IbECbG0v71k8JolurB6WqOt
FWAkry1hDvTIy3VuOOF4ZJULCSAvsu+MZekGQxu8K93HRF3wx3LZLtkfuuSLZYMzo0cDp6ArtFjL
cf58e2amXdpkSLTLWpxUgEnF5oq9gJkjli0DBHa0kfgCp/OKbgK1KAJCx8zuG4z72hcYBmroNkWc
x+W1GcVmM6xxndQd8PsXULd4f68ArKlYp6C9wBTCRepxcf3YYkXAHhgKBhhYd5+BGvqcsF6kicTc
jdVo1t9CJsVEnHjl5DR/sg34/f6xprO5tSwkHn4QBBePPMNHizuQYjG4VD3F0yKkncKwdGXRp08z
FQyjnJPw0NM8LHalkU0+7y4bEs2FbDFvte6kJXVZev/K/HZqNkCiCHiwfFCBEFrS2xvY4hdjJ3nq
bJYyY4UB64Uah5asoICEoqJe2rAyOJcZc1TxeXahNcldMuHXj3I27rocAnlUZD//cF6XRRvnEjwW
KHE2/Zrp/lYl+qpCXjWoa/QlC1No4RloWqGxaMJMu84d7AiWo1spIlpAVjAJvsUxQk/YgvN42wRz
ZFLw/mm9bQfoGHFUIf+JVh0GVMi/vb1avO1Bio8xrYcH9+JLETp465DVfiJzpibPwHXlIQf/U6ds
XTzBFjIsXQFc37NpRX5rEacAFnDB1BM0SkAqX0xysZlcgNVAb2kATDpGhv3UmxnKWRlh5MjUhpZ9
lSOXzu6wi2IAu4JOSXDUymZvHkbYZHV6JoK2B0C6GDo1/CqnES7jUvIk73OJ1QDEKFKFN3zprvps
oWB0f5SVZm320KDHGwwox5lE7RZDBOYIIdP3LcgLpfHfu+6E4zEeZK2j/RC8SxdPKWYlIUcdf561
8v0485C+dl+v7wgMcqrv+0e9rG4WII9F5fWxXkIV9ttVZ2Q9LRXoEoZKqaLqN7iJq5eOp0CvkXGj
KxWrk+7AOiZT0K9TUzdHRswsbrlrc0S95ipoS8EfTIjUUC8I2hOwgvdP9MIZge0DBRjPlJAtte4X
/YsynHu9Mrtw1P63p1FjVmdV9wXdGuno8GxmzSeyrC4MCfKJCmT0MyEl5V8O0vdOK6R9nqkgDVQk
wfs9ZjjrtGm89EdtRprfvoi25oNIeKIxZybDNiQ4Eg+vWRYNWEUGWF34brOQSwmr4A6sWnPqcSLQ
nVZVmRp6YqZrySM6TgSMGAQYxABjcTwPv2qMJoJ847L+ltEf6tvle2PCIgRhcC2fbcPvOs1mXuIE
2B4KKZwl51MyZUa6GRvUS3KDckvf1AHZ2PCjm7Gmdf+w7ly0OqzXduixXofcEhbKy3UHPUvPmGCK
scRGpBeg/zp5hA1p1+uN1Am/ef9JuCxQ6AcpDw4EBr1zoD18W6AAcfAvmHNm31hx85BWTq6b0ypt
9EP6SiC3FBvd949r6yX0b0ssjkGW7uVw6HBI0XEutZp4tgwRyy/zj9g25bGEyAs97zz+cnJ6rAeI
n9QTItCoNoMpJp4do7A7ftCyMHLYt4ysKUGwZzS5EMPqwt0ktWmrHPCL1Hnr0JYq8ct1JXvIS1s1
0ZRvz9tR/CSW6N6H5a5AzGYJCyiYydF8hLxdJtNmgpcDQAqXt2+eqlzgMLYaUu68+ECGA6kOSD6M
wOzuJzFSSnZVP2dWcf3+RdJV6u01OnllCbb6vq4oFzencQts6bOgX4VzFmKYZdCtfD6TYN4/0OVT
T+Fi7xgyNXXhA9niot+JGuJOyEEYVmel/WJBKXqEes9tPzeLiWHr2sVehuL+/rEvOwqL/wFfsk1k
MO47/uXKPUz23Pg40zFHzfULb496JMAQiLt/XlnYiyDBNzGvH35Fp+fhPFSLXMGfsctWT5HeP6vf
Lj14I5ZgHg2YFmxfQixyKHs8CSCVYsQSRzAzrIRB09ZDYAWf8f1jXe7dccMlAQLDJuHq3hgW6duX
sO/rrCaHqF8Hp8KK12hT3dVdh46nHGlBb73TVNiyO6gcse/pIk0SMGtuD94i/4QFXtYEqoEFgB2g
QKB9+a0KVUEMLc20ceXxmVp8CHiLp+eG/BcOmwdCM8RtJMOYQTNmL0R9Y8MSYsHA8IYHZhY20t21
j5MKMgDK7Ghs6prBXLaHvaepD5MVu3AM89NX+3cvJeBwAFZHI+i7Nj6/by9lnbZpb05ziYiC523P
LHoicu5MRgoTEhK3Ysn1N4hiNsv7zgga9y/GT7W0N6HSjrv/9gnRl7LIaizBsn7DLCGposNSWEO0
RkidI08SwlfTKk2xWDxvYQXFX64xANNzGu6W+Wdccn5sL0jqXEmsTLjs75+U7jr/XldY+BE60/nZ
Nt5tTC7eXqQ8FRPeg1GzngFaeXUSTYT5Pjjsg5nZ4LCiK/GseL7iRPLmoTPVHNj3T+K3p0yDmOwE
een1wnPZgiDbCEpcH+X6TJ/zvZYjSQUMSwjpmbk5aEno0/uHPZWTN1+eDRXgDAIBjs9DcNGSd5Wv
/Ml0YohCWAO1iAZihW5NQA6OP9kJVnDXMLqZ0tsn4sVA5jzsUTvLeFxKEh9ZmHCQhn2EGyZfcRt4
hkD07Uxa71QTVzj8CglxXT6iJNZ8kAFvxeruVSqXepDizk/jkEHsKVYCAxp+tBlSPR+ZF7p5dXt+
09//4m/nDb6F8ylvKmWeYBYu7uV8Ch8lN81Ck8TLRJutsNfX6/0rC43kTpbScKIgkhZWFX2HHj4G
5EOmeZJAns7l3/JV//8qztBhRfw/O6K/lGn/6+d/HBHS/Kzk353RWUX45beu/5//zfwHYwRWWNwm
wYY1KP2fvujBP/Rggy2iz46FTWzIbPE10tAT/8B1zPIDZoohvAWHpburhlPaYchvgcGz08BB0sbn
/H/9Dwzn418oqIo5rsru4tf/gdfXfZUywSEq8W1JAFnjI7C08CzmG3qC+bYkSDPv4cp4yO7aDZT9
g9fGh79dktcj/vEI1BsbFyd26ZdbMjb+DeJ9jgDTrGUELuLs//EIurv+8e2Ru8IXNv97yNjdljVH
kDDM+Q5+3/3fHMERFuYqVmBBfHt7BHOJOy8jkA0L+I0BINpk7R+OcGEMysTAdQSDOJZf7rYFGPv2
EHEtksbOiCsp+spRt8lQi6elk8GnNEZieBQtzF2+GZGGVh6Ut6WTRlur9ovbIOpyBwx3MbOjakzg
6S4W8/K5RWkmDzDPWnMfualQN8IQmdyYRV5bf9g9va3pnDwPjgky5GJ27DBN1DPyv92BBnV9gxoX
8eNi3oj+ZxDm104ltsya/3Cktzul85HYarsg9az1/MvbIxmOiYqoQHMJvvMcBW12JOHiAShj+UNz
9l8fiG0ZQROWzT1/eyDsHTyJJB9BxeBtZIq+fao+puH0+f234/crB5xGr+mTggB4dfn+KY+8qtkk
g4ktxsYeRQUDPiCg2sOcM//Dsd52+/ra+TY0BRZY+jvqysW7nvrIkgT6/hWyiivSvrHXW6l6WVvd
MfF373+vi+7+dDC+FNsLuGX8PM0l/vZI5F6Jw6NKnJWS9rrwPgp7E/tHTJCIW/rmjyRqXQfyxiYR
+A8HplPl1vxrpT8dGvgHCIzZIU/I5dM4OTWRJWVr47jvDs+4JmSgXG1YIJUKhviOLgsyWwUQ8ZO0
y+I67svl0Z5GpMmoK5wNZu9pdcB/NL3LKmzD1rlXl2yUKzguKw8L1M/1RJb66NZCApYY5TEzh/pl
Di2eFnfI+udoTs0vETy8rxGmogRRB7KpV5jcRemG7oBsHEMOMV6rOHoSMoFC21hn4Fk3Wb3gxBCU
/OnGm8bvRT2V3s6PrenFqwMFEALLeEtKXfDoDnLqHtG4OAgfMFxT1xLc1T7G9SS+93Wd3iOxIV3U
sCPQchyVl2tR+52zsgnne7SH+Jfq8c6E1+EOUMJJOSb5bO4JGtTzhaep81ILu4Ta8q5DFTdPzcIU
6ErVbov7itH9TLEIucevpbqSVlIepA+/2umlyXQ+Q2aL7m602v0IyHdrO1M3Yo4U1oIc9aAS8Odx
Xdv09PRi52NRSszC0qOGhliWbfo5l+oOsnhHgrbVyFvZzuO3CEfdI6RpG4PTxSD6qKjuzdaqNhUo
xw1BTxj1YEBIkJ+muUDKFdWdxUhU7saxF8NTrIgVXWUNOuKVl3eVuu2MLp6OsdcR5L3GNRWudEZq
6bBnz8clkbnvz/R/1fRUl1C31x3+dV/CJbzOqHcHEOVolwSt/TA6Xfg0lZRv/NajXSETfy0Ggx0k
q/hHwzOjG7wWmn4tsQm9qdO8nK65mdaua3y1UUE0XmOJhUOqaMk+5IZk5fPEW7OF+EhYJUyn0LkZ
yGqsVuTR++4NMpZiv9B/fqyx2K2RSWEDMHoZTi3V7LXJPXpc5JNd1gQ7L0OnvurTqr0dyFPfduhV
8UrDevjKgk5YPcKsFTUxtgQtHumBPewfg+aKmCIWj5I0hfk559mx9xMf58Wkr8l86ImkhNz33Dtp
sR1Qbh+R1Xgb1dXTfHA7zGAERpZVsIvnCvmkX6SkjfZYNV83E46Re7cBj7YAmwCL7iYsUrIfo2Df
so1U1BPTtRTCgXrbtH91lRFWRwIf/Sv8dvDVVWFVeOTvhe6zl0M+uuntsgOvSWdJPC2xX1+hqGR1
v0FYSmA8nENr7xBzrtZ91he2hIjuk6jVCm/YgDe2n8o8bJ1danXTxo50Erkzh0+Jg+meOzsjWCas
pm8W8Wc7/IWnA7zDFqJv6H1JoCP/ZZkTjnxCWsSgNcsVNHjre9CIaevGaTevlCqCcWM6RdhiitUM
2o4lGg/dHBgvXQTPf1Uil/QRLQzJz2oIg0efPJWb2KZhX9WJZR2gwQf71rYndmZYbX8Lk8yq1m4k
yp0/je51Z9XwNLX3zI5gxP4zjL/gG2Es+OL5arD3ZL729+OQcUYGTl74/jXyOkWFanzzu8Q298wg
gOJjI8zxcIxUsamxTTG2+NzgupRQ7sZ9vhTdjbPMnwhzSL7JVpY3JrLiHxmWEMF+kjKstnSyzbx2
JAT/vTKsLIGPGaUvc9rGuCkhMd27MjLajQgdJ92KQsi/JjBPhJj2FD6yU2q9vQB1c49iKBW2Gn7a
mdhIEFazybU89sZ1UmGtGiNGPyBdFTYHI0Wzt/KIFXyIDMI2blszI/VWDi45a5tGkGyWbvq0djZk
90IkHijWuyhLBMCAstQz540Y0gqmbwIqbf2l92W4HuCXO+sSQYu3Iw5jNo42xszOISF0RiDNycZ9
2ZjTnmG/2WDUm1U/iWorZvZLVnstm9aY1lixLVsU4ik+2ogKHxPgnXgnwjJ9Yd/vvuCp4m7nrKyv
wxrKJsa1pIo1QT9/DGrbW26whBS3GESo4blpGX4j4CvLe+1hsR/gXnyfBjNIV0PIE7LDQKi2SclO
AvulCIjOxWK3PhYtY9RD1bM5vNLa8naLNckSYo++zPX0VLYwZ68LLHcr6u9iOSCiTieJ+m4mhNqp
NaT4u3kYvshBXMMArcyvJCkjlYVx2Dj3E53kTWOSIBcTRUKITzNZEdbHMSqg0Yo/YLTrPZb1YDnr
xcNzlGCZaIzgPpDEXEJ1Vl78Dbq3237wnQE706GYVcAUczHjAyaTs/Wx19jMvvUmdYT9FR+Y6oTx
LWpkG751NLZXs2VUT7IeMQMupz4tjjHr2LgJRBXeF/FkhVtlzbK+ntlsx2twgTlbmX08kEIQtV2D
nz4rNaJSEqG9R8NdcJDM0Dk+jiGvyGHE6cQ7sDS0BwaZlfwAu6bbpyJ2P8nYSiQix1lNu8gc+8My
mfITqqPl85K1rb/DfhEdtBGgsqDYotZnj82r4bkdZFwrMfexaIf7fklH/4ZUQGWunXGOiZ7qVNsQ
6h3aj06/lFxONe1rYme/xX3aomN2POfjtAj7SrQRKczwTbYlrgrkWadF+eAz9SXVJEORDp7rsp93
kboTR4jXwD5ZllStCpysrlqBkeBNHnpT360QwZSPTuX49TYfRvE0G3nVbKU3FwjKRRv6H1y4AY+k
uFJwkBc5L0uSPHqVNWKuneAqfnRjtEufBIwf61YaBAX7Xdl8wFnbCW5SdDvlBhfbdjj2DkObbQ1j
xlrjak6sMcOimbUUE4iVrLGWiHDguh5Rya6rhc5K5X0hvxqqKHjZxmByoHFNebEtbejrKwYFDkRN
4Nrv+H+aWxwlsGOP7VocHNIH8xsZTcSXpih+8o3ZZuZE4wkprF4Z4FztPTrNDtZy9I0gSi30Jbrr
I1PR1NuEDiK0A655sn9sVUDM79I3Aso6Oo5tFgk+osUh4zPvb5JSpMl4HWE95BTYNjfx9wYsuoqX
IS+vuzzPNkEz9ckWUDuPH2ldhnGDWiBvMAmS7UYaZbwDnF9ooOr5OSA4b3wSrrs20zS7ZnLYQgWd
480U24dGuMmHxFly0M0w2cU9prcRqOEu5pWXq2YQyOTwnT8oFFHbIkCyuYENE9zkJgjuX40x+itr
JDp7YhRH+pZhlIcZB4ueQFJCwx5GbLhyyNTwUA+D6/cfEvjSX2SjwLewU623xjLOx8ZakkOFkdqw
Mxc7rg6Qd7vsZaozP8EMXuLV1FWzeVOZBdqPPDfC+87O4v5zOrnul4xFlYZAB1JDB881137yjoyn
vXui1uS9mv0q+Dahl4w/hlAZN8gQwowFzPO/RODxu8Sul21RTRNNhCG+GMoJgjXISvegbKyN4VF3
3tGSZgDOEGTVFmcXaaybLAksaNWIoBNiotRVPdIm7qqqVuW1g2fwd4i+NIHMQY0vbJ/wyXXSejae
fA1wr8ArJYI2HIq/97Kc1AZ5nUxu2QVE5c9lxApoO/jSIFurSFv5VIFlHmZQX7jsbZjQaSnpb1AV
mHLjpnW4tWx8OFbdqMgjtzr7eZgluwRZi/l6JhfgyjDT6mSbZQQ3rBIj0F2I27vvNKQMODBSgjIo
kCPmV3OeHwdEJOQj2M62RNDebealNa7yucnhmyfxIQuz6E6loniuux1DLViKuCSm4cjzLxTyjju0
zCigka7PaGUpwssGO04MONp88R/QfDQQSpcu+AB/sdyyx3A/DGJmB+XI4a8idYsX3rhgj2VGcOzC
GiJ+0Bl/EdFATDXleL6aBD5a1y4dkjguqsaJh5of//CQeOybZalR/tq5jb6lCkg2qDK82nSHKnjA
0lltMI90x4+aD8QeLCSbF2J2sW1dBDA41KF4amGx3XQFNN4tQ4ISO+6msvYh5CIiuYOm1L6keZ9A
v0jgp5udFHs5lQ3SVxTV2ZXhIVG/alFkljdB4VX2yu3a+nMKD4lgvELVE/z9oSpv8mGZjhWeofMV
tTG5YmNFqDvcIJFuzWyaf7AkZOU6XySCRPT+1nXc6L1XSpia2ZV9svOwAjjwMhB4K2pP8+gRtzwG
OHuCjXlWdj9nRfO98VGuE0Do7iM/D5GGhYNaWU0eVTcDFgefxdiPyGNLNQ0Wqa8wTNZkximfnFyi
kG8qK0z86z6qM/nco0JgX4XgydmmsZw/9ngmGiu6EOZ8uAg8GCrqvqKKEgotqreQWS364+gWzjcl
UTKtYwdx2S3BWQJhdtq3FP+IQTZrpZOSbDAY8xF3l3mClyfUhxzLzkMCwao45CHuiNxS5L/Mwdyn
yp/7B0znyu4K0DH/7sTwlxj9bXq3DOsdNKcov3WbZPnimvToaIha3AbslKSuBWbKp6w3ESvbrL3F
OscZ7SvEI56Zfhz4GBw3w43hkUHjVV7D3N6aH51iyvJdI7DvWokZF9N9FtLV951L3xAOxWbGCmLX
k6yw+9+kndly3EiSRX9oYIZ9eQWQGzOTZHKXXmAUJWHfAju+fg7UNlZiksa06mmrqeqerq5IALF4
uPs9N057mKJjkt1VyhiuZLkGKUXtbpFvIO8BSBB+B2thPMCU7VlsAUrWugWlX4pGfhKKUv0oZjm9
MchMrbLRbGSYmmXwTRWVRaZOqfcAVMR1BEYz88eKhiN4mEP/7JhV/Dsrke666uiMGwdK5rXZT9zS
W1OMG13hiPQLdI43U6mjHzNMpXlEpThdQUqK/ZnM/7xmCRrgzlBVwlUy38xGlY5pX4PJJpNfnAhL
S6w7MAok/Fq6f+aGIEjXgrBj24C64iLz5t5ZSaa606jab8x+bA5pnGYH5rYC81FP1vz0+qTBJngY
9Ow+KIq7oNC5siuFSdAXJLTj+P1oTC9sPMqVwl2l98yCfjL2GJT8bjoXxXMjOizI+cfp12mkpXDY
BX7JXGy1Nyqg6WoQdbkbAMoNXlE1A751ggtJgCTgm11TOSxH2lVcCU1PBIFN4iTJtGAeV7TZIkhT
2rLxazaIJ0lKnbXKxRLFcJVlfmFAEFjkL4aLJVx8H8UdBjVqZfuouQS1XnpGTxJtLd8kEeZ3Zq2E
noE8dZ9JU3YYRFAyExVLuS5tM9/SyJTeiaC1VjKIIg83yPKmxVdka6YL4sfmVg95TXS5b7bm8L3r
jNxvLVpAtyxDgLPMB6NbR/BArFUlS84GMYqyoMH4AbTTFMFjbY72ZkaW74PCVX4Hi9WtWavJPoob
cCGIxneCKj3iIUdr/WHunG3bDeaTY0zJCYoP/ugDthomSK28AnJuSLPfk5u/7+jY2cx9MxaYHfd5
4dXxhDeQGpDKKPUa6WrXmCiFlWGtDBJnkjWVCO35f/epn0dZ5+lCnixvgOfH/R2FG07WmTKeJNUG
jRnU4oACFDJdhb43iKZ4g4nZ4BnKhCiBMgT/owZI01M2JWoKxlZOJ1cxsnCtVZPjD7wIEGim2h8K
BQIkYAVh/AqbtFwRChTfO6Px2thO7gI6aftjNXcofgmrH210Zvc5tuMdAa3VpW+z7VTPk5D0fi3N
tpzd8jpYSWPVT5arjCV2I50NhbGFyXejUI5NvGFJGhIojLa80VV2qy2mR/J0KELFeC1jXWGHJmHq
C417xjqO4Wyi3crUlTzhyunDaLASLxIBW07Uc1K1df9GJ3G3olHwllbWsPaaiosVLSrgS7qeVWSh
mPJ6ltctZm/2LzoMyhvC6EHzWuxpXkBm6y9BMw13MAK4WjqJUextGuwU8phNR492DRbYjzpVE/5M
EWeFxDC+D5w5WQsttlaOUgTxuqLKlHD2MQlWYmo6+rKsqIZgEyvWgb5lJDS2JsKTKaaFhE/pibiY
mUdjIH2D98Es3OpJOhDnJ/lGVioZMCZVrXWacm9rDnJWxSsnl362UxfMruB6/ivoTAkGVLAYL0Lo
QbYj5v0grBIQIx3f0XYoRPNq6bm+kemx9msI39MW/jZDD402scblXpzgGSk3I1Jx30nlbpU6+eDL
eTwQKiltcI0i36nduqa/yUNsOxvHKm4eyqp7tWzRH2d7OQR6Jz7Mkz6z4QIeElfGJjqlTL/tFLQZ
xXmdSH1jCaN7mePCsq5kuvnZeMu6PJKsn4gf8WNyRzWMdjmga9uj0KVeD3YxrNR0GHvsnrL2J4gK
unVQo+QLalhwPRnkzqfODR0lUPSWREraP7VExz+y0uQTIK5Em5vSUpv50I0cYnCZi9qRVorC2QqB
zbUbVSMGTYSkNVANmz24MpGAkm3FilFuq8BN2FgfnVyJIK6TIL+Bke6ADek0do9ab8vQTZy6t641
sJtru2+tBicArh44WBjDDxU7nXgD9LrbqSi5nc2CN3rFXcHcRFWfvkoaRg++NcCiCAgg5DV3i2nY
xLVzw9o8pRHZhIgWTNeIwY3uHNHpdJU3XEXdgmjaAWmgascqbVVgdkHl+EkVihfQobpHc4QDQM3J
AxD07F6e2tkDFFi+2xN+KrVFHSlptDuttCzf0pRha6IjjdYyLrvwtRObgMpIAgMEllCjhuS9KY5B
ONk/SXT+KtX8FNCqbEB8sNWbyYhLvFmjAVdFXCWze63Vuw2MoPi3RgxRETwEhKS2hPgVGANmtvDK
nfwwYdBrsBLA3Lp1YxSaDyClfMSIV+CBVnbjkx6ALUEelyZ7+tt7EkwdxKidOldyh+GK1PWePTQC
+DVYutTt9K5NVwvIJVknCxpkJWAl1l4rS33wgIgcgYwVh3O/jgw1mFxqhMERex8rdRvQjc0mLTLt
IMWk7V0nDydnG+Xk/a/B6NQcsB0OC1QapvhNIWnegwzP40OiF7XhB3o4WVt8pxJpQ4nafB3gzNOB
RzTFfTfMuk1VFnN6orHefqjMXO69jtl96CyEIeQdQzndQYSRJE8YpFxCF3iPmdyC0ZAsn1x+R0mA
V4Z2uKmH1zxCqunVWl2/gguK558tF7HsticW3hVsgeOW7iCphWOhqiclBIngB2mhPEhLBLwNdU1p
tk6pBV4LdHqlS1J+sxgV3Hdw2cinE9H9mmMtWo+FsqCnjCInNz9qVQevMUoOGe99PWrCJDOtyGvD
6OKjjofwvMmkUJyaEBbEUBoJFyzhzDew4uJbArzhutCaHjMEiNtkGuDkbQdzxGJt6mThSYmRalD2
jbCBKpIY40Yu80Hfa1B1MSJugqdCs2U/DwphH+ye+x3dr2Tn7zqVxU3sYfdP+YzK2QWaLBEZKCFo
wG5Kp1WKg0K0mnsaYd0uJJvqdlKYPMWQHLh/kOVHu5IFPk3tzSGk6dZFjlSXHLswiqChvzJYGkCs
tet7aZbEY5ZXBhU3DqxfOMgktxngFR8P3Kjd9KZtrzLTbLkn2+h89iXJw/t2mnVg3mWqqYfY6Jzf
WasI8h1Bp8x+hJvcsNHkeYrXDioSFC1zRSt7CDR2OxZpk8KrtaJdkae6xKvpyw1kmfpbbkzGEfe1
ageQfriXoXZyuGZ95ga/nKqSTrnU4FLm/IwtFyS8UHwKoDqGiYSiwGoKMOmUaRT5V6MMDuY+Y4L1
bFEEibZPozx6TkAhiFWMHlKjbsJ8ptbsPJIjvOmj7AH8VVr6mhnhsTeETcVXLOdV244dl48q2WPn
1W6b0rSOutVM3X4qyJAc5EB3wjW40FpcVfTIV7suKSDV6nzqazp0i35VdH0ykzRMexVwwyyFeyQZ
VA6hzrQHPQjI/PHFYxJrXC6yGxkKklsVFIz8LsRdkB8ZsUoXoi/7eymqrUwt8a5ezlxMCpl5plOl
S8v45HynAKgkgJRUJNbMVC5wQgHryqmiAhBIipveKggEaV9aKlrc6NYjmdJ0Q98OJ0JR21zZhlhM
yRWIV+tFwXB1Lw15M92AQukUF5YoAJMiUhCoJcNihlXWkCypU/xIlbqI1wJs+PBcVdQy3BpnFzpv
K42zVsQWiRXRW1zkc718rWsuw5GTjOkJ/nbNk9ltmAFaMOxTHKttcZUlUyn5eWFJj3NTyTcy2tna
lXPySUZa5/KqACjGRU81VeIcxxyPeTVbz9gxkRgPpdZUVxqU6gNzKVgTRslrZ2q74mpsFf0HASdv
CEOcSmypgT2C3pqp82Raa7lN3ljzRs1tG2x8GCYq/Ywhhl1UPpWSjOPcMR70Io+CUmhSMzDtyTVt
ie06M3vpqQzGeptYHKZuHmfTDz6ccoytJkm/p9XQL9p8FZOoxswoteBaNpPRs7T7obWlJRsZNH6q
NCQJAOoOyVKT6ndt7oTpdg6rSmzCxpgfEiPuMz8bxvGxnTTAB0CjDxPJ6xPV9eR70dZiG5eALXdW
3lbplrY07YcyGuoqzZir6KYmS6z0rEkAKk21jV4J+zifZIVzn8sEAseslQbI62UAXDW3wWSD/s+a
coWW37ptyqLIVploHNKMRZjBJ2gt87dEM0y2a4cKN7o8Z5P0NCdrdhEGouWPirrO9CiZAJzumiBP
sXIALp1506ST5TdsMTzCDs9jHxhf8dgM8BRXcmOTY6f0DnMLL4GmXM+9I0UnELsVdbE4paM3DPNd
JZNg1KMSRxc9oS8zbjT999iM6X0ZSovwCyJV7SMABhhPAkSGOFnHNHOTp6nkg5Ihlb+hk2pUTxGi
AeDcbQrIth2FuM6RtcRXCSVo5arWWho7JOA13xT6HGculI55ilX2YW+Abnxrh1Zzr5EAwDIJ2mN8
hVimOoWhMnaHQVUL+NRl+M0kBMKzZgzIRf5xDmmcZnqtUxtv1A5RXQ/hjsPFUzm3x700hygxaUIc
G78cu/gWPLU27zIjqMtnME3DdRabMvfyMM2eC5nOBFdWmvahNUzxMJkWXCIdQ8d7YG7llU2BFMmF
I6k51tH4o7jTzBXCy+tUJcFUdfmBVF924rdLio9GtNXf0qkT+74wxK1iEpioej0/VfUUHUtDtX2t
BDGtYHh2ZZJLkfmSlBRM1xDwsDaTaRBmAGu0aQivs8Qa75KkpSJqyUI94Tep/tTlyon8KAbMjTWr
rX6Lif7Iik5kSl0Kkda2Yb3soJN3Bypw1ncFT6+9hqr52lSEXPtOUQfpZhAyRnCWGWtrVU/kU0+5
YaPGZk1bLID3x6DJ2GF7OjQ3Vlt30bbjSkwNM2+Urdrp3LEGcyqBq/WS6pEBmH9zZCk+cAqBD6yR
ZK9NJ8QxyymVl2NqJO4ArR6ADznB0i8kUK5uYbRVd1ertXrbxPiwxHk/XsuOrL4oYK0P5qgYq7ri
H1VT1Q+8Im6MfBXXFBQzdajWU1NOzBId/H8/yGa/0nopsa9sShzP5IyKNTEz6PR8qtq90KIQS43K
epJxoERmpXbX1cCdPg5Tqp8ZtWmuKwhux62wEJpT+Cv0F5ZRsOqrxrlNREfOKgv4QaGprcNckW+0
uEtI6WRoSXK2k2eM6Zb6ajOtRGDYpM2CSM1/B5DU+RKDHZRXoQ3ryQ8y9uMt4XmWemhg5F02BPl9
ojTDd62IQ8zWzKEhng8dod1G2EE2W1r7CgwHdXM7Ogt+2cjGkhktS/ndRN8Dxc2kTn7JajB/Uxvk
+K7swL7ZksKcHutZbuVjRD2Qd6HnVbAbtA6+weDE2i+NZbgJZD0QvtYmokWTnGZ3YWiTdKDBRbkb
Wl4XE0dR0AarfbGOJIqgDvgF1QtjzX7M56A0VmaPHHjVQHPjdgac3M8TbS7gvbZDx73dUUjGENAC
u6FiuC0ADWYPUzyPLoyo4aAS10FETdng1iVH2p5WwE7ZZHNe3BpwjI8T3HubbKzS0FrcyAFxy/Lh
1gE00uImrno7/N7PtcpCEcZS9aLK4Id5Hx6R9yAU1qai7Z9MKFkbB3rb6Aa1ZIy7DkwimWi7ZvaC
meMiiSeBb7FDSl7TmKobUeCds7ZfmVO1Yb9IIZ9aaXyFRX16F3UFRXo+xd6AYv/ItVKqjzCgyuJ2
KrVwSzU0fIDJwLoauuQaqRWJaxr4QjpNiNPh0RUS11ju9KwL+ETIX7GbETDepZrZk5n1T6xZg9Qz
y7b/biQGm1ZQRzmnSeuMfkrhK/NIhsPno15R3HWMeqdPRb4P2MauucKYNx178kmJJwqYqlxQy+iB
SzmBxH0Fmh92CF2F7fESFq4RqUH5p3853+aRDmwuN4zyjooayeCaf1aJ0lkPdhPnTH/VmmZ3M9Q9
fY9ZLbRwLQw7T130qPTYxIGZqnRkdOWtlujqEUh8pO3puSvHnWbGZLhsIZe3QOVSij89S4W6f8xd
oxY3qH8M1sZQbBLimz1u3vNrINLhXrQ0WOLPawwH4XRzs6rQjjgeLnK1uobnYtuuQkJ0RzZbhVDV
RM+SGk9k7Q2NUgSai9euDAC5seyC8naE77fSDWQShGiTfjWksXCe8RcSh8KgkgG2ERfztYBpidMD
8tLatWC9r7BDTW+SHpPRNWGCgpfuUDQmxVTbLE5UJqLpnr6CTLwQ9ggcVfI62hoiSn83smxLm9zR
+uhWVIWsbu3cDn/IPVJHV+ilDeKZyi5mQ9C1yNnLRnLHBpDSyySXnBxTlW9YTeqjpXQjBcShXPGu
5W80++H+0hucfKrPHYZQn+N64Po6G6QgKKMCWvXxdAmoGTWUeZ2SEo42thIQvZZTPyXDd0iwxD2k
MpuIl9Mq96hVof6ErgyOnaVGP22Vn7IV+lg1lCNKO+GeqJCS4heP0X6ym/HZgZprrmPHFPKKvRag
Ws8xGD47trB/hhNWk7tigOjLAiG2WhG6j6kHd1M5To4gnlHgUr60hZ78iMdCe63tvpHcUFayXzPw
NXuB6lLq07G6/RlRzHDY3KnGkDsdMMuTaLBm05IERaMoyW+SlhbulUJ/Bog2C7jlNk1s50TuknYQ
NbTj+z4XcnWdBvIAgmlKDK6j+lD1NznovKtI6cc3mRP1l1Zi7IVfssqOAwh2meEQNl/UStEx7JWU
jMI7hr3bJSYDWRGRWFqTyDbhqatYORzoTitwUc9tQE6x6rQvgnvkHjRKKnZl0weW37FFowMFnTf6
Q64ue3TYkzfI25Bsf6XXYfqntgNCbg5IemN7aD427WB/iwpCe0/LInaIiEO1vYoDCNE7yunjqU2l
rtz8TwvarStEz+YdpxrW4b3e/7a7RmtRwCbxXdoV9kYxu+SAPm94VZO2Jvkqy9++7hf92OeLLgT5
2aLWsegqPmtdLgelbyIMVVy1uQMTesxZso41X7AB/aT1lvqkbFMctQ1b18+6u2WMECR4chTo1QgE
wl0MJtwpr6nvVvrt1w/0vqP/T/erg3QNga0OpEe1zx6IPi1wBdCq3ZlEoSwHmBIFp6+H+OSdwRLB
NcbSeB7ZPuuNNrRKGtFi0ktanSrroZhXZO+/HuJjXzRiHaBU9JmBHdDVs17lNCppj4lq7FccjDHw
NcAkF3NeHkq70DD8sVvYlg1d4RwHuaAYizzj7971orZwS4xL2kuWlCoJvQFc7WRvzfEtt69iAMhf
P9mZ6m/5QLwyFUmYTaoYbcjZByqrORWACEHtZbPXkzaUlasCGzXnmMTHMFz1FH/NC+3YH7/Y0ghN
L5tq2Iopn3ezqyGFTdiblCz6O7Xstn3RrrVu9fWT/Wkgf994jQiefh0+10Kb0Rcp0l8936OFKXgd
Ez1XPr5ZK3PT+6MvuQAs3XhVeoSXvuORcfQo0XrtavQGX/F46S5JEk/yqTusLB9+5wXNwMcVwc+C
WKXQD26ZsGTe/6zKhlMpTH6W4tyM3VNrHy48N9qes4ZzBuDNIitDw4MI4v0AUhaSmbYdSO6r5bl7
v/dhGnpkgdzZ/ee5LS/2Gn/0pvXg/+ep6bn0Qj/wyKJ61YUV9FFRsrTfI/CxTFmz/6Mg+vtrKJQ+
AztXRteedjEliRBElJs0nnnfrJXrYCthRuV2fIHHyL3/eemln+ntmOZnwy/r7q/J0MtJXwYJw9MG
FNC/cFqUorvvN6XXuiG51MKNdyAIt2+0t7iFW7nXk/sb3K2XXPj8Z3SG5ZfYChsVEhXUTovg+P0v
aUi4W6MwTRdLSq9WZEguz4lhemKiNQCajydVWNL2r2rzBJRhRTIaqZ51gUzxYZtBroKshzMG+g0C
xHMJUZmjD3Bmsp2acVNGld/J7d2UmGCKJeUWBLRP6ekSwO7DLroMitDfhPpgs/DPFiS2frTuRgr1
lMS5FvVzBRLZbfTh1EjlYSrUFVXjawq4JLUNQZusjsukjR+Nlh4Asm+bMDxW4Xj39XL57HvwqzRQ
MtA6qKKd7e0CuEGuIgVzg/ZHWel7maDdwMrM7cujjUlBONouHoCPjprdSDSRFLn2A/ray9c/49MP
4gD8skGmQA05+yCWSnUXHJrl1jkdu4bkY0riYnDu97ayTcnZ0U729vWQH6KA5XP8NeTZklDFRO8H
TkSuYOJD2Q3kyB0oznZi2JbRhS3/w653NtjZtx+NkFb5gcF6Gq2I8yh8W9w/v36iD+cKg7CyLAOZ
qbZgi94vLfppp6QrNIsOG2NFlWmDmJnkkHZhL/s4j9E5Wkgd2b8Xns7ZCg4tqW2lVgu45tm3UyH/
RkxPMi1vHufZKp/+7TM5oHNo52QgID762TOhCK+l1oBLIMUggYmxQ61/YhZfiNM+zj+GQWcNT1GD
dGYtz/zX/li2odq3M3gdS3lqk3VOb0VBRwnN7d0LFLkLm+DHqUf8CdhEWbRfyMDOHmqQ+qh16pDU
K6O6INR3fdCv0jE/pc686ov5wniffDFiKpTvbD389Xx1xbFNWliBuq+XP3pTuc7G9q7AChpf0AvY
gg8jscEzJ3goh5fomGeLCkAFnbiJablRY534O8tt2AtKtolm+1ErX5iJy6p5F+JwyKuatcSlCHPR
Or7/arIYRUdTJ0u48xr9XjF+DwiKCplysbXK+5eiH1b/cjouI8KSsxSHQ9w4X2JdnedpCIEYtpDu
GTE2ZMYvyC3/diHbUPaIg02NpYzo8ey5yEtO6kJtdsV4jW+BIQKSOBeOwE++FGMgcoXZtWjxz/Z9
Kp8VOHqLWF462GR9dHFlZc9T9/T1C1M+hGNEuTpBD6U38K2mcXbZ6nFpsJVM5XrSSMoBTXzr11Y9
7rJRS/ZTZ/wOtKGlG5zkZNUX23RCtyco963UJBgvzM4P6w4ohWKSXIfywXIwl136r1U+NHXmYNxs
uImqDzSa0Jph57r2oOl9tptblcyV3hUXAlLW18dpikxvkSojFGeenr3qmia/XsNYwfV9f+/7R39/
5N+tlz/Wa3e927kufzmu12v+nbtzN62722zcuw1/+r9/mSgrfrh37ob/esdf7/j7+HtXy3/Pn7zl
D49/+cufPM/1vdPJ3/LHfstY/vIn/s/jj+VvWf7W5T/4P/dPp6f9z33lV/yn/Z4/fu6X/wm/c39h
tX6ccVDQUMoD8EeAhJb+/dvXO/Kg1AhpVGkdNxVv+Batg/QQmA9fT7mPX1mDP8faQWJLX+65Kjmc
QFqJlrZY4JBuX/UI7ox9TqNSFXuV8/vrwT57KBYphFIdUDWo6vcPhWn5AEGOZFqaVbeooXeIiOmi
HQ69Km2/HurjNIJPAxtA5sFMlOnLc/81e1OEaNiNFpabZ6lfBk9NXftRQ4lJbVZF+0Y5/evxllPo
/e6qGRzdcAggRXJULY/+13iRkmqVlkSWO/e62MtBnvnU28urUcr7C9vqx42coRwYKCDGwX45Z5tE
3JihjvsB2rveTncKmXMA22BrIfAD/6aUB5bVmvo9PSVPFi0lF/bbZd2fPykzZdkOQXR8mDEj7uG0
93QW9w6H+iLiz/oCROpjnoEQ++8hzl5mpdidpVClp2imFNuylyYfQ81uhwU56tCJrgVNKX6mUl97
Q5HdaJ1ce19/zk9m6rLyuIHYKlHAnyviX58TeUQQ6T2/QKHA4uU9qhCzJMyZXjKr/vdLHcmpoZkk
jQyuV2chIj33E0lwwt2sxTZIupKdY54TbjT/z3GWw+evZxJSj/JXYRzqxf6gHCHGgPS1vTq7cFp+
NkNgzkKG48aw5A7fD1QHWRp2Cj0MGIKe6ip8SyzpwrN8styQr3LeAwmG2PwhKIxSGkQzroeCLk63
0XrPwH/LBeB0YbYry9s/m+7vRjqbiyNCcTsqeWudLrtBfDsz8aJfraTT/pt7kiDP1702tG+b0qWh
P9nDGBogrkVyl3+zvIS/PljSoWqnIY2Lt/IQhzcUznV5WwNwUzeLMaweH8r+Sh43FXpPcReJA20y
nbMGQTuXr1+vhz+5xI+v4Z/fcvYa9KSNg3iZPPyWqdyE7XUpf4ec6GrGATGvaWzi8T4L9kHS016w
MtP1NF2IDT6ZVoRGpkpnJikrnMfevw6lN7XSFLyOSshYRncVBxbdR18/6CcLH3w2JwYIG9Iu58mO
ju5qCAPUQJCU/VahDdP4/gsB6qoGSvyvh1pAOCAbSamCulbfPw/2SbVepZqJm4147uPpVDXGnk7J
tyCtugtjfVwvhMiQs0jgG6Ruz2sF0qDWNZAcZrEmberaftNSFe2+8+3fPhLDcCNUZfL4Cg2Z7x9p
wte1gqJLBantD8Ci6N2glb+cVlzDL2SI/pzg72fksrWA55Fp8LAQX78fy9Glpq76iIRLMlj2qaJq
tgtVTRqes7bCbklLqD6uqC7ZzzqOiQmlckxxuBqnw+SRxY53CJ7NJ5xmLOsYiGr4lUHFmg8IedCU
WJS1c7/MIVBhtElBbh2ETfZ7CpAL+viqGxhcDvZJoGK9YsqMLQH50D9UkUAaBuK7IGdXFdlG15KR
lq4oFo+WOYcPTdwm3ygGtrukgEYrx9a0nmo8wC4cYB8XC4G75ix8FgsR4TkfUTVE3xhJ6mCL9E3T
94l5YQP+7J/PxXWBKi/MH/NsMVYOwtOwRNI2zeWPlr6GebCe/vVkgszzzxBnH1jCawZNC0PIaK2o
R7t8Z8/q/BaxxNcjfTaXoI4znbinAllzzk6s3ojwL8dXzcUM1P3+n9y3dkNTszutiK42/Rp+hJ97
v4Y1ykBtFdyjQd8Me9Dz7hPucO7vnxiCri1/urp00n3yoqlJkObTlmNOU88OgRkBRWI1pc3Kbegj
gOajXXr8j3veUvb4Z4izvb2d+2FAVmi7dihlPiZduBSUMu5OACUwc5LHh69f9yeHCVVuVSGKZXJa
VMneL13a9ua0s/GWomHSNbXqqsKcjZQfHBR6mWBG0VH10FB91pPRsyNESWWxL1FrWchdFDU5ff17
Pt6BTAqOAAUstFqYbpwFYA7Q+Cy2pABJmH6Hpw3CZQGXoNkmc/Riz8qFq8LHY/1PzQ50GbcuAuiz
121U4F/rmG7HHKM4OkIS+2cdN95cXyfJzlIvBGMfH27JZuFBxJvmmPkTa/8VRHC31GgEbNkm7Xmr
acGJhhRX6fqjTpCpzZdoxJ/MJThNfFuqdeTt7LNFC6eYJjNs0MhpKW7UrQxtWFszkJriwgb3IRdP
doIEHW6a3IUsAxLV2SRKMD1AhFB6xcQhfTPg/OV0Lu4JdBZgfXF0DK+zf9v43UNF85WLkeH5kfpn
fHI0S/qJsohzNj59d5w1bb9cKa+G+E2voSz+/HpifsgHvR+DFoH3zzhZOFabgjEaRz+ptAfmkHJG
+Y2e/gOStK0w+1/KLL8kQHswWNuhWbnwms8n6/kvOFsbiiPj+YdQwivLzHNGvEib6ypq9+C4/aUl
jh6o1YWHXo6Ovw/2ZUgKPrLOq2UmnRfQycEjV1b0kuJWOJsbyRjECxzpoCFVP7R3oCGqU40ZTL5W
jaoDh2HQW3agASzdWhUOdOsu0+WrxLGH1v/6p51P7uWXsXORh7bZjclcvv8cdmbr9KXahWfgea/I
b3JNx+EoZ25iSJfewhIqnb8FHSsHUwPlu1hQvB9LlbRKj6yU6WVf484yGgA/oy0dPthQ30jlo9nt
O+Mq7x+jS+ZRn33yv0c+2537pW0/ElnpydPRqo9KsVMVyTO0ayt6VObt16/0w/1qeafU9wHiUV+E
F3E2wRI9QtwtlyXZJv0AwOJu6h/AvK/CsFxXSeu22nCU5fRgS/ZVowQXAtbPntWAVE1180999Sxg
jbvW6AANlh5759NkYPFcamuEuOgh5RcBRwwj6wuT6PMnpq4Lh4WiLuXE919WGictCkKemAbeh1GV
r8DM+6PSpuDawoNJm9KUOiDPNGBJP3MC6AtvfNmCz2eWybvm/kxl1TrfuDRMXq2+NYGMNwe7cttm
h9bLq5EPJMPWdla2s3GAgWl0myJqWaflpU++7FoffoAOnnBJzBkfEh7CiYOmk42CNsudQjDX0oKo
S7+jGDWItM2mnR4cx+G/2MjIqS+0ekTJsJbfv/UZnFMdLRsZd6TkkOJy7450Sh+d3Lmfu/jaSoLX
PnXaC7msz7YM8nSMR2yJsc3Z9FY0UdAG3ZI7qjGR6GBbmdNNPAKwUMIL9+Pzk56VRK6KYiO+1YjW
z9uBggqFs4UXptcbb07TbTAK9BGWu06L/gJZ1IVp9MlXVJm+S5KHQT9kPLss6DqErSVtp+IeSoNr
qzlwiHSl2DXMtdveoV0BS8gQ9erXQ3/yTt+NfPYppRKlJXpKTsXgdgjwby7wo1ik2NalXq7PDmCG
MuhIg4LLdF2CgL+iJ0hWhuLk7A/trF3p3AU5YQ6RFPoaGq4U3SUYpHVp381mtJ9RqDcol/6LhyV2
k7G+cFi0Z7sFAJcaSiEPO0vfW2NB/7lVe9fQ9Pz1OJ/shKoMzZcyP1YbROXvn7Sz86BhTRJOKd2V
sPsVW7Vn1sqbVLQ03FCDCsbN10Mqn85YmwN1iU9p9jh7Nr2yrMJGv+Cl8c4ot7FxpYQbkW11ZFX2
dpEkWc+GdKD9U00epWJyEW0Y1k136Y716bPTTGEv/W2UJs5CuU6Doy5N/I6ES17Knf3BoqVW4IgV
7XF8Xn/92J9O339G+1DkG6c6RlfHmy7pJZOfa9QL44iA/dKW99nrpZLG+11qLVw23n/SIMPNBgfV
Epej1qNlHlJnd1co1R6CBV4J4vT1c326WNh8VGwy8KIiL/t+vEYe5Zh8cOkpmLCESuWC7Um7xYD1
WOReUq2CGPbGU2zHnhw/fD34J4cad9h/xj47yNN+UGSRAxhUCrxIguSwqEa/HmJZAWfHlkp6izsp
TRZUac8er28qkFmBDedWsld2gi8dtpWKHO++Hkb57FFof1XJdaJqxeTi/Ws0UKP3ejuxvYFu28Rh
REOsnocnOtsdvzfGbIOU7ZhYJoNrod9Mi7Q1nAgMQ+NR4rDZ9WU++V//qk/mEi+XHAF/4uOeL9Ws
avR8sgjKy7TpTDhFSb6dixbpcpSwf7qW0NK9IQXJpWbA5WnP3voC/+dAo+LFLfbsCmTGKXI5RJ2e
CFequB6A5Kiz6VkNWHj7NW/8tr/0AZa58tWQZx867gpn6EeGtGyAWdWjI2hHHhHDS+mtpQm3jEAy
EdmApVPlTeY43hCoF6rvfwKDsx+x2M0YRMdcheTzwix6P6tPOhYTQAy3zxQ8jkK3Nn72WrvXgcwF
KQee/uqgcqsMsdE7fBgolsX5rcCDPMVem9ZgYH/xHpLvJlIlgMkXG4I/naoU6kma0Z76ode5b9Bq
QQ9mK+ttormrLn1JaAvS/KAJHxO92unxi9LQoW4OD2qerZMEFgnokK/n5mcLk+WI2wzlIC4TZ0cX
C0CJ05nAJ9YkFOvYEWxR+xee1ogLSefPR7L/l7Pz3JEbWdbtExGgN39JlmujNmqpJf0hJLVE7z2f
/izqnDtTxeYtQgPNAHvPABOVycjIzMiI9f15cTK4Ay48QzIoimjnqykNOEdTCo51l+wQTdiINGs7
BLkojbI2HgiMZQQYRIWu/SotyH3JBNFjGL+Feb5X042zxWrEBvCvcf2a+wiWM5eNoRY1UVk4eel5
8i5Aw2mviVXDwU3oPnXmaLxKNKXQumQUd7VRS3emXkm36kx2KyXLf7r+IdfWukElMo8HuoGmy2J6
86aQ9CnuMkcPXvXk0fR+y8MpBIKWPAbpR3Id182tTDPiPf+aW+wZPGnJIgCtzAmgVQyQG3ZTBRpj
wzvfvWbP53KkgjhZkKXidLFwz1woZEXz2oJ4bnfhnZe/tcJvuYH99EWTD2V2SLaCtbx2Nj83OY/8
7NgaRm2OVhsmR0dyq1ffFp5/QE/hFm23t9AI7Meb4Jfw2FK+vaXFszKpF6OdN5Iz0yPtiLUVdYUT
ZV8pCUxklELGh57emOsfb2VDurAzn+nO7Hg0dtMujx1BTvZCKTixNTgAtk5tXtiKsKX5tHZEPJ/R
xabcK0E4hEiEO0mDZvZgQ5/ow2dRoLYkp4lpf31wqD++34PIhnCkQXGO1o7lfjtFKexehUMi1B6j
ddJqGKpDDQGx3hGD9BtqdkplB2LF2o9pU30Wi0p+RG1rVG6AAfMe09M3AWJXqcC3jMYIHWIaxyd5
5CnbUSbAOo+E8/IApl01jqEXD99j8FK6o9F0uwvo9tZt3/Tj27qEguHKVaBWdNF1ebAbwIVC4M2F
XTjHAXqxPIHST1F6sxqxPsqwTkdoR9YsQxdEGaoOg2d+0ISSPjxKZwpax1XxpZSl5IsmpqboCJI5
cU2tRV8EXolaO4CJJjqBiVe4eI3wnSUjqPgNZvuhMzxFsxNR8L9LVVi4pIerj0qp9IU7zmLwMxr3
G2+gBE8UA/Sc1yIfHrIWlDAN+5y3OHr2G6Ri6l4LDnUq0LZPIJtsVUpUN64n8WiVcg+zNqGPFTW1
gdrqiCZKYr04drQ0BrR2lj5J+xwgvjO2hvU7pknllCpWeCDNBfMp8QKdMg4pd41mBHhIc7Vq2MDC
AeuWRktraNzongP2NP1VFmN7r09AlRwJOmC7Dz1qv2xAStrv1PKa76hsjaYDarz62dZS9jEP88mz
tXI0XVgNME/gpUHfzg3/QyUNwEp8APNwL9XpDhhvueuqODqxe7JJ95Z56DJPHpyAB8i0aaMb+IjZ
qR1L+SQ2g/m9hEVAZwGqFPke1jAk92pQshtNG5X0PtNycycLHSqvVdJmtwqy3feiXAjVccxQiUIN
URTugdWl5IVzGTXNavQy20PaEnLSOFGC1SPEkT8VSHve6tWoqE5ZTOUE264sY9vo8hrNuzjw91HQ
1x9gG0sf1WoA/l2WHWQM6KOy9IhkcQa2tJda/x7Za+Vu6CnqUrjF/eigShyoEc00u8Az0q1Qvroq
SQUqEDlxoj8X2rOgU1UN3pMW7P+ijgL2ISjv5f5rHH5QYjuLjkr+G3LtqNzp5rQR7ta2aq7lJCkp
FbJ4N1rE1byjCJpecRZEqN3VXfdB898Qn7O1uDjImBv7bp/L/W2ZotqQ5Haj5htBaSUEKoQiSlKo
+yI7vwiBmSBOacBh3GlnERPnoN21vcqqRBoBeMz1ALgS3akvt1Da0ijhA1h5Gd0lAaUIqRHIkSLZ
pn8oUuQ6a8hnL54SbnzUtWGRnRN5a6C4nGB7aaoYe8JmCUHPq1XysaWa38AURVA7nEqNOiwxbF2g
UzDjplbv/7behMMB2f25wswiSfguLUn6uauiqcqcJBy/hAlAOqG6bwTxZIIzvD6nKzvzhanFjpkI
HdUROqZKyDAmcC2aWZ2GhmH/bxsE/gxKosca2WV2oOXdRRnoPjbHPnMQEtuBjQeGDPJcGPpdZKQ7
E9ToMOQbR/OVq4hqnNmcR3+2NA0/0oMuwmaCVkFWKdxCPl6fv5XD//lxcVloDgguVOuxzpxCozkg
S6D5VjDUvl23suKO51aW990siNpu6lvY3ZRy6bHwOYytD2GmO4KRoKeiHjpfOFw3uTIwig/p7mVd
U5a7/FwUndeI2LICVA1qE/i/3PNOSShtXGlX/I/2A7oM6SYjJbXMpTY8q5hFUHAylBogyMcoUDm8
vRhbaa+1qzPkFe6Cc3Ps3NV46QqjDqm58MNi1kLovyARaPCwME6Z5jRdAgS910EYkbeIZ2p0r85g
Ms4737yu7QCq+z4tZL5k3AZ1B6jO14Od5xU+BNNe2CGIAZi+qKFWuXHTgzxIdLO05aoL4o24tOrQ
Z7eTRQgMNVLcyuwIFQoAdh+R5QE9u/FNVuLshbfNP+Js1eTdMEIpw4jaNJB8j1L7VqnIXP/Utd11
J1v5+iovfBJJHJJaiHxfWmqjtjGknMsW9cNsn42rhEeEzyzv83U7q+vnzM5iRFFttbyQMCJlXi8Q
VU20e3opgutjfdU8da41ebxucu2Gh1/P9diUPBDwFjZh52ZgRKrCKWAUNMGERnW2S6ZvARxmKfjW
I7ZEXY0qudftrq3bc7Pzvz/7eHENrbKKMItsCOCOF/qJDkm7YWT+7Ys8FA1DCDSY4lwhtby9ojxT
j51IioAiKbpfgwdqezfmb8vEInRLecUxALS0Q78Qa9ELnuQm3NgeVuaKwAZVmsQ0z4BLtkBVikaX
1A0pFbF4zmrhu+8l+9Qr/kMG49zMfIA8+yRtmFR6Az/RKRL+esiblMPRfWSBDAWk9JrqG6F7bf3S
IEsJDA9wVPcsXCAtebNKNXKhzRigCtQ8RJOxawb1Rm4810jH/XWPWzVHaezcmU2rwzKER5NeghDi
0g2c/gBua6eVuisDagYHe18Ip+vW1pYyPfn/WFv4RdkNA6IbWKuEh6mvbVl+q+P7RtsH1AVkW9vG
vCssHR3AAU1XrGD6DBfJJzUO0YfoJ6zpv0D2WMZh6H8n0YvVe2B+3wa6fK8Pb20yNd71eFGg3JiH
kUtfUZWB11qIk2jkDDst9wp7StQBqfDIGQNjdFq9/XHd4toioLAGMhQv0Vxilt4SDLmVGwUv/xB2
pUF/8H0NjFK8Vdm8NjLudCDXCfR0Ni7smOOIBlKDHQQMuum29mZd9l1QcaOT/sMknj0PLA9likf+
fEo41BrVFwqcUeb6NFKpXUCP2XolXAnzCu2aNGlInNfpiVucK0IxqDkyg9tSBAjmXiw89OPcDxj+
ioPkfjRojWfiaYXNekSRjL76/befb35snx1GZG550Lt0mHwcZLho2JdKSLaUOuQ7b+x/eEK91WL0
fuXNlmjBQ+FVkqXlPVcdyhwuWlk5luq9ZknXOVbJ+12jIIpIe4EqIvdD0N7KW773m0uz8886i55R
joyRImG2rAxb7Xah4apxYgcZ7dPdRih7v+lc2lp8zKyqqI8WmMywpvMmG+ywOP6Xz/XPJP5J0p6N
pqgQG4yw44TmBz1o7L6/reKNFT2HwMugdTGKZXmJ2YrW5DXMmJ/9DivBDnkwIKg8wHDf2EDfh0cs
USFLbznVAe86okQ9DDg91Xyb6KZPgCjpdyV6fKPkDGjTKcU+aNKNT7TqDmcm539/NoHIuAHy7DCp
drIL1MoOpfZjnJWuqAlOkyeH699rdS7PzC28L2yrjpMr5hJgA4p30runsoYFlT3/BzvUNRoI/Ojz
i8DlsHpQdtIIxsuBpH4bQLjSunQnFPFMcdy4Q6zO4JmpxZDSWddBAzLrSDVa99/1gaekwUHPik1u
i9qwbos7OFs2jbvyYkG1qNEVKbA5KgUh/I/5dyNANVGWKalgaYE521hefx7b3vk+/eX/Z1BZvAxr
9DZmHXlvR5bEk1ioN3pY36IgfMraL01QPtCqyekbN01FMHPJ6fpXfL+Xsh7Q4uR0QpKDEqjLr1gO
Se4lJV+RG6UbUdzlTT88zds4fa/65JmVxQcEu4+ydoQVEdEUejlPYhDt2zi3Ey3fqFRb3d6sGVmq
Uk5Ni9BiezHroqffAltCs5Ph+kJdtqPElX23oMvN9N3Bp4Qt3/2HedTomlV56SAHtnAbudXLNOnR
2ilHbz/oPWooCh02QrNRHbcav/61s6y6GQMBHigdJRQwWE6ifKuzXZ+1dmceIo/uweonrTQbQ5s/
zjsHPTO5OOCB8M80QcEkvF0bvCw7Z5c6dfkNnShb1De+35Y1+dIhJ5N3DNYg0bK3Ze+jLzzr1n2g
fgyyna9uNBVsTebiMt/T3qRmIrb0rtxNgjtm+4YnFPFzxrvwILkxleHX3WTL4rydn+0FccEjkcSR
ypHGaN8glxhZPqpRkouKxckb0k9JODzobfF23ezqKeHsEy7WBHpeYWfOSlB+xZtRieSFqm2MTFr9
cBzqSItxzaZQ63JockZ+2AhHzgnCXdB9rsovTX1LYY8kH9EMqlAoVvcTjE0vekKBBFlXqnJv0b5Q
uKr4W9nweUDvfPbsxyzmuQrTuhsTBtzpz2k77ooYTryxsS2tzuqZkcWs0jkXaT1ahk4c3yjVsCvH
v6/UJzrT+EahLykZjsyXc2rwqQDMTrP8QW5L3VuteraYoXC0lVRfna8zQ3MAP/dL1KiKCISC0xcN
iDpe35TPkr4Ru94boQCI7vC5Yps8zPKUVyWSnBjWHEiQO+D97ZC36j63pL/+LJdmFhFEQMIDNTu+
PVwXBANM0duNYZO415fU+y3t0srC3QUNftUsA4eMpEyJ+ecqmWWafvTaRiJ93Q7NqLxjc0pYgkSQ
JICXrXP2QV/o0HnazcQFzoafcujRadqYuvfhiUHNanA4m4RnL0K9bCJHMaiw3FvcAFytEjmm4QZ0
iWsRAOeMVbsRNt6voUuLi4+VBooeg7xnP9OnDwalJc1mOc6q24GSUsj2ULtiLXy7M4bcqEYGJSjJ
jyzr1ddYNTzUdmhau+4T78+Oc0kl/QC01fxpWb1cRUkhTIM0qpUTxfmNHBwB4XxQoROVX5HguW7q
D4njMsJhiwdUUwOtpwM+vLTV1rkcm6nOsZHimC978eNM+KP95Ba8Y2zzRP3Fd9ofVK9et6usuci5
3cUHQxk5NiHRV45hv5g3yd30SGHTQ7d/kpyEfwY6/9Dyjw3ftuwXnsGd7rU+CDvT1XbVrjlGnynH
tkUQlPkdVQ27/lV5u/4L5fkXXJuZxco087xqC2X+hQ/BIXgpXgFXOyjN7fgFt8Wud1FfuDFt+Tmz
b4KDYndbTcvvd8LLTzP7/FkwncSybtuBHxBKN1X1KukvUnRS00ckO+P46fpoV467l8YWW0Qoyn4u
TBgjNy+p94q281FsFM19V+294mPl7aZiIyStuvmZ6y0WFE/0URaGuJ6WdAAMaJo2ICXkaEkeja0d
cG0uEZ6noZX6TF1fFn/7oul1OWQBWnntAQrtAK9tBJgy+Z2LkkL6ujGd87JZOs+5vYV7Z6GhIqSL
vSz+1EALFj+kxTduf46VIwiOnvzehDu21aCxtqhIypmUCUDmIhF46TEAx4UgRgkRWfQHD0HUkEy7
v5MCmEnFURY/merp+jjXYqJKpcCcAlRAHMw/6MxFLWQM0YnEYBPv++obCD+Ulq6bWOlspbziXxvL
xFGpyYXcVAI7V1V9nDIEUVpak8JvFIFTSyc9SpAnCy1xRbM/lLq/i6dXQ1Q2QvJKwcnlr1jESVqi
A34GI+17njO0H6WXPaVDvp9beUP5Mw/GXGXuBAFtna61pyF5uD4Na4vlfBYWDhXn8FUsWP7cMSwE
K8iOq6+TdKdFj8aw8QC15kXnphaBL8+6ojTIUjsieceK5wzfcJX2Tan3HLbj+mh0/yX4nFtcRLpc
U2jqn7AYjy9ReRhSx0c3WTAKytk/1Ya/g4BdiX+f87z8pIuQN1QcSACeozhjoMVq2erWmWtrIhcB
DmavVtcFBups4rUQfRkkIxFXC+/Q+trRff45QxSMl/jn676yFuzOp3MRBoTaKwoYIQQ73eN5/1aN
kSVsDKcIftFTH/59VmaeR3IkkA0p0V4eLSe6H2pKELkVpr9pAScZY2eWm0qfro9qPdb8a2bhJHLp
ddKsZkHzWXRETvNebdSdKJcbt4u1g/L5aBZegciBL9YKZsT6OaP6bzKUfVY4RqQfr4/n/xNS/h3Q
wj2U0kO8AyVlpwoKZ0ianRa+6pMrGweldya0SbnCa86EHqtm2Ru21/YnqKV0nIJ3RvlkEc7MoZby
SfWBFida/wvNt+Ggx1OErp9htnabet0zkkr1K/w2GN9VC2xJQz+7ilJhf/2nrAY2tArRZ1HhfS3p
F0qit6FRBTVYMdUNopcinlDZ2qFzbWy9ev950VvuyhTB/GNrsV15g9YhT8Wojap1w37CJsam6FMZ
Q5G2vsIecxnmbaPFh1LWvxoFUHcR/dqhvxO734KZ7nH/UyL+tCSUiyUkfwfhEIXec1lFtw1AvcSS
T9fnZ83tARJa+Ml8JVjmITECNBRhd9rWPmcgfEJRtxW/23DGra+wiPlCQB2ISVWtI4i/huzUV/tC
uM1JFYtbN44tS4tlDFMUMGCKJdPyndzYZcVLLn6hG3mXF1tFQ6sB+Ox7L9ayT5pMRamabH8CE+yj
QKmyOlIHVdiQjByhfZXCz9e/1uo5+tzFFouaM5JgTDqLWjMOkXYS2h26Y0JEfWzldu2TNZLF2iLW
rB+Rzsa5CPhW6dG6bzCn6DgYLT6r3Sb1azJJu1ry9xmSS+2cmHwaTbuybuKtOog/Pvh+XekiaH6S
/+8KIUpl9Iy6gdqiSXdsq06PfJQaHKfoA8GkqL6Z/iyt9iwNDp1PvXWji68Gqm/Xp/4PjOzar1hM
vYomWtHL/Arj4UH/OjrBoXKjE0h0ei6dhjOijezwKXd+FnZg/+Z5UNzHrrBPdpY7fb3+W1Z3YGqD
/9+ELD6IBHelIq7VziDosS0juoWAqq1kI7T48qSpqAe0mrE1AfLKpUM9szr/qrPTOLV6FpwZrFag
mlDRCuxf36iWtL23gMtqxqjnS6uOtjN0JnzziE7l9XGvBavzX7AIsCF8sTxB3NyJK1spcQTKcIph
w4iyMc4l8jMnzR4lGlZEWhZ27VE+hLZ++lG56Q/NVt4Afe+KV0+wTTc8ZTfdrrFRqPiqPP+UnHCP
phlyFbG7vQhX99R/p3+Z9WrrRjERSarh3ksWGtWFrgGpDVD59qvhkwCO/lkKeip1jD5obuo2DGob
bcX2F6riqmrH3mj9EBHFuu1qyboXmxQpaj+z1PFpGrzma97F5R0iN0ihdoZWP4NKRK83iOpgT9EK
+myIEuyacBBASBQobtlBUHr+Dp3I8saPtOaYGp1ymxsluV9khZ4GVOo+kuOgLxKigXpEiNV8pRHE
u4kR//btvPdaukioDa2UfvqQGVZyiCpDOyBlFu5qT0M0TIZNkUa14ZLCrtwxrZpPlaBx30RlLbwB
EGM95GplfJ/ZorRCTJD8asOUI3cKUp6cmsIoX1uAkrUTNnH7mOO9qWsNFN82+ay53aTBixB1up0E
qfnYJLPse0xRCqmX0VMOTWFqmSM3o/5TZI5ug9LPGlKNreg7vVWICnKnwQDFg/drTUiMnkhcNjet
ZVWfzakbXxBbKB/NYQgeaLeJb8wulk7Uxkm7pO/E32Epd0+kgcSvXSNbpy4L+C96ZpXuCxQ3R2ca
peZU8ap148eq+CR6va+4PHOZnzqxa+6DctQLtyzF7M2bDGFPGwwKgz4lEkfK1ApQsX5SqTdtNEq6
LUM2zvbkxFS6XTyPUnvZi9sBInkvo0EcydLzONT+k+rJAVlOJEE+oHMpP3LjR0lHL830m1HNVKA8
8gt6HoxKMO24NKyjqGbqo+jFzU2QKsK9pc966YVoRrtK98bfgHUsxK3GXjlcjwV/UodX4rE1L+Oz
cKQCi1BikfUg34fPHCq/Re5jfOO5P1EMOcgP+Sl0X/tb4zTuA5s65A3r83v3NeuLEw3i1bnVzcHQ
PPxoyc4dg4+Uw09PmS1/nXbmLnqi+ta4Mx68D8YcGrdIFatnDygZqg5Eb+YWXY5+TFi5qh8z+gZN
omYs73V1Mndei7B2ZP6Mq/bOyPhoWj6erg99pWUepvTZkXGxEQ6NFfd63jF04WcDBMy4C7jemh4i
ZlJna7DhjY965YrRTg6++egAarmx8fw6m1jO/vlPWGyAgxIkSRTwE4wydcUAbo76PKrDY9Vu5Q5W
o65F+nqucX9fRy+A9inKNiXq8oDiKbOOtWl9j5Gc2ldKx06nCxzVBZLZYlKGtiCRfqv0+vX6nK+N
l5TbP79iMeVGU+UmYqecgPrygycMB1U4TemhjHr3uqF54pYTe25oMbEdBYYCT5K105YtSfI27mw0
ye6Q6fzahqbdTVsLafVEC9damcvsqBReXhWFJLa0QUVvqOlvFXZQOu3wH4m9pvG5ELrdAH1h9/ej
BIRowtnnWEti4XLxwHsAZzdiU6x+ZAbnFu1VrzTbbF+1rfqj9fHNLUc0PFHXvUxf+IEhNnXFjOri
iz84ClKbyT27qGtSbGeo+7B0Q0naGODaQQlWzh8UCbUlxvIzWqFfdE1Wo+qY2Vob3QZNuCtIalyf
x1UzCgx2FViFwtPf5Tz67ZiWHahWzBwr8Ke6cC83v6/bmC9sS48E1/2PjcWFjoyBQnEtNnyjKPdS
BYGijH1vY8LWFti5lXmkZ5uJN45KW0pY6frKLuje7rvY6WW3As95fTzrDqGQyqLQgAfTZb1uqGdF
hEjqvJar3QRJsWfD5NDjlHV+0spGhyKbIttquiqdNRv71toXA4LMnxkXCcPhcpxRZcaZNj/65MJd
PTzF3n3mb+wPax/szMSyp8pvszJvW0yUMIRAGbh9slXMvbb5ETH+mcJFOJwkK6b9mIt3LNB2O7rK
GNPdrHyKhOSb5BFE0Bwsmq130/UvB0qNZ0wgn6yvy8nTwOuUhU7YQEHeU+xYOnTWXpWdSXZ0dIBL
yTbAfF53l7UPRkmMBY6SXV7/cys9c0y1HYVM5t7lWMqzhj+mIwzXjS+2amOmfdNtyp8l9WpISzqi
C8aV6P5tKR/krjgWxa/rA1mpICTveWZlsZCjxqySpsdKCNxSGgM7z+Pn0hseatUEWVp19N1Xrtr1
bl9pL1aVbZWUr+1t5z9gnoazqfTgXUh5ypGticcvtK05wxT+hPx4FBGMrJqthMFqSDkb78JJtVSC
Ue0x3iw4oNwcDq9N+LlrNzJrKwVN87TOOVZyWyLUtcWo0iCV8paD4NTGb5NovqXyuNOMGOEB/65T
f3ZlBTSfErEWeLZKDzMix6GdlTW6snoQ2cXwhur5fRiCBWyyjWeltUTF2Y8zF1WjmaE3oe8x5T1d
5eHtZB7ogrW0mp60yKWP4LqLrfuxwVMhHBe6ZhbbEeK0tefPU5GBVywyYBxCflJRuL5uZjX66P+a
WTjyoEo92q2YibrXpnhop8gd1T28UmfMoRiTy6931y1uDWzhuWMjIZrdYVFMJ6cx/QStRu79zbAV
WLcMLXwWeEOhSvU8g8anWPuAoC7Hvy0l1dX5o+R1bnegInu5B6lGXIRSzWHWoxipjl97hMVhNdTe
9yk8sAHaNffa6xO4uhZhyJr0/sxkrcWBLynaVvfkOQ+g7c3ShJgIPOJ+bKX9dTur80eNMk30FEqz
QV0uxpiD5ZTH2NGoZZ/UU0COtBXi3XUrq4HszMriK6UmOY8IVTun1Iq7rB6Tvd8IX40GMIEst085
3dkbFtfGdb6nL+Yvlbwe4j97uhaJdhXnrj/eBsGv68Na3V8RhTXplpozNsujsuhLSSiYWEni4Cv/
+yBV5rEyil3kTfAwFGrJnjJ0c0nX/G1DO36BEC0EBGhIfLxlV7YfF7ogt6IAdSX07kg5/e6nZtro
6ljOItXrQOJMyKRcdahcW57Ks8bL/Q5dcbX7HubiUxwYe0HJX65P49I7/lihKo7rDVIN72A2cZEp
0HMC3ylq6Sd9YQevGF8GwbDsriJFIdXm4brBtWFRnQErg36pWcvj0umnNhs7QYp9x8hfsqL5EISG
I+lbwf1dKdmsmWvw7jwrldLcvKwyTeShSnMhCZzbLynpFN9Gcuznq7NznjbatN8lOLAEolilfZXu
aXjQi30kgEXiIdAeODIpfsTPDoe72k1sdMmuT9yfmTm/2ywNLXaSXpGHeAy9wInt9I8YcoUgcuTo
O4X/xwHTnv9O+XP75Yt7b+3uH/b2aZgHfnj8qdp3KhV02q6gZOyn/UgWyKYUyH497D46x6e3t9ut
nNMyii5/7uwIZwco2Qxiv+IRADoCtbeQ+8IDgMt8J/vxs6H10sY++86vaPSAp8knp9AT0e3FZxh6
lW4MPQ+dKpLLna7l8REKVbjzSUdvnLL/VPlcfAlsoQ6ANVCa77v9gojjPnnx0IHdNEnoT2RQUafP
XtId6/hzmwxuxGnKEG6DpHOh3aXJy8ibdhrti1jkGe5D5f0yjJPWbxzN5dkF3v0wYHsk+qBhQnK4
nPOpGvu4VPXQmTL6rZE5i6gIsrJaQRFQ0tP7eMxD3dH1Kp5L2vW2Oea5rD0GiSzsxLBqvWMamn5w
U+HxNFopnkJnRCk/9f4wdG7VjYW4l4RBuCW/lKlQkZJGcPK+H+AfpqXypTVCC0KQWkZbve4rn5dm
XHm+TtECTAPl5chkL7BQU4SI0td3WlXY8hQ7YFOvL7GV6YOyO5eMo+mkwg24NFLGJWn6rI+RMmmP
msCjjSlvnMBXxsEQdAWmB+2inC8uTQDLb5WkYhyT130OAnFfo2MqJsZGVFqemv538ZGy4poGqEJZ
bB6JJ7DBl8QKsKg0zAHpT3dxjW5IOxyVOfeiga3UA829PoFroyPTinXFNFDAW07g0GRtpBixwwOC
C6x4apDrMbd6Ud9FFoTRz63Il3M4WpM0dRFWuhFmJVLb7UCTPYLwhrix0lfHwzrSYT3SELj0ukJM
pdEsQoqA9fgkWIOrTtHea8KNPXF58eGdGnHUWWWOThM4ZAunUCrZA/IRJI6nVopdt5ZDccrNaLWW
rTGRRdlQZ/j7+qd6v/HP29a/HjL/prPwPMC9k3oJD4na4cassv3QNDf0LT8VyrjjleZvw/PMxoL9
geOb3PHkhbmilbMsbIMQqlF7U/MMZfPKc1vIwka94LsvNgs5/+lxJI/JZrzwQNXT6lKafSIyY14X
Kt647+Lky/W5e/e9FkYWDpgW1TgmqI45cAdjR/KLU1snNHdxrUbDK/F+B0P18brJdwkR1pT557zJ
UUMFI7/wkS4sYPe1Q4hrhE9BL+9VAw2ASvwpSf7TEM/7jPgqSTkStOSI1a3qlXfuMm+vkAkIj5o0
s/ov3aVtrSTpAjV0ehEST9MbP63M0L6XSis5EnrqbkIC79P1Mb+b5j/LgvpY4LG4zDLxToGrN/q0
qjpWiNZTd5f2AAGfqpyIlj7GW2t9JapAqeZNG36Gwh7wLmTK3SCIVeQUyD7elaU5uUXvFY44deJR
Cv2tkrtVe0h14qwzTXK52cTV1Em1XkaORTOu3Hz1Q3nvZ3txqyHw3YognvDVOKgQXOYG8csvFyZx
J/thzbjG8gOO8rPxyoMvmC/XP9bacNg4ZwgelHGQtZdmOFFMAae6yEmibxIs5G6vK29FsLHy1q1Q
2YNINmmsJfImDEUpaEOZXi7x1ExvU5va/vAYdm/XB7M2ZzN3Fyl1rl/QPi8HEyUNG6hnheAcQHpZ
RT6d0lIl6WWF0dZl8t3TNNGf91F0Gjg1au9Pk9GolbkRghaRg178PKS0k9mwxiiKGMUst0ehzGRb
FGTxR531xj5rxpaWSn9iPUSi8VgNSZE63cQl7oBkuljahlh7b9RMDy9T4Cc/DaPWjmUri7SW43Of
1CiXvv/9fHHj/5MQ5gFJX2TuypYTXy96odOqo+sFvq1a+dHytloK1r7+uZlFcIdmGqOvgRmu9Ptx
OPqN6Ghx7E5bpKpVQ2zFCClQRPwOsmGppVxMKufLNjXoTMvQ0HiVzLh8RpVL+YmiBEfs6zP4Pr5T
qzaD0SQOAX+2sEuXqzRPjMcsBsBVHSNFcqnpnPQT36yb9oacuWVb2Fa1C7K/P7Jhdy7nJOwBOVzM
6VSC8BAKtIt89hMl1ty8FlyfqpPr41vzclRW5i4ymiQBlyyWlF4PlpZWGYc2CJg+taxC+GSZn1S0
OiaQczHq1rvSu1H8Q5d/FhJnMD/O+Mrue1Hc0tluqruhfUC28vrPUpnVxYUJOTQgWvOlUdGXl3c9
7kot7Kn1jPODR12CxB5+3cK7PNVchHhuYv4JZwetdigJyjUmip+Rik4xLxp2dzN+6X8MX7fkfVd2
ad4sgHPyUM0Lsrk4mFgT/MhkLl01CYxje9fXD42s2nntQme6Pq6VEIk0MgIWRK85cC3ivU9jkx9a
JRcZvzg23uT6sXYyc3Fj+tbNzCKA8/UeRaLL2ZtoVFDMATN+Pjl6S8UIHDJT2Xh5WJk3VjlXJR5H
2FmWB3Co2PQ6J0PkoH5Ie63YCfeEzh9DVjd2FMMN6lGE3TgRr8SY/xUAlTT03VkTlyMTPFMoeTiM
HFjKd1HZOykJxdFMj16fbhyKt0wt3MKcUDot59bQOP9cmIFdk9nT8y/Bln7Wyse6GNLijBqKYqMp
GXZybXT9ut4ZTXhsJ/XvfYIzMH9Q9uNxdXlSE0OxUisJdaG0N91Wqj54OUDJsNpf9/CV2IC0EEhi
3me4mC3LIqBD5FHUzjU80WuvV9wmPl43sDJds1K8yS0FtVzeAS49oPCKONB5jYOp3/8OYfTkSmRH
3l/LTM47C1GBZAO4ErQELs2IWm0Ggu6T1UjyO+RxURYXb9rsTatjOwzHjY+zspTgns9XsPnGhxr0
pTV6pzQ9V+LEocDlViTdlXaGq7eMby4V3WqbWplCrLFtzaA99NIWYys9s09lLU0ouDJvROCvNDHv
5HojFb+yfhCBpj4Gnsx8qVyMCYZjLFhCljhirh/m+3KUgiqlqg/U3d+H1QtT80852y1CVYgI75hS
KuslqQolQUNkGt1KH6uNltcV/8YUY+IFlH15+YoRdnnIoDGllcIJPYmHUdp6vNsysRgNqn2dX3iY
qIC1P09+BSh19P3n6+to/fP8O5DFHhGMuilNFlbMXrAnQreKrumzImxt5auuTdQhvUxq691TZF8Z
4pSN4CPDUv3YdYbdWd5xkgMgGfG9Iphbd+61++8c5f7P3rI2ZjQpXPS9WdyzqBHarQIkfjofWr1c
fvU8c++H/iHI4/312Vy1SlfSnDrkNrw8EvWJr9V+WCbOlCc3qMUWyS9ZGuxCfUypuGvNDXNr5yNy
a//aW5yP5D4zaqHEnt/JzliNtlAjRqCKwPI/9tpDSgJTG3fWppbpvOktjn4XdheLWpUKXxQD7Ere
dFCCvVo+jcpLrx4aRjvmh3x+lIWe3tYnfes0vOpJZ2NerAvdE9LWB4RC35GF5+iaLQ7C45j495LW
25OWbpxvVsPkmb3FClEHi2iVz2OV73wptdE12+ubIKDVdXhmZfass9g1FZHfVrPnjJa1Q8HxW1+3
gFd8ykbCyb3upe8f+EgO0VtugELkeK2KiyElTeJ3tUrardGo1w5aCvFK42c2P7WE3kt0pLFJHe+y
ik4XEGTaIYi+e7rudP6XLt+IP6uza1oqMYHMBNf4y3F3stQYwEW4s4T1r9QMbzg1+HZi+ht7w+r8
ntlZeI1ilrxLWAxZkCW3p45MaGROrN/C//QQguuRMiIT9j+cfdeS3Diw7Bcxgp7EK02bmR7v54Uh
S29AB5JffxJz7ll1o3kbIWkV+6KILsIVClVZmWCwFQK5mCIybUC0D9D2TDyjJtQrSS2JFNamjeem
wIKAWvpZRhO5uKkEkWCB9D0qLXFzsIroMPTu6+WdsjZryB9ylABQjNDcO10dpxmVRBvGws8zu3q2
1bnYtwD+HBIAC16tMn+7bG7tIQ8aY0A6sBXIufh1MqbID6dzAfa5PBj7PZJV9fgBPZJovhqUAgj4
m4IBv7K5bPes4oPzgOcYj72wZrpIt1Czyh6HWMXlpKQH0Byb27yb0TJZW929i3aL4nUaaghu198u
2xWnF/gYG7Nrm9CENgHtFSIwdOM67bigoDUqnybFs74OTZX6mhtetnN24L8MOagf4DkNlWcxgRCz
VDUibkgD+Fqz/QFaKWmVeEt8iIxNorzH0UuHMkb1hqblyfZn/QlqBhBYk3yHGNOI38En5MjL9flE
1CHCd9jQU3N1yPGSjVPemyyAmCKk46Pq4KR+qYW0Gj03PRBFEo2KF7T4AYLn6xaka2ZgAXxTA26D
ubGHt7NXWcgrVNB4LQF3bnUZRzz/0ePbUjQq+PbIaAYrYzDaT0mYNVct5HqKZKOMO2X6uDzDq6ag
9wnFA2RDdUtwp11EBh05k9wnEBlR4m2jh0WbBvoYRJGkM0R0QV+jQtoSgQ7KC7a4ed28dsy41XN/
IncLZHfGt6WXRNnrJlDC4NKUYAoTzkemmmNFebU6mak/T8Gs/S7i98szdt69zw8h8lf/Z0R44Cdt
Ei14IeTgCUDy1zMjtQsVIx7ey5FABc/NzF0MGb6naiqyTdE07NDjthyRUlPSfV6klqT8fAaK+d+J
/fNBgtOlib40qali1HrggC8jMdGrFljRtTM+gUSepHtKNulAAtu5SS0fwnWSGeEGzvYrAZ0A8J0m
ylXCtOt9bi5OiQ8AvtLvNb9UQsPc2+oN4KQ1RK1rJQAnBQQuJvrDtPYS6zzffcm6sB7KbM7WTLGF
a3Wb9LeLE3l6+h2FcMbeQGNUtJuulYx4fZ/9GbAw4wTAj7FqMWAj+izyx7m5Kc3fl4e1ejCP5lSI
1GuqLlrDTSzpp9r+QKBTunfjsh3/uu7+v9vnz2AEF2CWteoWNebPyObbevhUiLqB1LIkhlxzpFwu
CnS/aMxCwvTUk7M2N1uSKFil5jpuN6V2B6GfIUV3oHXNou3lyVtbn2NjwuRphWVPowZjLGKhHT9k
qJS04/fLRtYu42MjwrxF2He4i2HEgbPRx5vS3hTo5lUj2QZfHQ2YlhC1gWQFXCunU+f2VbzMHRxn
Aybf+sc0Mm+2ysDSwpbqoZs8FYYaaKCyXyp/QDOucZdM39pB8hmrw/3zFV84raOrmCK9kELCMfer
DMWwb5N1ZRRPkawTYM0KRxCicAEcN5jpTsdKCDwnqMDw0lhuzTwg7q0yBdDGu7x0azOKoAZVGCQc
oeAlzKjdjEnHSgT3XTwhsfDRIVRkmeQdeE46gosCSE+UZzmh3xlP/YwCrUq4FU1VMn8oKHpfjKJ2
d7lOWe3h1IGepwZrfxjn7nDjuksTqhl4sW8mG0yGSOoVLv3FFCTrvTGrY4J+lixBe1pc6L/UrrDQ
ah7Fkx7WVqXSTTfPdROabtn3h3E0JkjyltaE+6A1GzMwjSpWJWd6bbEAqEZvg+FgJsUCcQHErzKA
GdOnmh5UUVhq3mRCWnOWZO/5cRU9PIAsuFkAd0J8xX3l0dZrGs2gioOJpG08bECv9rtoLNO7vCdW
jUD3HL2ksITH2KmRaDDBCoW6I5L13XU/pZ5jpZJrY3W+iIs2cnSDoDlYuCftMRnosgDhlPZ6Dq3z
z1ZrPXtC/n6iMtzW2nDIV6YbmWE0cQpzFqmspvMM75TPaCypH8ZCUudYNYBnl2YCaoQyjjAYF4zq
SlFgMFZvefqwz/off78gaEOASBZeW84ZIoXE2RQTE4iUhTk/SaH6bpvMkkU/e0Dyy4/LjuA/vHXw
Mj5d9brVSzD4ZEgndNFWg+ycjndEGSg2uJdeYzTxUuUABlgP0PB/Gd0fw3x6j/b02MQA1BVI3Tu0
+ob8pm/GuuTYrG2347EJF5TWFS7e/BhbrH8AFBMYUwgM/2a2JLct95bi8SRgKPqSKkZ4L+yEyEwc
F00PSDw7WuQn9McEnhEEX+2Y3YPSwUYdtjioqHZfnsHV4QFBBFpj4IOhBXk6gyWUV/pohNl5BDpM
o0aQZ853aH6CXO3nZVOr9wUnSUVNB0li0QHRxNTruYOjUyi5Zanuaygj9rGse2RtRO6RGeHdV3Tm
UPc2/BwoLkCMySa/dGoPKN+7bCh2l4cksyVcgWZuuJAwha2x+nCL6yq/KZrboZI9ltaCc/htTnKN
bBB6ak8XKS7TuTNwV/m2lf0aAIyi6uA5ReINtumVSXufV0VQ0++ptOVs/Wh/iQpZNrLrluAB1ags
K5vnYcfG8O3o4NR3s40WiL1u/KrpzrIeuOreX/NpcYfCi39AOagmXrqnAzbTGpUdXiSz2+QeMqWk
+kmnbefmW5NtLi/hqge2bS4siVzQGZVbbY6JQyEn79Pe6P1OQ+trnBX/4qeOjOin4wHoqcLehxGg
L19ZpD47pcwEn5Iz/4G7Cl3qPL4UFaeU2SHTouAmmZXhF43TfcNmXzHJzmWftJVVMdceImiH+c+a
MCBDxdOK1fCKg7YgkFaHEIkuL2bfULh9i0Zyq1lvl9dp9YGOBC9kOSG7hvYzYU9YjqGUqQKTddI8
sKX0tSZ9cdz6tVKhaBgVgYWOyL5qGi8y3g0yB/pgBoPbhE4ra31dn+s/nyK4mGjM5qKguHaIxXwK
oRxy29NwsPqwkLE1rUw0GPuRpud1XA3/P905XasvtIywc+LJDZpum4EI3NrZThnE7qciky2TWROW
NR1c8NyXqEtCktKzlxcav0+x7hEgWGrwjlW7y2u64j5RDUErEkCYDgIHwa91TWstOkPSHlWTLbIt
g/LT6h/dhUouuZW7FeqxIBTGtYBiuAiWAZW6krYlT6hb71X7bDO0SlxV5k4rQG+m4/XcSLJ0a/MI
eUMktU2MDPfq6aq5EDCHlBK8ZrHcT9RPqulaD/dDFo59JymxrOxFNMEh7wiVOeDjxQYaFSK8scpL
Od3gXk+IK7xpyLFHQO8b5c69DQD05UVbucZhkKvagbUCLafC2Ja4nqBWhssoY/p2AE1Sj0Qywzm7
bGZtbxyZEVnK2k5vrJ6bifAsyrqbBv20jb6ZdIn/X7vhHIDBAKRC7VgDqOp0rSixhr5ZUNRZmlb3
SQzGFq+vdHo9F+aDMnXpg5vOxo+I2v1mrlC8TjIbJIFmIldYOqssI5DmlBkuUjzACZ2B+5TE1cve
1fAt2aFxO89iPdpueOyO1qaNosKhIYtN6LfLc726XY/M8jvyKIxOhqKcxkRH/D4pD7TGQUzs1zpx
twpZ7qmTeayq/+FIHo9UmHVVKTVnZjCZTp+p+onugAJULu1wZaGMTjqoc0m2rWyMgmtbQPyW1jYM
1ui7GYo3uryUUezpdeaz8lNLJK7t69wJ9/HJUgrvBiuawKZUGVDu1H9NTTiNW93cx+TgkL1j3pH+
ZSg31Cog6bBnkeSJvOoTXDTo8LYH3uF5up4D65c6rrGNevCPKt2uBwnv6PoqhP6YDGm0PlDkFMAz
hOo2RLpPjeXxFI1Kiok1bIjj9mbahYzNadiXZukNWvTDjKH2l6MB5AqN609KpBkBc3rbN2hBcIkn
5f7ybl4bPVg+TA6ORWOXmOkjrKGZVZmY+cgNHQtg3GybdRtXASttuWwvGzvXOcCRPbImZvTqzIj7
JrWQn6ruBkgxKRRyhkP/AOflJ7UZsDILqla/ocmm0QLdd/Z2+txkBzhppXxUHS+7nwIl0DLJh63E
tfguXn1E+swFSv90WRSjQ0u0jVmYUI1Cm+AdrgbJRK+5aN7cCNS5Dkyg2LFM8ihplZ57qzx18mAe
86T1Zoft9XahKQiYSf90ebbXLHKknoueDTALiTWSkaJO4VYRLKZtdjfEHfJk6pLfUFDVBVHcd97f
2wPtCJBTyG/g7cWdypFjnFGMAhoal2tTVYBax8rnUixXqabfFUkksbXq/I+nkw/+yBi6gXMdYTVi
ao5Hpd/G4cVeQqahUvw26Tdlgnj+4/L4VjcJ/AM2As6KKXaNAL8b51mLFSwY8aKyOzBI21w2sbZk
nE0I+U2u1S2SAoCuKF9Aog3W0O6gFtfO9KjoW8IeLltZPfNYIwsVUfCCicQUbm201K75mY+r+9xQ
rmhCn2YXzdTDcJvEreT2Wp03SHODX43zgon4GbWPWV8SHHqwakEm0K7JwV5kMJC1QAun6z8jwn5o
MuQCkhFGLGuCmgwF+2YeUF1y969vOwCTuSA3oDPiZVEgpqyyHGiP0SwfWqb5GWn2KUt2ClrJltzc
DQ25ZtYvh8gEJf8/pvGmQ/CFBKjYAW9bVUKilCD+H4ygTz80xQYxmL4Zk8ifhnJbWp+snrax9g+l
LUCYHXC8oiELaoGCc0TaxFIYVZBsQ+tINOwX3ERSug9+8YkRwLERvomOz/O0dCpLYGRUCPGmBs2P
sRIWFoaaMaDMpu2CDGmVkYfJIWDKT39ePhOrke3xBwghSI26m1KU+IBYAfN6tXWWjzi6Nedt38Xh
0D7o6rNr/Eah8rLdtcNxbFbYt13bG25pwElbWQ3+j61rT8FlC2uxHIcMwWXpjopX1unMtrEWGx14
YXwDbQGGFmojqNHAGbnjctdFKsMEr7kwJKJstLMCr4080ak5a4ng4BK4ME07aAQMFr3pd9lnraSS
N8/azB0bEmLUrrGqGHAINOY21dOwVM9GtUhumTWnguonLlAbccFZ30hqRgVolhGtJf27i3oDvZdq
n6+tzrEJPsqjfW+pfUHLr9CeveD2ctIK4FjLH2K/p/dU1si3ujhHAxI2OcmJStMIizPnVxpI1iB7
4jE38yZZQCUzJGxrqMfrw5hj5rLoSgNHcXHTdo9OIomp1tYHZQTUyEDUcw4SnbLFXezIxZktXHRd
KR9NQ3csriT35dpOs9Erqjm4MB3oIpyuUZSo1mI6cA1unpnXaqQNXtxr2cvlc7qWs3OQI/xqfAUT
htiGoPaZUw0M+aR0UD4Hamx1iEcpqerPaJ9jU4J2r+8GWmIg37ghQ8xFs0K3if0Cor+ST1nzxuAZ
QesyWn4tCCKdjthobIb8egmXv/SmV6Xj5OUTar9m7dVz7TMFWmgp9QhnfwbJWb3IxB3XIE+8kxDX
DUfIn4XLCQqAWuYi0QAkddhWeFWTBtTThTeYv51C2ZtGrqNx07qKIc0b6Zpvua1sFs4qCVAVBLuG
BRFDiCoDyno6C5CVd6bYRX1WV4AzNjs1YMZwIKAzdnjLBiU+cNcbhbJta+aSV+n5fcSNA9gEdBNK
w8C2nhqflhyS9wuqqdNIgpapO0UFEFGtEeBYG2UwXpaU+WnTepr+jNLe35ZauXXE8vwLcPmLbT4V
9LOXMiK5b8XfWQLluU62wmceAhZ47h11aVDhYp+djq8Y44kaY4Rexig0kz3Vrqcq/IdqkGBGuCWI
PSiQC8I0qq942sUvxnf1A9lu+8aMvVnyijxzR4It4dRMVaL1Vgxbo7MHV6yX0jsixcnyHzkJlL6M
4AWCLhWgIEQv0bVLurRdXPigbt3kxdB4kGLQfKfXEKqQPAdSlOVBUedQjc766RblKnRmgaXwqiuH
h7Ff5vCyszh7TfAPwpsW8QVixLO41EgjZmYNSg2t/rtwHK90byNVuR8I29a1LJhZPRY4D2gIAM0w
ugOFOTZQP+wyC2ey0cC6quMVRiIDaom0ph9jamebulfv+nhxbsEmdZO5ihNkSy45HWt7FxgeJEFt
TigkZnUZFAKadGrxEgSFy2ju0+Yzc99tZ/P3M8u1uRF98LMicqmxujWGcqCIcFwW6lOxtwmS1R14
vYyPeJK1XX7tnLOdBeleODp4PCRUT09kZLnJNEZAP0xw/2AhHksD6UW7NJ8VkukBRBNaKGROeZVc
t+DPiMI0yzmHXKUte8fJ2ufJyIfF6xXH/OaOkCfIFWMBJbxZ5lcqnasEreD4Ja9Dwfm5TbQuhG9t
KRTL+jmMF7t80e3eCs2+1p7V3lR+06qjW5Ip+qsVRXRX9HMZZIm5HJLULF+VIYqgdAbNifshbv9e
XgTb+njyBcexjDrotVpMfg+pa6oDpOzc00mCl1jzGAiVDcjYIL5EP8HplOtJPsV4zmDKS/aDTfZ0
7zrjS531MhaK1XOD1mfwGpocLyEiJrK+H1pmAuVWR8zLy+/d7JHoeiHg1/DRfK87V2PZeY2MA5M/
LsQ9hccq+D15LHHWU+eavRPZvBPK7l+W4WlqIA9y6BUvV17UFrQrEg98HjZg1VCaBpSPUwOig+h0
Qod6aEqdK4ab/Us5BpPhq3kQIb+ae072jgRzDKv2rdtIDJ+FiIJdIfeVAb2qMBfjdLt+mzrTjs2a
JBzhny5OJbQ2kUIBXxXv6TwdWtuzXi8qrGCc7ZpuT9lupqVv2VyGWGJqbVsemxL2fl7H4IGpYcqN
e5+BGsdF7l0ti3/wb8dmBF8eZzPkuxOYiTRQdE/3U/5OyhqNND8TqWLT2TuLLxDvIuY0Jpzc83T2
rAH+pmJITk7GziGPJCMesR7a6GmAkLMtgx6fMfVhnYD1BFAC/IFg6xPhOxpVQLVs8FsaHSy9hkj5
SV+wcqFCH7rolaBaZN4M8TcE06ULyrbfXXMLenQPmW13vFbNn62CnqzmqVh2lR2kVfn491fL8fcJ
+9WmHbhAYvh66P2CxXWcN63zYHTf+1RyVX6l9MVty2vJwEbxHmsxzjNat9MSCzPR6mBaSbfFfA8s
DkXyu88fqD0HiWZ4pFSuTOWmgWZQ5Bf0h2Vc5dNr5U7AKvqq/SAl3l/bDpx0GBxAOoCkIlYxn5Av
0UfeU6zHD6Xu3FfWj35sghzwyME1NlP98/KErztgVJ6xKRA04C15ugEhLGSywcFmH9Dt6j4YcVAN
b5XzDAqUgTykemAiJkVf4WWzaycZBQcN1SYuvSg227BCny2nQE8zZKB2kxbhFZPf2a2M/u28rsX3
+9EqCx5j0KFePfH9RMvrWS2xj0NoJkCxwyDPWbmxId2R79CUUcRlUMmq0muDBAIKUQsguzroqU6n
ltIsiSCnhEIHtFvrGL0oJnjMJDO5dpMdG+Ex4VGiJu8aUsU5jDDto+9B3Ld1yo2RPDNrV0Z36AK8
vHBrIeaxOWG7UDpbcTrDHFBsvmt7pnE7geaTyJ5ha7cKkK7Ak4AdhWsonA4LigJYVw5ZM/LRV7N9
uzwmNA9N7VtRBJeHtHLmEHkA7AzqTdzMYrDjRCYUyEyYSrMnO2690oHcb30Xa15u+LWsu35lvU6s
CevFMj0uFNDloC90v9Aa+YPES9GnZOteaX4a8YaBvPLyAFf24YlJYc0yJGAra4RJvTVCtR8CVt+o
so2xsmAnRgTPvTCQvrY8Lo0ZGr2Lq0T3Ma2eC8lHGYXNV8VO8N1QgUCLHh7pwFqITadllZmFOfM5
LJ7Sac/S274yIJcWWDE4JJ9TEB4l48+u+pnah2jZOeBjZCYkQ1WuOJ6m+z7etMCaaUPYMh2ys9CJ
GzcIznJwFiV3jPx9PHHyucLU4KoZKj3F77eQ2yJABGvt1qHfmYLKtsydr27mo6nh2+/IHbQuG8jC
A76Ifq+toFPeUmNjkN7Lk706h226aYwD0UK9vu/tq3KufKo/Euu9KJNtI7vN19zv0chRYT/9mk4t
Iqaq+Bo0bKCJ04xvrBHUaarXjXu7AriJvQ/ttLWs+6oM2CSrxq44K5hHfYin6xB/C5Oh4JneQTiE
T8b9RJ51dAXp9dWUSGKJ1fP1x4yIHlCWSCEdJyCouve0ZQGYqSpa/cshPjIiOETLVJLJ5H6DKJ8d
ib0hDSFFftlRrPkmgBQJyLVQTnZF6iFtmBhY7ZFdS+zvRYSCWsDifesUwZRf1/Xb9HrZ3Nq8QaHi
i/kKBVhxedRebQYzRgUon0PF3Vnu0/IPVzAaJv4zIS5NozNQEzUw0dKbIv6gdqhUktO9PgrAdMCs
jESTWP+ca2PpDQUZ4XTZzeabmh1amT7XqglkJJHsB2YWMsinxygZda1dHIxinJ4cfT/nBzJKlv68
jPsFtfljQ3BSswXOya9yHGnfl08TzREQQrZ+6ennMD4UuBatoZTYXB8WF0IhvHIspgxp0w9mPQPR
abX7OP6dIsdifLu8xdbcITCO/5ngHuLIHUZgwCqtGia6KGTKDu8ZK8iq24XI2ZpkoxEWicxxkZic
8IG4BWjPdyz9tBZJI93aJXs8HGGR8mFmnabCBk1nLy0803kFdZtHtGtDlyzOmu88NiX4Ts2hbaQ1
MMXqH5pyVXS/GyjIxtvL67OWGMHDA2xqpoMiPri7TxdoyRgIuwZs7RnRHUjRoDWvedEwXjsUetF6
i0dxcwsuqe1sRTeJEz8kVNIpv+b0jr9A2CINeEy70cUXGO5+nH/Z47Nu+LNzRePvtbtJVdmIuaMW
ghdHVVFDcfEH6SfjdMQjWZKJaUCEgLTGBwa1AAC+DovoajIXbyJvBtLHPZ7hkvvjy5ue2UVXH/wI
lMEA5jm165TK3Ea1jcqV170O38rQ+G4EyU9UzRov3bcQq/gJuau3/sa9lvWWrRwNQLeBDgcFPVo0
Rb6DvO1p5OAe4S7SdYOy345TeHkjrawiAM2cNhVYdDQWCtu1KZ1moilqoTYF2be7sdEBb3guhOKt
NECQJ+XPXTkfxwa//OmRZ7H1qtWaKcK2MTOvyBpAP/bLcMgMScFtbe6OBvb1fj+yM6px7JolQUZA
iX0XMqYpOLn+Ibg4GYwu7A2wbFQVQmI/AYSMRL5B3lgrwZCt+C5AtJFNBlGvgZ3A//1oILmtgOCa
Q5Q0Yh66egB0NLvuWRrWJRRKx0wybyue/8Sc4CpTBWkuRcWeK/SfOURPU13zQMxC3SvU5d1I4i1l
1oTt11oDopAK1nQ7aLNv2Qhsebub8sDSH3IZh/7K+wcds8idALuPjCsyN6dT6VgFoVAezf3r5pBt
x03xXG/nq3aPysUeQsYvqW/exYfKy26Vz9arw2abHQI4HK8LY8nj+Xx7nn6KMM2qGtnV4KCp2+ko
kmJXvQkW6Xpz+XCfnzUYQdMHOBNAGXjW3mUtJUrOE8ard7jzBnSipnilPzrK/rKdcycCO5zeG9V1
hI3iuzJDW4TapLCjab9zJ0QubKFvOor8o/1QgrQjsSQvh3MZd/PUojB9yP1mWhTBonH3mfrGexc+
Zft0O4TPP4i3vKePP8ouTH1IfqZeA+mcID00XnFVP0EBJjRC5Ae3skru+Tk9/SRhKxdoCdPmkk82
CH2q3Uiuuv6DWEHVS7bOSsh5bAmU58I2JmrDKr6NF0A+8KKJonTj9BHY6Iws26SktPAkbeuf6NKI
HxPNTbb2QPLny2t+TvB0sgRgFj79CnXWYsY4Tynz0WPGwsQnYf+9UL37OWigXQRiju5a2TmS0a9O
M2cGA5KFt1vzg3XkDqOWtEappmA2ojddBSED/cF1PiYroDKKltVdfWRJCHBKyKG1FZje/Zw1AUFU
T23w/k1ebe4S9jaaD2YvoYpaPa9HFgX/5JqRidZPWDScbc3CRXe8abqLmn+oumMHIXmNsjBe+Aim
TifRnNCUNRcwpDo+FIYsrfNG3h8B/bfhd2Q+qunzhDbG7J/W7j+zprBxo1jNYrvi49OCrCBeq9zb
JKxIqLK/LsSeDFBE22hxa3dlDUuKGUKSmS332vwuOQD8a08Dw1MbwuWvKUrjDEmS+501elodlii4
9ksXAtXrWePLmHnKvB9Vyf28enH8WToRvaumjjrOGkY26kugsAg75DNaUknUK7Ninm6QiFSl1fAN
khrXSfY0sBRMsJK7f3W348qAggd6vkDUe2qjgeJbtBDYoJZXLRnUm+DLNC9BBvTySq26jCNDwmWR
E2jzafwgTyhZmcqPmN4QI1xaj8o6g1dchg1RCJBYgTEfIYbwRlGioSCLEyNgZ6FV3Y1p0DtPY30L
HAt0FZ3y73c5yPwgs2mhVIN6nDCDWWLEo5unSKBlB0e7L6z38u+jT1Q7j0wIc5eCdhZ8MigE5dV9
r9+34wut/WW+0wfJlb5SYj21JPikiSKFU3PsRPuefzP9toLc3fgKGohNfDBuPTCum17y7Qrx7113
Bebt37/Vz0KyU75YCYUzjeIu3CJiJqBFxNTK7CIpOg0AP2maZ4CSdAua6m9AKeav9RYUBxB5uJp+
T91Gl5y3lS16Yle4a+iAoip093iEfV+oTxn1Xdc3cbln8+7yYViLHk5MCZvGHFFbbGzMs1v87pV3
+1fCwKg1Q8fqRqOvWnYTR4NkdCsn/cSksIkKxTQrl1OkoGbDtPdF3bbkUMmwKfxXLq2dsIHGOe8W
dL3AivZzHr8ZaG4gjzR5LNJd9NfEKBDg4ChlnrzkhUrhoKsD6xLGUM4zkY0fUeaFDHJcHAyZAvSK
Hz6xI/jhnI26kfewEy93uhVEzfMoi1v5T4jThg0PD8IrvlC2OXXDVe8mtR7xXmMdaGD1tyHLJa8b
cMFoz3l40DV9agB6EEXjLAXGoBmhnetPi1VL3sirJpBC5kgadNOIyN48AQ8zBs291M+6ebTjf9nB
PEf9fwaEuz7pNX1awFbsW+WDintKz++c4jGRhfZry31sRthWbUZHRC0YR9Ltl+rVodAXkJz/NU9z
bELYUUncxcmUYyQgj1DSDwKtFgVVrjn3ClmL0+qqgHodOqtQrgP2+3Th3dxkWqcCImGlB7Nv/K6U
SVrLLAiDyRG41jVHwfW4EpATbCxJRL66IEdD4P9+9Npo+waFMs5VryQvqflszBM6/yUrsmoDgEFO
mYDKmpjKjaOlovkETEc93SlK4NYHo/x92emvxSUAU/xnQrheijbucrOBiWa+7dE2SgITIGLw36Jr
qKFBBf3gywbXfDEovXSQqBJUisR7FHAZTvqFqlsyb6jdBXqN5/cMUqwD/DOVUpmvbuojc8L4eosk
DuP1Urc9MG2XOq+OEcztrpHB+NfX6s+4BGfJRpeO6QJDw/RpZ1uKWoUp2XKrYwH6BaJLaPA6h1hS
UhLVQdXbaJ5Z85ImezMG/vspyyQRl8SQqFdABzaUJYXjV+fdWD7jBVM00OgMY1vC0rE6aX9GJGpW
xZCE6TVOFGUnbwrkpNoWLGl/3aeGGxkCMxa4tRCvgn7v9KSqjV5k6ci3uOGZqPO2bqAOr1EriRBX
Pc6RGWGnaX2WgcYZZnT1QVHeqYy9cjU8QxsAlhhtw6AkE5xmndlZFXFgI4UGLFWSaxeNr0aq77SE
XavsdqoqYF/1inoV6SRlshXcATJGFop76EpFakAsmGZQF3fcfoErutWuyy3S/wFUjoCO2hqTF4V4
pE0Skyt4wlOT3JMceVh4ioFmHUzq22qfPj5X+7jztDfi06D5jUzSNrnVHrRPw1eCVvFktGx8ucTg
h1PjEDA48L/CbPdGSYylwmGb3Ls654QUO6YARLi/7A7XTgBwozx+QJbeNYUQKOlHY+lcnIBa2+rR
r3G+mx1ZLWIFkYiZ/GPEErIrbTkPtOQcl0MD5ag40N2byPkwnS2xfA2gqeoxI9tOpmG2diCOrQpp
wHg2gIziVrvqOu1rCI+8XZ671SWCiinWCLpOwPuebpBWH5dm4Rw//QQJbB86qt3WmCOd+tTJ7d63
QDck05lbuy/BXse5p9AZhXaNU5uTsaBd3IbNqDer2UO/RjZ6XaNQ30l7d2sxXQcfVZPeKH2EPO9c
atvLg14/FtAlwHYBuP8cHV651Cy+iHnu1MSPH6vR58/QWxIut6mf7uNnsnU3I8iHgiSMbuu9LOJd
XdejDxAi3iKmih5rDGVPQJ759T3KsoErlVVs2CMTwiw7iloqU4ZS+bTRNtZT8pwkwRiYV3TbXNPM
WxLfufLjD/W99dAyt7k8w2u3H7aUA3IQdJqC+uh0icuyyQw7gXEz+20sECJinmF5pHqxGkkstHr4
/2xgMesJxF2Xu3wD0/pb6eyp+zEMksGs3xpHNoTRUDZGtFlgQ7P3Sad5rAVLe3Zf9PcLSj9dFNRQ
jNfDf5hC3FKAIEA4DJjC0yksCsU1Bii7+CbC4sIIQQrnRaTwlOJV/2u2NFzvX5V/VO5QvRPVr9TS
GEZCBmTWoC2wZBW6ZaFQlhQ6Yn7L+ZcV4zCD/2eMu6SjO2mpqyKaKPaG2tzPZtCzl1ymo7S+/f47
32LLmRInTlEVOF4arbY0V6C7/g1JEvR/1IAcWpIBrfqzo5MmXA3Upj1AwxjQnJpPifuxtO8xWR6g
QX2tVi7iPrQZmrIGlzPHDfYhPGccvGk4ua8I8EKmGlyGNVJZk1u+4QCMOz1129BBK/IDFBBkAJGz
Y8bNcfw/cBqAiYjJ0CQeU5eCKQSo5wVPHJpXIdjTcm/qIS9+eeOvjQwiOLyNz4JvFsOkFFpGJFHR
6qYZiE/aKqzGcT+lzq4fOkmK98wNY1SA4oPGHy2iaDbgoz7aigNjzth1MOVm/a50pm3idMHl0axN
3BcDCRcdRJug4DuiRFGpbVQU1A6F5o1x99NJlCHQF+fXZUPnXgqDAWoJc6bC5eJ9eDoYCjmmpmkZ
9RcAek11uB4LNSRjtG9UZ6v27S1oza+0vNlokftTYpuP4iTSg22AnlHtwiuYk7me2tbGesgSZwHP
fjSHEEAN677YayV0r2l7w+xkTxB3looRlCifVnMiu+3ODjy3D6g8FL1RHzDEELAdqt6ghkp9UPFn
XtLQyTPYeBtPbRKamVJ6qjPIdMvWVvbIphgRDsqITTlq4GBMAjI4n+DF96pCl+Hk144DxIhBuGZB
HAovsNOpLeFYIL+NgCxNyVZl0w+qWTtraXe2Icvxnge5mEagvxDmcuYxNLOf2kpbUpiLZVC/BjiJ
81KZoxnE6KnS0j7IIf7sDjQox9c8Vn2UNLf/sIuOzQtDdafSiGMK890wOaj4QdzeTNmGNSYFwkiZ
fXU07sB0M3s0i787VnaI3Pa75CO4txa3ssvjYfR6A9sqQpvSAqBWwixspSS7Rz8Jw3U/bUhEv2mz
fpVFxnbI88OQ4BUM9yGB/a0tNqis0ByOQjUaT4UzXLnt7LbEoT4u7BvWTY9NvDwqsfpOF/JxeaBr
2/fI1Jc7OfJ989y4eQWn7iN5OAT1XJV3aLtKwItsRhIfuOZm0U3LqeIwr6hGnm4rfe5dA4RquDwI
8Cu0+WCm9ePyaL5qAuKyoVHGgsANtIss0c+WvZUuc643ALruqRmo9HqZfw75rigMDwj4pLev7fhl
bvbR9ES1n2CiQsh/ozSbEq0Y1dacfWsJm3hrNRtm7C9/3PmqoqcMNHbIy7kWOIWEVe0mKzbrMW0Q
jgS6tngDsGWz/j+kfdd2HDmy7RflWunNK9KVYZEseuoll0hK6b3Pr78b7HtaVai8has+aknTM1qj
yAAiAkCYvT8T6+E/yEE5Eb3y4HDBSX2+zpM1KENTJ5VdZpQnMiDJ2GP8facW+l+f0dAIKiHo44aK
XMa5pEiommCMkdGaAa3ZLQ+G+jYHYCT/eV2hS8OhiCL0mQjcAGCSMWKsSVNHM0gruxszHXDIgHYM
AqBgXJeytj3wBHT7Yt6KTjieK9P2ggY+UaTQB7Td7i2xEA7gHdAdeYxeQvQ2/23CDtl6eDiIrul8
7QVvghSI3QQE3wpw/Ogv6HofbXogtTA40XRt7TBQi5shhmqRFmHWLqo6EA8XbWVPBmbuvuTs7fqq
0WB87nBQA2gk0AXPdeC+nK+akUbDrOdDZeeaowAZO88BXLsHOApJ1K3a/7oubV2bP9Lon59EK0kK
YiVLIS0eNXcRwxs94/U+US+8UIimBSkk9iXpTG0pc7iUU2WLvXIrZKYrle/W9GDIL/ICBnmt/4gD
7gDNdaG4I57rpYBBRte6sQJK0KbtvUjzZ9EWptyPdfRh9+ivKzjWTvedURM4NQBowhyvhOEnJhiZ
U5RYw6RUdoXeSGvxhEV0UpVjfJelfngrTUobwDFEMZedvw+msZzDHtfeDExIejnZhimgzJrY8py8
zon+NJQv4Cdx0uCIWanPWaz2U0oaSwF6BA+//rKdn/kY+XyR2xETrwG9g1vWUVgQ5js3DGMnxRFI
OvO16Mv9kNautQBDbzxM08wJYytLjgZwILzh8AMKCttcL0+JGiUl0Lrz0HzCuy20gffV2mmb8W5w
NFQxm4saLejZMVxCMTKYE6CspDgWwOIHKGKgcw9CBwNaxPvaCD81vb9L69TgdExdotSCmxAXfw1o
XCqQZtg4I1lNYQJ0t7GLG/nHQkwndj/fE6cjsYuRLa9xgTzl9pvnkWjkGHGe3tJKFILDUvAlvK3w
GxO7VVOINHnsGxsQHS0mZG+Le0ov6GhueBhs5QWU4XjV3eZPm5QI3vWYtGZXgPsCtBBKSYiE7Hkb
jvokKCWYoORDdYO+/p25Te3X8q3cpl7g/hdhoIAU4Q944rFNEZMCBqS4wzoLj629bCw798E/sl3c
wi43CeeMWlftRBoTb6PMAMaMBdVqV9+FO4FEd5kTx0S/e1f3Be/5tvJ2pSmuP8pRDzoJ74aV1ZI0
QLn52DjVQGoygYXEMfyE8JriL8sw5rkseh04kaVLCVy1h6xx17sf0z71+7f6Dd2nMJDpjnf3W4uE
Z6oxFiqpva4ZVLXurXfnn8Z+IMOuxAudAIzqsfOb52PO88nLN8y5isxDqlAVc5RKyDSP+SZyQEXg
zHZ0YxFPwRi007mqN/nvkSt6hf/CsVN67jMhCHD3dOpQwgMKbILnyztmltDODWRLn9ZX+tMLDrLd
kd7Dwbrsyi13O1dC3pk8xlK1uBfTim6nesA7/260AaOIta7t0F/QSnI3Op2dHUy78K8runJyn8ll
TLYbZ+Bw1JDb25UHVMiPB80XRb65rutHiY2ALQcIYsZ+MkmuIskaEOF2IEX4lR8wH+UIJLctu3GH
n/H2Z7Tr9yARu67eJcAidRMAVfyPXMaGrEJREjUZm++OQaQ2MBd903w0rmRPbpGR52PPuZisXPE0
EKHRznMgjYBb8NxwtE7RCpkazigsN7oh7rui5gTRy8kGqtSJDMZYhsWU0SKN42K2Vdu6ad07aTvb
dw9vgRN4kxMSIKFtD/HzL53M7yj+kNDzo33sqLfW07PJUZhayIWnAOcJDTx4DlzQXYyxFpuJLMNT
yqdqfsgKf+Z5x8rTBmk/3PaAaI5xQvbluQD7rQ5SrbEzdXImoKXKua0Gh5DXmns5r4CFxQwdElR4
euNtw3iDUCZSmRZqY+eRPe/izULkd5VoRx3TeyNpnfpGJIaz3Pe86fDVowNXTDyvUcGgfffnZhOp
dV+D3LtBnWswN9V9iGuHq98JfsxDH15dzBNJzMERi3ks5RMk1e6g2qVtokmAYxKrIihSIfK3QAFi
fSDugfQ4ZtiveniORBR8lE0db03ezWVVDEa08PwE5jCGwM7XrCnQPjTMsLxQuNGLB7neLLE986pK
l2VWahSYegRkLyBa4VrnYlIzV9vA0HH0fU7OaBsk9Q03JPrWvIkysrhgYie3wKveBAdjK3OuMGve
hXcHxeNASgiQpOfCrTnC7KUBizTM/n7WzU3fgWV55AEBriv5R47CvODyRcrrfoKceSfnzqCAlYMI
tuQjRj6MPirKGokEF1q6kUwS25pd2cH0wvVo/T2sysYSVLOBU48hRtxJmR3tiziS0hKGox/an+YD
gIPQDOaazvxpeM0m+qksRPkBItMncYMmns/Y487qr9oUXhyyjmCDQTXmC9JQzeVoxhfky3acjkaA
yTvNBesMR1WeHCaEz3ltzmUEOUEOpvu+JbCw5z7JC4DtcspDa0c8EuL/qsSEljjVlMTsIWoWmoMu
Bd6oWSDDK21ZGl4a/TNrKq/6e7Zu6jUnUhmvEYAaswwNpC5D6WAC2pJ/AR6vrvFeLImhbsvIRS2j
62TaSSO37nVLWjmFaVscGn1BDgZMcuYF2eDOX6BHCoZkJHYedChv//0GAjoJHKtoC0DGjW3/yFF+
wrtJwINRishMZ+vfEyDmLM51Rdbu+Uh/UWpVHAyiwh4MFRosFKlH6zgI8SSvulO3gacdxK/OHdzK
jg6yxZO4cu0+k8jsnCHPvdUWkNi6IE205fvxHnxDPdZw0/A68tb26VQ75lo4yGlflVRWXKPB2LBH
JBOvL+BKAD3ThrkAykO7dHkICZW11dDnILT/H9OW1JyYuHUmhInSeTXpPXjHW1v09WPk9G7iCJk7
Oo+zz0UhWt0ejChjRI4WsVnu6gVUz2JTJi1eJtgVNKWAePcmmkjj64fl/frirT2gcasDHDVEiejU
ZWLHFOt1FWpZi8476050l33gWTYAqDGGTRIfl4jr8lbN4UQcY3q1UimjlhetnQ2K0yaDLZk8615J
tZxpxFhcGqjFogBDGIy4znhU/agkCYAQieSD1csinasc6ZOkIuVN/Ft7uq7f2nPkTDpjjVM41jpm
BFo8t0C56qa3H4Mn2sE9GlEfy6+Gy7Gx8uw6k8cYpjD14lRXWNDRuo8zAPQQWSEJuAsL5W9bkjHp
gmEotFcA3hPg3nRrT/IRyjQh2otla8/5vulQPUcK9KvEcBtvOOGyJYyRxNikLMj1IsiQpB8SgYw7
3dfcu/s7sSLVBhSbfkZ2MgH/a+D2vCr2Smn5XEvGQJemMeTOgmxQXRNAfNrBXeoP7u/eIPXmuq2s
GerpgjKGWqehnI0RWP3UH8VNdNdthINwbDlC1uzjVAhjj12fR3FTQh8Lp9gokRzQJbXTds4IttLr
+qxd7mAhBqrRgH5HJYdRqDM6OZbSmiq0eK0NKD6RqCR1p22zeY+88s06yE/Rw7xPkCRIP7izpGs5
rLMPYJSNgC3dWCM+wAQecti81Ri6FMhcfoIavchRnftU1c+lvUXlWNEa0sovXJaFS3iJb+P9swiM
Qzb50k8g5MAiHJLtfNR9aW/6017fil/5diCNG3kDmdzAk3YNwci+X9iRP91Z5AW8aP/hknSyITpz
56/zphfnGd+yAMNu0I9qyWnc/s7qsOciAEm+6bMArsqCaaRNXC+x2ABiAWkJXGF8EN7dRrjDhBGy
ouomdvrNci/6PN9ZPbdOBTNbXQiSZrQTBKNpfNmKeOuK9gJ3rWmMjysS+deNm/r9NUWZbRXEskib
HPIwBEZGVC6agABYDE9rzp7Rv+iKIHYgwxTmtk9N7Jk424YE6K29Gu9ogRzFcU0FOOnndcVWT6yT
lWQ7EtDqlSRDCc1+hLu2Jr9wgsBrFxuXXkckPTF5cYKnoXx+kJSlIA0hwIrtPtkUldOoqPt4OdrT
BVLlvw2eOHpaXFtQ5sGHecRU0zpqKT3pRGdqPsLunrOGa1e20zVkzkZtqvNekyAjuRHt/lfwlO2F
HwnRb5X/UBalCED/43AszVvbKa3aSVi8rre16SWXbrOBY4FrSbIzGcwZmOlqF/6zYl60jWx5Vzi5
jz6iDhaRbluvIeNGflUfri/idzbncqPA3g2ALQzQs62iWp2lnW5ANetR3xl75dVC9rgl9wNyMSoR
vcp+ReS0M6R2xY3oSO//Id0Evf98ALOLY52kcRFjFyWJyPUNOGoixZ8SzvLSv+VCTZQAkbSmhG/f
q39yj2q70hAW5ALtCRjdeLoQi4tWRk36UgRwyqGNRBPJ5x4WWVMm9iYU0X3UxezkK4qIdBvfA6rZ
zfxxy8MxWr81AfXyfwQyK9cnZhJEFgRquGCQeSSv7zJpH+dNuRl5twyectTfT9evRiqvCSCrdMXA
1d3eTYloT0TddqjYE53kEbkP7j+rh9DtULxKb8AXwLsnrmwi6D4BRoA6ADhHvrNtJx+RpsD7quW5
tnUUrwnKrs6gTa193SPoGcZsowmaMsoMSDMRbLJMNdKlSywVJaK6wdSk36RvaMldhpxU/V3Eg7df
UwkdWSjIm+jMvWgvqjNVB3A/ut/0TFwe9a5+nrGlf5/tRAvTHyHMsd13QwEKAjQOjjFIjlR51+kq
niv65q9XDmyOSOqiU4W2GTOndZ0EUlIMEU5pJPu8ejAwOJOCa6ooyru6scyHQK3rpzirNY7glbMN
DW24B6GxAd0NLDBRB97G3hTyxo7FbWi6vXXf4AaYHOr0R9vZaXq8rufK7f5MHBOp1RDqGyrENTMc
QXRToXKTukEKzpGwk9eFrRiIJaHfHXT1tHHj+/Z9YvOhalV9Tit8S70d8tTOMl4HzMol60wCo46R
ZVoVdRPUqSQiFQDVSR7U/FC2k3NdlbV1O1WFealEI8JmmkCQLh7bsSRFWLlLvZfKnHTZf8gEn2nF
2HylN/NUiqhQgvmrvstBD+P2Qh0eq8U6ikUnc3Rbue9Qei8kdSgwBQ6Z8/g4571azRrEDdaxyLdN
/MXNoa8tH5KviBIqAhO6Yc9FDJhUz2d5Qa23vI81MvYbsFPl8+PAw+5du4rQasG/kpi1mwKQTmLy
D6ltP/Dz34vX7T8W1C0MV3tQH8P7ygflV+Nftw76lzJx90wos4KBHACnKIVQM9nkCE/ivYGJtN6Z
o4do4Lyg1pzqj4LIwZ0vpdkPSRGVkNVNj/G4M3ml5LU3MXrE6S0Azami9f1oP/XawlhAQKzAa+9K
EKC7+WH0J9zlALek42wccce3HNzxa05zx5oZnsplbvkzACaQM4XcGPDHovGaADNeFDhC1i4e0A6V
afTCqODgYLZq7KJ6QX4MESN0gsnJ2twJddKKL3L31mWuOd0U1XGxfl83kHXd/pXKvtHyJR3klupm
ll9Vpr3KjeyabfH2v5PClDjGMrOqfIRueG76aYVLeFbuFJM3bL5m7ZoOWiVUxJEsYEviQPkCdI0K
ZQzxd5ltxvxhKVMyNHQYshU/ruu06tCn0pgQL0eq1KUxpGGSRP8x96m2T0H92KE9N1hsDeNP7gTX
u++kULO1oi1vjKmbt5gVal1w+cYgHBjabZTkujM2nQkOqOrr+ieuVUrRoW9agPnFHQLV7XOXjEul
mHN9hseksjt0r4BIIH0kO0lieWP9CcJqYIb1IFTD6Jc4HDplVslYI+PVvy8meHCarSCpO1SN7jQx
cCqLS2G5dkyefiDjWlNTgtbBwgfqh8lL7kc/3GR4oamdHWzUx3xb7ECJkfhoBr6+Mmux6lQu86wY
I0OuA+AhgtfjtVMPOS+ps2aJp38/lX8Sqko1UVNVRSwE2RdR0DPYDY4R7YB5EQxgE+JUTdec+FQa
/fMTaUU1gM8WA0p2Pf+YATQmKy+a9XJ9xXg7xVi73pvLWFdYMSHzkvRJQf4mdeT54bqUtd4STDgA
CBwzbSCDY1/OYTXmU55BlUV+GUMDeP3bRupIiYyi5uvtTkU7Qc1LeqzpdiqU2a0WyC5moMEKx+E5
S5+0DK/lA5d0a/X8wrlFibfQ5YWG9/NtUtHLEs+LhAjvwPEW564FFZuL3XKrQ+CayPmNRH3glS3X
jANU8AYKYpjVQ5fXudTY6IdcNrGiY5W6cY0KXDu8LIXOqamsWfypGMaTzdwMxLSGfUSdv5QOfJoM
ywJMg5mIYgp+IM5tY91STvRiXFgAIuYofhvk3IFUBJNzmE7DS+kmVxIw2wAJNFOiuxL4LFY9cK5V
vDVlDEaOAiVURKxpIB7j/j3t/WbiQICtXUxP15MxFkE2ykUE3ZcdT9nDYMpkNgu/NRowUw4uOok4
27eWOwW35h8zYfwbDQKdGWSQpzwCsiDzjDfFcoLH1lvseYv6otfOznVfp4vE3k0N4OyimRuYFBej
wCiMaXEbQKKeCb/mZPwoMpUjYi2pb53KYLQqgXuRWgKsUvTbB9Me3WEvoYBREHUT3Ax274iOuEcn
FCeMrdoHELkBjYIkHDJj5z43hsGQjwruO3FtvsZBvpFK/WBGGk89auOXS/hHDuN0klaadZNBTpTH
z239HPfWVp8zp5VnW5lfp0Xw5aF/bAHfGY6gz+xiGwwHz9f3cU1ZzCLQ2U1cXtGHdK6sEmdqN4J1
2lbz+zG9zYwnUeSs5+o+nsqg0efkhFPwTGuHAjIMEAjtMVT9INggvtkCeWs59tthl3uZP71LXwHH
L1aVM9GcAxhUdLSxyg1mFpppjkuetrReMKQxKduK5EHAySZdaEjHgJGEs8Afg7bRC/CJ2lrmLlZ6
jYQtsjvW0hk3YPp5E1pFdlOKC5H35quQDMsrZpdmp0tm1W7T+CFUlB+jFL4oZpPeCvq8+OkgJiBd
NngvFNZfaYcU0CFh0sASBfk5s8+ZILYCZiBVUitPXfU68h4J7AnC/v3MHqPTIFLzSAL3luSnwosh
P03ZMct9zXSqkNf6zO4rK4x5balJoS6VCGXoWy4E+wYY14AKwgniF7U9KkZCP7CmYBYXL3FmzeS2
G9A6KKsEhQKiGi9a+kNRnoUCj1TtJpWf63HfoqsCHfspr7xyEdEhGyj22CeM60A2245ZGEOZ1Qpe
x7L0LoFyO8hw2XcN8NNrdgTKs3a0NW10rfE5SGHb1sHkndHfIACn8emfT0CCTcQjBJiJjPqCXurm
NMCojblyJdBXokWxjkEOgM7M2K6Euz7C+yxx2kC3p1qywRgwye7Su8LijOo9ZovbaFNbDwsma1N5
tDuwHBhPxfQ4No4CHCERZOa1FnmjqdpzEJAyeQTdwlzEZDJR0GwBQRKC5vnQVT9y9VfbPFrmnWr5
ySz6YWgbo+Fl+WNv7IpCebweFC+uJ6zqjDXHsQEcxAyq1yFIsXUMRSG9FM4kUu+m3lH6ypmTB63n
tZ+vOBE2/c+KM3adTOjzy0aIBWVqP9oTZbx7NHVqbOFNgOG062rSv+7KBrOtuAswY802hDhMs5Nu
xl0vAzPqRLoBHZsR0ecv0aw4p96K656qyB6uMZBXdKEYNKJNuh1W6HvHFEqMyZPrql2M2f2zg+it
R0YBmGrsUySY50BPe8iZF5TqrJyAjbfIflnaTuqPhgGSaMtZUqeawZGSOrrkycoXmszJqOkgfh+J
oFqkUg7j5Le4AANd3eV8IHv6sx9IA/bJoRjkoaqVEhZfC7H45i5ZYPNqDnHweWOz9L8ytLE2mewa
4f0S/yirfVogLSwWTjFZwM4piGgde6UlYn0HRnTSYBaj1X9e/8yLZ8/3Z+L1YeIiBHIntpcGFQt0
brRYx3CRHcGwrZSCQNaoxg6JnVihoxoPwNGJIrC31699RfrpSy15sMCrVnPyFYw/4rk/GWmArxA7
g6jBVw1UqYJLZbYW8DER8UdZxv9EE7AsIDtEJhmTtQ8F7p/Aoh21/USf55WF5pW+RJ9HGsipbRQ5
Got7wFMnfTK6rRKbvEcS+7L9XnsMBYP6EDAxF5j0g2gtVSFNGsBwQSPsIaGjqBmJ4pwYFtpL3ozy
XcT+WxX99VObUIi03sfmJs2erlvBd6i/iBQnX8Ksf6mXaNwELgMoHxeS1Ju+VUmR1ntT3lmBbAuN
IymApZXvxPZBFL1wuZ3mZ1UIHNCJA/zITpKZyP2uQY90a7q51tlJrJBJ7UievRl6jN4oHmn6RUr2
n9UDUBdGUIB0873ZJw4mpNkIYJIZ4wTtWyD7hvEuKBFpWtWfCtUOhsVGWgf9mD0yFNeXa9VasWXI
Ssgm2JKYgzM0Bx3wFRhk6DPUdPquLZ1cGL7UDsxW1yWtW8gfScy+hGYQIGMKSYCVA7dUDmRgr9Om
rd7zqHx5khjXkAFE1AUpJOHp7AQ4uZciIEp2r/LQ4y4a1/7Zt391Yk8ltahNY44QBeM6cEx0AAEi
Ic52Vb84eXzshcRFxQfcfPYi3EqiLyu7MN6rFm5FL5n1plQvhommof7HOB9SsSBNf1dYuZ3Ubim/
4OY7W8fre7AeIsHj9I2RijQt80zVlSwwDBq2dSG4nQDDDZa0YyiBR6qbFC+VMTwqLrYVBHaVI90Q
fDYNWMCqIPYXa3DKjts3Qx+oF9568kGM/S2Y8ZpklPNRWVm8cgaOitiRCON7kQziUcyVxvtWvB87
nRjx3x/vdIAILeNYD+C3MGaSy7kwxjkCRdFFrpUIh2DI3C6rODnTNeeGHHQfgXkHkxHs4JfQppgS
NnAgTBpoqwBgN4KcIKpQ/OtSogSt4OH/G/hBAGzxsMEJm6czOK3wIuQovHZRR3kJuQIQXCNOs13y
mRLMSZQjzCRN+3MKFae0pBelAxzKVNpWqT0G4bg1RbB9ioOdFdpDtKQ3sap62pBynrtrqwIjxOAr
fTQAMpSxRAwVFqBjh5MmqdyCNnzGBbvsPhUUzAn+IC1JnccvYZgU+2jGCJswindm1PPK5xejJHBh
pBJgB/TyJV5cGoy+lAIVMPikm6rcjUwLOD5KI95IQRmRQQstkhUjKDSs5DHK8tzWR8BrprEmY+tQ
LZCMgJeCWHGJs11iblt9amWoTMIue8wBFZo/NFtRP5SLQazwTgFplJjvDO2mzznBYeUoOJNL//zk
EApqpbWKBNYRd8k2M0YvXgqAvfEgYunnMx4Pohdqhjh2gNHHeDz4fnUppuqlyU6XQtvqOEBba6Z1
JoE5aaRBnWOxgCK5dRsar5OybfNNOr4q0zEvd3p+UOWbseQ5F9vPCEM6k8qEkyBVwkg1oZdmPEvL
ayAEfibuhOK+iX9n4NeMPRG4Hdfj+eqWAVpBxukNK2abCrQO6QV9hqaqjogRqJscnVVlYXGyC3TB
LrbsRAyzoI3YRLNBxUxhblejH6VuULjK9FAqGKbueQXqlecG4MT+aMWsJJ5DcidUCA1peS/lnpAc
msKLw19ZhCqi4uYF7gx2WXxhBI3ko/+/WVIQp557QZbkmdRlOJCUNnJlU7iv0BAyZOZ/cbZ/dcQ8
3rmYJUsBFUfDX6U9tN1dor8tvECy6mgnIuRzEWUsRmI/YddSoPSKYw3MGE6oum5+hkg38iRipGUn
ak0ACWDzAtA5sgBTuMMgiHt9S2hEYM1PB2w0II0AsWaw77qwnoSclp2BAqOgsATcEBOMOx0R4r3A
pSRfez+cHUxMGAxVs9LaBDtTS7th/q1F8qboNjVwjvQE+JOY+Fp6u8bAPfhliQD4TaP1zenR6je9
9mWpt6LyVRpfwMNU5XurKxwQbTjquBeMnybSymn3twxI3wfYyUHKxFOk3vDuLfG9UY3UiKx3Il49
/bBN8yYhhTgAiqRLeNCn1AWZLTlbJCYihCj0xZ0AoTlAapBaGwH23cSFq6UpWtTReaw8m38P1P7P
WQ0oeJrlA0odExjUclIKfYIhoFWLtLskM2HT4EZyTBQD7oq5+a3q+UOj82g61x7bCK//CjaZoBAO
SpZhlenr9qkf3yX5d2iJTmU+lc22S0CWtxwrY49ZcdJrnNi74mNn9xNmpSO5b5HYhGhdy+18eB+B
gcTtGbsYQ2JvQezK6no9BDOkANubDCnqxfNLOS8I7o5i/mxMIkUFQe7UKDvYFLo8ImcBTWk5P1YJ
4ENjr+zeZAsZVMz+L2/X3X/tPMcSoBRAgRNQImFiJcgqq7yacUUr++dp3mfKVsm8QWmcadmE8xfG
PXIVBEbb62LX0nJnYpn4mS6LIlgFXnQjmgHl1E1xIYyz2O0EAU9zx5RMuwx+DokvReC8zQ54w4Pq
siAzpu2Eh1x2ZMMGwzFoL5Az27e876Mbf+GCJnptZLzdER1Zv08Uo44w0kN0dXSSGTyDHTo++vvA
2Lbp+7xwYv0FHNe3iZzIYwxRKMOsjFssRxJPGyRTpHgkEYavq20m7OLqeTAfNe3QjZto6pGSPMxG
SpLwVzI5sXTUKx6D0bpPnnwPY7L6oufSgG4UpEHfin7ZNtniSQh5ffwsC3bav8yqjKzGUz3jizgn
0lrSHaiV/y4+280GQiJtAlCnhmwr+uW1myyoPD04BCiI5XguVV9W9JkY3nWL/H9IBeQLap90fp9x
BAGHUGMAS4cs2bsFwliteAsBHW/UzzqQUdFLbxiPgipwlGUNDXA9Os5dlcInAoCCnYwYxNEca8E0
SChutWS2R/km1G4U6aUZHkoeIdnFGxXQUsBBA56erooynszM8Qv8GWlYhDKy37wPb/vr/tO9fQwd
XlXuwpqpGDBUSLgzY4obc+rnV5dQqEB7teSx/aKRg+cRckN8n9juhnOZtdhkFBUEzFY88UGkCVhQ
5jUnB3JWymEV287BOXhvh39+eN7BOxCIxU/8cP/vL/yLT7YEP73vX//8oUvcgtzc2M7meNz8Pm6c
/fHl+PL1suGYF/WY04iCT0X5GX349CcGGhiPyutOU4Oyj0FM3Nqe58X2948ND9nvsluQCgJeMNrJ
EbpgV+eLD8LnPM1nLL6zdxzP8aC0SzhPo7UdBuw7UuRo50a3Cfs2ahQLJE1xHdsp2e9f9s7hh+e/
fqrk1eVs8cX59L1uJ5KYyCgWoRRYESTtDwdsm+3yVFnbGBRYKR8A4MIvhoTj0gK0QYwkyP7gOG8H
7xfxYQ72hvOE/e4LYw3gVA6jiAQOvSgtIefw48fH09NTSBbyNJGHhYC6FP+O/wbR7o1rbx5/V/bj
70cgaOOf3zNBvZH+x/G6SX6Xji+/CDMhGI4GRJrMRIMGCLUFaDlgKdRdtndbLC+xHei+sW2O+t9/
2TVhTEpqNApx0moqzIH1E+/Bh2dCkrNxOKK++2EvRAGqD2MhiHGYOGM8YGrDubNaKupAPcDbUren
gQDqQT+H/vwva3kik7nPhFY69W2NzhwnJwrBbylBEpK8QFvQFdu//Ff//ub+5sblbOJF0pn6BwD8
/1WWeSb29SBHYgrBiIAl8bwn/92+5QWVVX8/laKeL6kRSnLVxFQ954BUGSLovQ9LfeaZycXFg1WH
sUkwwDaS+C3ozfG2PrnlSfjOw15Yh45ealSDAZLNEjwrSVkIKbp06E7tDfI2eL3reD7m89zP71Bp
b6gPcF4a6+5/IpZx/1QB0PMiQSy1j5S89fbbS+uOOA5mu3Nad3AcA15BcFKqGGztSIZ/fUXDgd25
KFxjjLDAP1h/zsFksam17xU/+TDmvDCLaFxk9Z+tpceoc/j+DY5DnYeeqDhGqbPS3/A7ftzgP7+d
Ce6EHw514+v+pFN/ubJLLEmEUAd1L5591fe3ec4/pzf9Cvot+IkTgf7gfYFCTZr9AsrlQPttMb7E
VjDKEplitUGDCxWMG8X3D4TIB/IK7W/tHQ2TztHjXWou7jTIzaFJDQQuoPrCQc54gNK0kYJOUaAQ
9+i+7XUUTK2eWKnmKlnIeXd8z9KfKckIY6JylxRCEpkKDr+S3IUkxIBzbg/kF/5tAZQs/V9wc3Oh
L4Ha/s29/bB98LeuC/V//z5+YVm2HnWkl+N+c3SOLy/746Ynv0NnJF8puW4UbKqK3o/pouB+Q0lD
WS4dLR3zAqWm1JYLEUBb5ZyWtbtICsBm6inoDX8xFnCQNUXGCbIrW0JJiAF0j3ZvOkV5Hv3MQKjn
RR1TW1OWypmQxaL1/zdt1pJdWjQ8iiIaCphNAeSkQQmcae/89633JPNnpYqSNgP0VDrkXwDir/qj
aRtIURggKrI4xaKL+w/y26fS2KeuVQCOoBHBQ7/cj2hdt251/WYq/BiNXt0O5dXrm3jRIoldPJPH
BMJaADdIL0AeaFKWt+B3S5TN8pF9hNtymzxUGJ5Ln2Zn/OC12dJNYldVAaQU2vjQ5XoxgquD97UJ
Siu1q+oYjz/DBGVJXrqQI+P7jXmyc72cSvk4QEYNwCMRFUgZk4go9FxfwjVzPNGEfanKKOyPOkil
ANCmPMmj4vadIw5jSiSFc/tesQ3AkwPuEg2QKOPJzLGvW3WWGwWIhnXQfRa9BxT0YvAytEaFuej2
ZUlG3oz5inJnIhlf04IxCasQ5MkW2GPi7qON/XJUnKX7uL6IlzcN8Kmc6saEPq2w5thAndSetSkm
BXLO1Wg4utHswi5MABhoOUb3oSypP46Fm8gxukv/nh2T+QjG+VTM7ZkjXeA2D0gm++oINgjz16J9
1vrHHB26qbdBMtD2nOvISoiB8mgt1QzMawNHl4loyhylqgK5kZRsQsyxWGVwIyePnekk+kcycI7z
lch9Jo5Z67qUBF1QIS6Mltdipjiw+i6OgfpsmT8k3jTkqgmhxoVjGywKBptTwe0xscwWbLhpDyDP
2imr20VEuyivhXFVK6AuKBhmlTWwuZwvYhQvJaDlIafOH6lPDLU/SaFj1gez5QTpVVGWCkB0/JJx
JzkXVTV5pIOHPUN9GmAj4UYRnLz05uBnrNxf94s1y7BwL0a5FVjRGKs/lxTPJqhVZnDPSoBU09AQ
eRzSO1EHCq10A8SA68JW4iVIRP8IY84CKU4rUA5CGEY+C39I0GcnmGq3lXul45ggTxRzzU3TpVZz
iRJYj7fG/JkJ9yLaPq+rs2Z46PwHVgVYsnF0M7sktWYulglle+5rkvalrctggpQFYv0nbU4k0evz
yUGDLLG1WCUkhR1KdQCnl4LbYXi/rs5a9D9Vh7HvpB5UoExBiKbGqA0/tHVMJM2XpKd8rkk73dW8
4fDVBQQnBR0bRA8D2zCHswbcJzO4O6foVi29StzG2ZOccKxuxcQx+ICuIfQngaiMNXHMyVISL7Bc
ooteNtwBzAnaFohTmAr/HALeOPOK62LiAlEIfTjAdGYnwuV2KtvFEEFZqw3o1hU84J08qfq0sYRy
n4c67/ZIz2TmngOiJFifalmgzFaZXcNk4tQrCtZwEXV31E034PVUr7iSiZQ1JYBUKO8PEyKKts3m
RgFvZyT8qMLbfJ5IknFuHjwZTGRQs1g0ckp2uqAaOXfKxpr/D2lf0hw5ziT7i2jGfbmCW65K7SXp
QlOpSlzBff/149R7M52J5CSs56s260MdKhJgIBCICHfXXMkcvdsuvuJwF0thosKwUBUDrYq4mhQY
SrCzahsrTxKGi/8TO6CouDyvc9gjL50X7Va1J4V4iuJtB70xbnb9c7exXx9jCVANx/8A1mC+vgyW
p0qpJ+xbDRoC0tVTmQKtIAEFKI0xBBfNIipc2lWWGwA4s42GcdgmGJA9jGaJ3wc28ggtR6Hx5yhK
PNjo/uZiKsakBpvhvdlaAXXTOhGzfTzOoUHolAaD2+KwGZsuVzIRHASN4qYZ6Lw1YR5/BcMsvidh
Ex6suJw+xjAzgoe0k5V3tZsMp4gEdPgG0Qh9M5P0P0GczvdGJqPFJ5h97pdlmQ9knooitotCNfNN
HbRGf7DqVKg8pUmlyJfCMPpVa/3wS6grRQEApYjey8mUYiKEAc1ts5X7TVDKuTckdWJxwv5aPNEx
Zge9MDAwoZHDfNwStwGVVOhy563Tan6NJK5UN2N1KFWXmo+3XWntZJxbY0J/mHTxlMiwZlQD6cqI
CC30Ja2BEyTXTsa5GcaRmnSG00wwIwEPQR/S4LHvviruYNeyN6y/on0D1VWkasuQ1+Xe1YEWWQqA
NXZTfZWKI1NfUU9plNhKuRcS3yhOVnWv6w+39/C6qyCLmEv8x+yy+rP7EzQdYYasOLN75U+P6dGC
PmZNSvTe1bSeiOqpEVyUxIRuyzG88vXQmQFWDLD4xV2Y9ZrV3AqW2lK7M+IvtfiY+9HTtIewf+nS
ZqeHk2t2DQlTbTu2d3OqPYAfYztHxW5SeEJ3KxfTxU9h9qCtTdBcSPgp6iDpRCk0R9BKR1Xa0O6K
dCsXvOHElXwCC8fFBM0pjHWzEyaBHuSxSgdqZ4X+BEi3a5olaio0uOuE4jvsuk0zNU+lav7hbPr1
AQWYCkDeH/YtNPQZXzbChZrTAkxEnyCkLnqRRF+tIQdmLXuyGoiVmKKdCeB+bsABFo33MVA00MV8
auUntUuOgfQ8GqUtKBrHG66/ANJEKP9C3BOeYFrMJadpXZwPhpjbglT6zfgpgMRqMHUvjijkykfO
iV61JsPt8VRZpm2YMAUhkCRKaynHNHrhTLlBNF0g8VQ4cviaC7yTfc2eiGkyaO8CcgtUMcpnzNU6
0wDROsZQr5c80WOJSv5m/7B3vi2HT8G3dqrOPIsdIdKolA4g8UTpspi3AfQ/pNCkht0KanvMRyNu
7aZthG0yN0axSyMh2ItGFqPEWjbRdzApomC3qS7ZRkf7exFSe5uEmlJBVIBHgNnvgvY9SsFu2UPW
EmIUalTtoqHXdpMoZvdigkQrDwvOQ2wtRiH7RkFzoV5HE50JFUk4N23UjxQ8pH1vB2Z3FM1GQ9hX
39GVTd26Tp/NMrzXMn+uUoVIY/d9++Bc3QFLFxmwT/zB5YaU+TJKBnM4UyMCRi4CyCwIPWvA8Mno
VCrnHFylrD92VARE5BMS+rCXdlAGByIhhp26fM4Uatflx+2FXPkHY4A5aHraTjMFzSWpxyf4hSQ9
cKdWeGtg3L3VJiVJW5gwo9ADIpTMqshJIjkmfjo5Z5dWISUInss2NZFO1PBVtDjfYX2bDPC0gTIQ
FxRzIwSjrPeYHcEakoZgRr2uH2X936cvIFKCbhPGcgGUZxNUFWrnggJJIDwe6C9FiXyrMV51iQc9
uHJdtAkgGIyyJQp1eE4ywW4eklHXKkSEaZiJLnu9BnrfyKfdv2+NLg0JRFNw3WCqw2DpihtpgJqO
OVG7kt9HFGfUt0V+RHLovOvFF8CigAyMoo0CafUsHDG8ecribRRuRMWW8Xf/0tGR4P80rAA2QEKq
M44uZsksICYhj0e3oIg23ZTb3IvkupcPK6BWBT8XNhjoksVRzxxRAIx2GiMAIDE4cMIow/Pz0s1H
S+hpIhho2fz7lhgGJ6DtIoJmBCGRjUNd1BvKWCFbC6GaLMXOqH3I8uvIwzZcnS8MY52bYdwfDyql
agqYoRiyG9S7yfr3HazFAkoBoBMG/wIb6LRsAnuQBguFAk1D8SWfnTTP/GzGyD/nLK8tRkHMxowO
OEdxnC+/ka7PAVwBOU9qJe19C8WTw9CCC/e2v61cUmiMLZQhyGjRH2AvKTMPQJAiVtQOcytEkQio
mtiYT5DhJMD4uBBRBR7r99iD2aP5CirtiWP/qnuNb3Zun/lmSShovd7W4NKvLK+voIA5QeZekaK7
Ofium9ibIOsK5jiUlHhl5pV8CqSWyOHFRT8V7nm5w0URSMqcN8gqMawb90eoWC0Pl2Dcz+nM2efr
cIZl/mPrZ+jr7MTFAzqFUQxbytza3TIcO+6VeG/yunOra1rE6KAZDrIJtnQO+BC6LzreBBR1RUmE
blLmddNd1n7kgs/5dNdPP6zpzBYTRcZeBbG8AVuoJ+G9/FeU8F7e6EFhq8bvGS2YWPUKxevH59uG
V9aI4ghkfnEMf5T3Lr8b1H/jxlChJDrQ7zAXiJwjqcJUfbIzLB639qotVP7gHih0Xw+VDjXNkw5a
1JbcgF7Yl2VfLEHc0YD6nUcRtuIjoArHpALSRQj7sk/Lsp0qOZwq2Gp8XTrOINNqRonMHWf/pJXQ
cmGIOXOlMtV6NsJQR/dpdJxLf1T+yKY7oo5vdKTP9+gKivJrUWzNxu1SzuN9OVeXJQPwMKsqqBwW
Ihus+PL75ZqVhXgo5nagDY4AZZs21kHfjJvBeFp020HgkGocZ13d2zObzL2qIJrKEOXL7VnNPCvx
JBpsDGWntSbnoPMWxwSVEmOiSTnWuQ0VUQJQGhY1kS79krTAadUeNM5ebL7fPhDLj7+xoSpTnARn
0mSaMhaXGyiD79rGmSGY0qgowIETvt7+e2vnj17m802j2Nfo9KAoV8SuAsbytD4IKL6n1ehV3UDG
suPsqfzztL1c4fIWxUsKFVHw+CjM55vTNpqlTopsATwKg99nZfA2h003enpRG6Y3TFkDjF8pWII/
pZm1BzAbYP20jqRXyBTGnimU6jYTAyO+m4fQ/A7SQvoem7zYCbEebqdsMryRGvGzGQ6lOzZFVj/N
8zz6Rl6V96Jg6nt9ktW3fKhqv7BKNSVaWwIJXmiT+BGPbfyx6CtjOrgU9F+o3ucL5D2XRSKPY9U7
kCKoJ5DumL3i64OgPg1p0lmn1MqLBLfOnM27UOnLfmuFFBwmNE3MNxnE3zlg5XJfu102zR2G6Kn1
tywCfdhAUCEs3CAQVMW1JlEaQeYuJoY9NaiX27XUoOed91VZeWEFGPdWMNTefJShOBaTIJbGcasG
1DDsuG9ouhMNIcPGdSEUrqgy+kmkWu0piLOw3epZFW5aS59gwhrpO8iFs9NQobEAXn5T6De5CbWv
WTYncJOaAvrswKP0R6qZQWIPc5iB2Jtmo+FTRQ3cQK6jyM5BKnlIisoobFQ6ALAfgx5JvoYrJbWt
TJ3+tLOooaNe6pPml31h1PfREEjtdkrEdnDU3AALaixM2VMB0rOTLJdj7I55kR7lSQhGokXZCCqY
yhJ6osdq/t4rWlzuaqscNHuaZ8lrmkn5jeqZbj5kYJeovTZK8IO1poFK9CzKspdkImpMbRqVJ2NW
8+55Lsais6lVQp/XMqjVbNuyFX+LUjf5YhCB70ibkhDl6zoxhn2d1OZ7pIYGWDMAHffFuZnQ+MXs
9wt6PHFlJ7RoH/qhBFanK/T42WoNjCIZspB/DaU2/OkjvXorpkE8qih2bCotNPadkFKBdGEPgQAg
b0xKIlGft1ZWCs+p1dBHa+yrzhkwGuEoNKr2ahcmIZA5hvxUZrT2gkqeIEA6FVpCmiFMXwupru7r
Qsl0NPOHZmMmvSmSJkxA6pbPffCp0Xj8KiqhMW105WcfUyMiGCOMmvZOMlp65XYJwDZooksBqCum
/JPOSbrRE0F5raTO0pzMDIq/qBQ3ql0mBsC4UUFn0a4H4zOEiv1sK8CTP8S1Vvq1qcmVK0WGcaoA
LwKTUSrOCeljC9WcTgyN0M1pNqDCqQTJpylIMkgfO7gmvBuxPNW7fIBaZTQmpJbi/JjRFspNeHoM
LZnFEH1CHQ+EozCmEzTAcVh/65OUhiSlvVRy6nVXYRlFCxCMgrx/eb/iPXd5zwWDPPRdBxGaYrIF
aIAAJBbpsp2IRzN5QKH0dli+utQXazqyWJRn0alkM78oBrdxFsCaYH02NLQHlVOD+clRL4IwY2H5
BWc5bBCpbVUk6Ibr/vwVb7KtN2/+Kr6wK19j+3dPUhta8g7Kk17EoeW7ulR/yj//1LHkS8t90Rhx
laFwkkN3A53Rvr1ritcE4hwLyxVtNuXAq9XwTDIfL6MDCoQySinh9JFhxAYEJAUORAbd08/e1MAC
wrlW12s3/6yR2V25AzlxnmKN43hnyp4iF3gpc7KgKz4HqO2hdI/RBhDhgf6WTTEHPdIFvYcR/UX2
33onfc22w+CD6W8LWtMNj39Zukq7GHtMplnlWifKJez1nvQkvfVvsv2Y2kHjyPeH4SAfDEf0Def2
QbgeDGOMMgmK2gKACapTVMHA+RZWml3XzmztwbCdqAbRjVMk1KTqgAlsHLHibPHaMVy4TABB09Aq
YYGHUpjqKWhjBGIEx4qezIbTV1/f0X/+fSYTCvu+TzqKf1+YdFtVencyiTgfM960JW8dy/k4O+yV
roTatLhjUWeESptA5M0O/S/O8T9LYWGCtQoKIOQBAkG5ywidj/hhPvSbrwZzCd/5HhPzHvXKF56M
ANcsU1mMAyuexwFmLdmeHh/ot2gjZUFivh/ef00O3b5YDtU4KexPMYENnpiJwT0AaJ2CYYHL/exE
jMyi3Q7xVdA07LQv2Z9881h9t87zfZKR6RThLIQOdFJfxL3uco7EVZVlORJn1pkAWlkNpqcCHAnQ
EcyRW7wCoFCTMXDBTPuLp2x3PSH8Y037KcVh1o0dTiwgF48cEWtNDtV39SpjJD0D3a/kgxPjbdzV
BBN3+xQITd7JX1smNEogbgRVmWt4pJnM4zyMWOYIhhxdc0p0YpO7WgEL77bUnCS4q3iDIauLBfgK
QRUgNxTSlrh+dlAasNl1pYDFQgizc0U370jl53vtMSPDYfJMz3oYNsioXd4U1FokODfMxFYdaKWq
R+IOAsQ70BpM0rOqpUh1Nrd9Zy0QnJthoim+JZJPGWZE+d3AjLLe/71tYDWvOLfAhDTBCCCQosIC
CtIVkXelp963hISHJnR0YpKXZpP7D8pWu+edi5UtBJYTIzUqmtmYVmPWJo9lBELASSBV8yKhnV05
k7odrdfbC1y52WEFl8EyRKYjRbv0ECWhIDOpQTOSqW6O9mMEbfOujjjZ5sp3Qu1IB9sNitMyTvul
FQAqDKXLRxw668UyHsSIM8H6g7q7iGAoRIMYS9PR0wT1MCse1kuV1iBxj+z96Jh2uLFOCjH9xAm8
irRevE/ddk8fVDsE3Km151fISGh3UISxwdl135wQa/aBq97dzRAoLbYyCZ0XHove1U4zP3HZo7Oz
GC20G0OeRbYq3KXDPtVdhaclfLXNMIFvuEAQRPzHonP7ECyP9ZBHeMkcxOxRVTjHbXE5dpd1FOPB
dKpBGIvdZaEXw5gOQHi3yrdUPw3tbojwUHGimGPoyveXhZwZYvYqtAKci7AE/2cxkyHYxcaHmrng
aL/t/FcsgJAA139yIUCajWsVuGxGdVgpOizI0V9HYrjlIXWVu48ScDl0Hfz2EO96m24jktxpD9mj
taUOMgBfeC5c3rzGyscDZxFE0DWMYaPlx5x3heYirfMhssFR0kJJtufNbq5s6oUBJpTRNpH0KYYB
zTjNgRfRbYnZdd5o14qPoPkK3wNoHrz2GnPU0wAvba1drFTHLGhILm/avrBBiTfyrtSVE3VuihX8
lUarUKQRpgAuUgu/a3a9yclo11aDl6uCejDUv9D0vDy0WRGpQ9cq+Cjql1oSM98HTUWWaZ6U4/Jr
n//c0vL1zsJDLusoKumwVICYOckxB8IVylwSKeb4okr5z2IYD7NyUDEVpYr98gyZxA2RXVTF3Cb0
J5kIiJvzn9vn6/pJB77Cc4uMy4XW2EjZCIu14MWvAgQ47MrO9+GhQqqlfmmmzYNNXPcPGJOM/4Ha
CFeECpPdLheOJTrn9l/LHm3xLaa2NhGJOoIz+bcXuuKJaBjA3zHvjfk7tofcDkOfqo0W2RTVlPRF
1d2kvr9t4hpQr4qwYcqWAlfUELUuHUQRdMhCjXpko2B7FxKDmDvjRB9Hgrqul3zrTgisfwuRs/zu
W3EHcod5YGLeUfIJdfDft3/M9YuB+TGMt5o1bTRIu0bAF6MsSUDkpE6kdeaDake/W+h952Ss7MIJ
bJnoBeFJLqyEsou9YDwZc8SB2QbYi0z5C/JWlM5IlTwWDW8Y/XoYgVkn48BJWshVM8PQ5CqEkuau
9mQ3ey5s+thupM3sv/S26mVEcVWnvbN8a9dt0CPjEJGuLlcxcaVj4gQlZ6beY5qDVRilhQ6D4CSK
nSD1NE9zw3kGrkQgDA0AGYEmBmSJf2buziJQFytyrM8gEQFxsiQ8x/SF4zQrwfTCwPIDzgzUIWax
4hYG2q8GQQ78nNt4H7rmNvo934knzQ9tsF271lbaciyvnc/zpV2dnbiSqx6WG7fISP+mfnf+fGrA
gmRrR+GjOjQx7nVeBs/bUOaQ9HKXR1SC1TL1Gnrflt+3l3XtFpjew4QnfBQDH1fpXhwNltLUIcbx
E7ndWEF7Z6oz6v4FEAbVGPEmbK83ERXjZbwYDrjwsjBPhZ4m0JKtgNgJ8vsZsyXVQ8crbK7EFdgA
+QsyeeUHi3bpIkZbCWUvosqif4wnoCYqv/eQwveb0DcsG71D1x2ciSQ2dXiNvHXbeAthnFQ1ZJl9
pIDjb5RiExXcdJN0ZHzKPdA9Qw+ogV6VLdiVY/2ddXs+ht44k2bPJTZa3d9/7LMlJzGJS0UdYb+z
gweImdW4LU1ntgt/cLezPUSOZD/d9qDrAgHq8Rjk+u81s/Nl8YiCXaQuVa2CJFtUHXfGm1CQ3wAZ
f41YvBO5oxv8Ko+8AsF1IXQZAEFAAwQdsqpXJGilXHSlOYWpXcS/jMAW423Vb8YQUi64x4T7vkud
Cox1OsjxG85tff2ox6pxW4MUCxkPLmwmHIhTjwbQHIHh7aA4yZa6kDhxcYGhoE4UP/kOn41jb9oT
MZzxq7M7HnX7yl1++QOYyBBbOlUCAz8AfB2esJkBfTuY3+3h7Y/pTbvRCffjHvAxFxgbyPXu02cV
g8G2uLtrIZcWEEzpcGL/aig52xHmQsVTbJytJEaNY3L1pgAXgBcjYw8Fzovr+gpYlEfkhQcSyTS6
5pfnu8lmaBl0AVhrxpMUNQBmeEN538mNVw6ft317SfQus12YsvAexkAo8DPsXH5aaRilVmEKegvW
QwqGoIcha/bzlNabogeBjzwNv5VmGvcpeoi3bV9HfsQQPC0NEZ6NAXXGwYZQGYXaxHZqIOMPjNxt
JM7qlsSDXZ2KRzDKHsAaAoBwuZFhUulZricY9tM61xCQghntPi3jX60x2T3muAx0fP8Pi0L7DgcX
CSiWdmkyUbo4KlvUw+PqPjFL0vIwI6vncmkQ/rcF5lhkED+GmgosRAriLoCn2L3WGT5nYjotdYHV
8xLymj6jJh3af0RMc3CWuOYzGN9CErTcAOoPz85ZhgISaCEFcAdNvBjZ7JJOq6fwHmyJnAi08kqB
g5wZYlZaqUmWyTEMaU/ZASMGM6kwpraPt9T+JX/JnmkRnuzPz7Tklcuc2WTOXkrzWWt02ASA7Fnc
ibb63mE//5qn2AZIjtDfPH2pte1EKUMEHmmhBmQ9pjdkmvywIGgViK4T8M06o3UPGJKYYHRkQE/f
ue2iV+EFkBDkeQYGDFE3RWHz0kXTsSojEWT00OKBiMhvcdgGxbGQRzJBm+C2qeur88cWkBO4v1Ce
ZWvr6ZyOcxTAVjgmftb9mVV938qfmH2x9aEkElDtoFBHozT92+qxY2DsxNKQwdTqUUhMT8juxzB9
5vyoqyYD86MYv1LB9BD0YtXaEE7AcFzjQq3DmrZT7Cjgqa42pnin8Eb2roLdYhPMOWAKQ3vjqm8r
1tZUKJAxs0H1/JBS/SlLeI2Mq2jHmGCWpUSpME5V3YKcR3FrTO5Ivpg6QonhKGEXoatxexuvMjHG
HHNSms5qhaiBOWAJyNCXdpQ1gFzwiFBXvfVs4xhvHfQSqJoAG6en0iZsvCIRHYx420DBYNjq/7Ak
C/xCoK6QlhrC5ckIhz5KegwAAoZWEa0CxAPMX4Z728gVzekCybIwEr5Uy5BbsdOTel5n7Uixolr6
jhSnyfAyVr04sDFITWhiA1oiy5vbRtfcz8JkCRg5FOjgsM8SYx51zHvhY4Fq2G5r5S4bak57YXGv
i8i5LOvMhHy5eUIlG2YVY1lCDBmQ6JRh2CIEqrF8ub2UNYc4t8N8pLhKsasl7ORg4DWbE1TAZ1DH
AFPd8oixeaaWXT276Sq5kNJGhalUzp3IJGUt28j26vaQxZxk6IfI59b2MYlDnaf6RMUW2wfICGll
Yh7brepatnwq9yOechkaMZI7+zvzFD2+JPZL6PBqxWsR5HxrmQhCa+iai+3imV0OHQJ3mAtv6Cyi
SXshdAThz3/2JZkIUvUjsI8mzImG/CxgisxMVAirJtDKTVJXM3jDM6seiqINirvo8VxhPyQositC
17W2WnmzglH3oxl+zjynWd3EMytMwLKsOKNy17d2TEEa1m8E5J1xsB8b6pbmfcgTabp+kS/n7sze
kl+cOWleVaWBDnYLNjZifhsgkHtTHPFB+aVREvakDG3hdXLEjXxXea0XHMOn219x7R5AqAQUCTRG
IDRiHBdjmcIYTVgvRFVJGsZ2rNo6b2hmNX6dGWE8M5z0SPjZ1KCIHVH+FYPe5fYyrt/ayz7+oNWW
rprEPoXmFB1ecNghrginqrjPw/ca9ZTxK1b/1P1Jh5pLeQwFPxWfbxte3b8zu0yQCWQJ007LwW/m
0JGAhdYMJEb08baVqyyTWR3zlYS6p/0cwEqVg9flrzod5I4SfSkL5ygeZG6hc6YNV0/b2bqYTzYW
JeY/y8Uvmp2VvAOeEzbvGu/KXrGC3FmGXi5yaGS0zG3Qi6U4tzKslIFgJ4biLTpvqXnqpZiTHFw/
DVDzPTfFfChQkcvg0B0gki4R60nqybyJj7MvHNX7uiZ0G9rT3nqXOC2NlXACHmnJQusVYANw5Vwe
77IROiUcktZuy6OJuWgdo3CAUKpSYQ8hCOA4tGQr3nhhjllkqwyQRkphrpQPVHgEN5nEk1W5prLF
Rp4vifHFUS8HsxJho9YegVOBZCHtj13m9DkQJbEr9d+t6tXmXjQf6n6v5fdNfMIkSYfAFnF290oF
AckYfouJrYXCOAadmN8iNSIoUoYU63XCO+UEms+n4lO1H+NDf2g30WPnYVo72CwNI53sopeGV+Nb
yTEufgBzTPJAKDPIisCrAi8YvTJyIuu9t+7KyLBvhwDuWpn7tq5E6DtoMKWETpVsIIcREvVP5P1N
D1+Jl/wqJAfknXjJ54eOxM+lj6bY7Z/AWyxzN5pmMRoV0JDALUFP11HDhtTUjcMPJXn9zywxt2Jm
FFObA3Vuq6j0BPsq203ZYzM9BTHv4lhOBJO4nX9AtsEOoVZFTWpYquVDrX60/1pKbnFRQ1VVvBgW
hgoWR9qoJYar1Ky1p/GkBSerIWPmVYo35/tpdLA4KHMBFcUbeFRXIg+YiXEoFGh26oBYXkaeKGzA
4AdhUEiYKU6N+DaiQZz4SWsReXABCYC2nR1a+oaW+7A/CtEeYOpJ2+vKHTQr9OEhRnVNnjDIHvpp
4CRF76IdN4j7dPagT2bMeAApBPNaiRnsu2AisTm6PfgV2lywG1A9RKXbtp/AB2QU0ix0ImW6n+qT
0Yoeyu4W3k0hOvS8CLjio/LC7wcJHuDvr8bwUTApCkj/IA9ABAxBcmsdofpjiW6l1c5tJ13b4XNT
TLAtBnVuM3kxFR9i3WkiUOMBdIkpAzQvS05kXzX2Q/0q489Vazychy6jCoxlaCqOdPZEQSet9CYM
h6K7S8rWu724lZt5MQSq2f9njwlsXQP5cDxF8XgSXkWjchT5OWx0D6Lkt+3w1sVENckMlLLRl3UB
bkQb6pnyV6H5yhz5pWFuzZlHbLBiEFzU4GjAyOEyw8PcyIIcmQGkPTpbql0AUrbx/DG1RyGvTrHk
8gqSK7uILrMJKUENjGIme/3T3KhmK7Q6W9YCeypfpgCKqro35BzvWLn3L+wwrlhKCjpcotGBE/g0
psdMeo7719sfaiVQXphgrlplVqxYqbBvbaACIjrYOo/FZHURaNWhzohwBeWgy4glz4oe5hE2S426
Xy2g/X0ZPeYJJ2dYXceZlcU/zh5cvWQKeizCSor4prSUFMXm9k7x1sFcXokQWXI5wwKUBaAK5SgT
al4ol/5HVq7UfbUCxHsGvseIqeNW2w6mitDLmcrgbBYrbmWCQRBIbyxF7LRT1MsOmvXO7XWsFZlB
1P0/n12RLz8IWHiA2TVgY8rnY6wfAHuwhwLAv0lxyjg/0DYj4NjHa1wk7Wy4FaCvYyQ5UZ9Dak30
g+EJ3EOcctjKg+viRzFRIsd4WmsJ2F3avZjFUzXdheEerbU+PEqp23cPtzdhNU6c7cHyHc6cMgnE
Pk9AUw/tVqBrYwvqgb/AZhykHCV03vdkDnHXL7y+1nKI0+S+q6s9zZ9vr4Rngbk3iiq0zFGEhUF9
C3JfbnkjnmsF2ItPw4QJKFzMeVpjryBE+2wmkD005wGE8tZ0P/aCa6WmN8YFaZtHK+Txj3CNM9Ej
Cmewow8BDoT4TIOaRFBb7E50vm/03ZhY9iDsc4HHir7qjCh74S5G7+Gq+9DUph6qQoQpXYQsaJvG
akKgmGmAZSX71B/F9u/tb7jmjT+cC6g3g2uIVfgwR7UpRwv2Oqv/pnXxPKIY1km5IyrcDV1ON5N/
o7MLfof/b4vZ0KE1ZVqlMaZNDw11aiBBD+WncQyeXuTH+qvgzLpeg48wRnRujonNZqBmgM7DXP8l
3sWvxlN6N/2tLPQl0VNWXEfbvoJM0Lm9n6tec2aVFeMoDRmMCxms4nnqDt89JdoR1KEZiUiZcIxx
Ph6LdjClshDzEbamOnbypIK+vJ0mj6bq317U2i13viYmbEdakqVtAjtUsYBRV/fRgCnNiVch4plh
AjE4B2qFtosZDcyowy5BeY1Xvb+e4b30Cm0JamfhdzIhINwtRoQNmhJ+/ZY85wfJyffFm/qU6CTm
hOHVO+9885g4DGkdsU+Xj9Tkr+EnQJEfkLAhghv7vd1Ct+9vuZef+5pYD9nrf/bZmPiMuJnVcQ3L
ivI1mK+y0pBKfLltg7s8JkT3UyoJmPXqbf2otHbwIZF2H++03AE9hfVQvM278T51tJLIvsm5uNcK
wecnXGMCCm5tPRor2EZ/vAKv90m1xZLoJSlC910kuW9wcqTrQQcT6j8g9zMXFTCQAjMfM4BWnFW2
UmOrZYzH/YlmuzRxs4WMtXHi5Gmqjnmw6Tq/mhyhuktSzkm85pD6+QFgaRMxna2i83npvgDdhVaW
q41tges57TOHgiJnEgm+7RTYSbKdIt2dA5eWLu9DL7t5Gb6Xtf9jmjk5hRmaAKeB+DnV9yEII0Ek
ZZiQM9/G6VGwTrQ41OBQUPzaeLUwDwtyCqFwFfGvJH3qeKRoRBzTB1ARQz1edJXWjYejWQWbuU9t
o3xGmUQW3mhRO1YJuoSyB2ryY4xEu21PC5WZWm4U5Nh5uAVxhVejftEcmjlFp+bDnAVXaFV7nDxJ
3iSzW9KtVu0KIXerYQsypiDZ6vlMWrqdTV+f/Lp/SsdjoJy0MAdqMXRo/ifE7C6NiY6sghaONd9n
ySmXHTBlTDVkUDZjfkroNpk8sUW+mr9S0xaDTWJsTOu1KB+UFiUBIGmnhwxzdlLqmPXGqJ7MFvwi
Cin7g6bvkvBBLw5C/xIZvyw0/udDWu/BBgEFlK1RPNLUz5vPYHhG4yS3nox+U+jEmPxUOeU4PyKI
VvX4C8QOUXsaZg/jKG4cEJW+ic17AToU9EQIkqJUP0amrUovefIkFJ/K1DgWeBmQsLR6iO2a0FRT
d43gWPGXXGi2Gr6L0x1NTgK0ITt0UuQ+2VDTg/vZSfESVBsaeHP73YJFwzqIwQl1rL55MdPfQ41R
ourQQ2q2BQoTAszWaKe9F6puIzZboasObTj5mnzKlIGIhemb6Rs43zwau2D04N3316kTMHMgqYeO
o4i+EDueQ7UwqLWoQ5OytKWtsQXNiNO5kCI5NASgTfFeORovtQsPewK1wcR5o61091ApBxYDeqiA
xEId+PJkVplWdLUM88khc2RolQGNd6oh20F+PemH0Ml3X+gc/WpcHsr6Z5KdOZgXlpmDqRcTlFhw
qf2MCQWuvKvI/CusCEXqaj8arnEEKuYA9dmt4ZRO4gtgVnQACeQEiJX4cPEzmNgY9U3RhoAX2TJG
fguYDhzdRzAevOLtBSrlBCIxB6i5WX9uG77Ogi43nrnm+jI1J9FAw2wMnYh+lLLblCXpFN76lt9/
a5uZm05M6VAZGhpYlNA71Vb2EeQKCwxS9z4gIvtmg0Fn+/bSVjpZl2tjbjgagaywNbGn9LUi0Tb3
KpXULgqQzmd7vMt8zR44x4i3SiZrzpQ6y5vFjQ1rp2h+MN4pwoazqsUh//edBFXl5VGJoCih/xdn
X9YkKa40+4swYwe9suVS+95VL1hXLyCxiVXAr79OX/tOZymxxKYf5uXMnIqUCIVCER7uWQMbzE4+
VWs/q+WBg0a1Fd/RcgpIPn7vhO45GQTdY7fxJw3innR4yLKtF+Z5p4WgmQTsIspQy6lVpVPr9HFu
F0opfPcjAWkUHuRRGYHIiEV2oE1eezcFzg5syLt6/3v0nQ9+VK7ZBuXK2XYsv8GGBjAGDfE7ZBRx
k/PWrQwGgF1+bWq/3f7X5f1eX+SJAcmL0EMXRdJRATZrG7A2zCGYDNw47mPZA4/Tc4LOHpoWYJ9g
k4m3durFI8r5It0nnIHU3vJ0O/bIXN8JLg6ZC/5k0Ty51oA3jUK3Iql++UCjk/rVPQjJdU4WnAQS
9AeSAlNeHsDcdRsHn9luDOZHZBoAeJZeG7negHGxDsj+I0iWni7v29nvwHcBqhVYa6hEgMJlOSon
TwWhpFOu6jFSW1BW6W7t17jwWge0V4+XDZ2ducUBgMnQIeWCa1UG8JN8BvmWie9jpphctKGupYSG
Hl02cp67SlakOKkPxpyPLaw01HObP+QY4NnZlfv4qTqASWv0KnQUi/8aTySrUtQsuSicpIZzK9VD
x565FYktIs6zi0cyIbk3yshKq/ZYmMJU9ZBndfFGLObeaQXPbG+spurG6Vn+W+nZuFFhXnMRC9kG
UPk2pIHlF3jGAGAa5lygUbtT2wrEDa+iudKNbxvfbsuO9AKfTX2AIMgSIpBwBxq4+HbJUX9XiJ9c
u0/lI7+ybrKD5bdbUNXz9/KyueAyQojEuBSUSb4egsSZiSA0E35+wNE7OKr31nhDaOzaAwuRPm/O
DS0R98vlIBmUviZ48Xra9DBo32BeHTX7HfEh7fAhonGXHt3bzTrRcttcMijdeIo1QVgghcHaikag
5AdP17wGKXRU+psjmOeQiq/L+1M/OgkqfZlXw6TC2hhod+5u+IEJvnYKdX95OM87+w6kgWBV6L7D
m6b9VkKxGmnwSAO1I5CtoFf++jUnrapKfS4EIG/AHA97sZQXLXsrF151V5A2Y/AAQk6m3N6xO9fh
BNuKLLjHbKKKWUTluj7yz/jeCRvUqW6L+yTqtob115315DaXbo7enfvEdmEXLb8f5oMW5FEc5J/6
8+xbfn3Xf24cy+XYnbnOiT3pWFqKnndpWkHwTQfGCDTAAAj7dAeuq0Co4NDztnhrz3P9xX1OrnLJ
WYfMzWpVX8KpfbA/llmSyo7SJ76HGigIBX8U0SwCdjSOI9geg9Gfgqf/jIP5+hNkan1DMccmtxBu
i/lQqx9K/+BS0BW+lZB/uLy/q4kRqizQ6IIPYdbjq7eywaopa3FWZjS8ypnfjqO6u2zivEq8rAaq
G5oLoQ9wjUgJ4Fg6eKMup3/ugZ5FZt/fRtYVhnWm985Lnq1jt2uAlIya6LLh1SNyYndZ+0kcYHGT
GbSDXUL1g8nna/Sq/aSawjT9cdnS+i7+XaF05gc2WXOXwJJL3ih9NWl4+e+vXb/AugD4AggBsiTp
0DktTxOR1HDJxNq1qHzE92R8FOUOgqG3xRboY201p9akI1fYfE7bHNYm8tYn0TJ3c3k5WwYkh7Ad
ao3aYsB2n0ztZzfsL//9xWnlmIGir73wkwGuIyv7aPoEru2hEf7gfOK1YQwBmNcx2kIS/7Kh1YTv
xJIrPbOqESRGTgZL1FAHv0xTlJ0zdlMkP5M4ixLdAMQ074JyIG+ghDZ8texe1QGjDZZb3cZ5u+Hx
5+VaHDWIPmBQFTcDMiZpZ6fErI2hxO/JfmseVNY6QItar7q+BVQJVZFO3Ug9144YKDpBEaLqi8CF
FD5MaphuWrfCT+I+mJxrDrkUoYVVG1ze6DM7S250MvsrZSy8G6FVb2D2V3fGw6iFkIgKx+Fx3hKy
PL/eJENS8O+orsXlDEP82vjZRPO34mgejBtMEFkh5lKQjG346soI45elyUPcrGsx2qfCooqy4Ue1
HwN2N90kj8MeTIU3uGNwr5YP4Nl+wWPZOfKt6Hx2WL6u2JFiS8m0WAVpdOanB+WOPCXg0Kxf8Ra8
dp+nJJz3GCwp/fpZvwXl1+WPepYpSZalOKPlnRg7Lc1w94AeMXtLSx51W7z+ywf7EgskI9KJaGIq
2MIM7M+a7pUQM2t1/tgSvMQ69TXROq9YXpyCbEWGDY91lhh4cvmMWFcWLx6r7oZrle3RPvHpr4l4
aNrodyIYj/oV2PQC4/kfNnVBYmkLQhqqAl/tctGCYtjEpsZ54uls11Sv8X+mn1/2FNcRzjug5uca
onUyKMNioyY2ElyL/Mpm7a5TJr7HpOxGTFv1kr/G5PMxECMDzRGMpcYvSw1nNO2Tre7reUv564rk
Q+CkAJyBSikD1dp1bAaDfc2cAdzMRtToxxaTRvwHWieXv9Sqh5wsTHL/lM1k0mLYRHpSBk3Obqxh
MsF/WCkhxiO3RK+39lFyjEKNIT1WAaWqGg9pfF8Dj7CVOGyZkHw+JSydnYTiU7mfINmBHInnJBvx
8jybXD6VqWoqtI0g/COXjCyAe01hYR0WuVE0f65vKtPrQL9h7OP8YNFnR0n8BO+CJKqtOzOHgrin
d1t90SUqnoWVk1+xfNyT401Kg0+OwK8Ym4NqeHo6enoTOtn3dLwregsUdIGdhmTY4jtZdZoTu9KF
mwK8ovEWdif2pNu+nu1nTgPQrV/2zdUDATME0iuLPJ/8im3nnlllDDuKCWphE+vQ7GYfx5DniyGw
my4CU6oWKK1xTJuNis/ajQSGmmU+03XB9iHdwTWNrUnTYTur3SOYNIMcbL1iND7syjkkWxfweb8X
DvXXnCmXykdMalaTDlhzDnoJ5xcftSBB06995C5o18smSKuoKMUBdCqXN3ntW54alm5e4CbbSU9g
uGRtUBv2IaFN5OiQNk02ZcGWYCL7qwnw8YJ7gpK6TOSc9+3YlxS2XLCpe6hTem4/e6WVB5ONbJSP
4fK/N61xm2n5Hp4RzO5GDX59o09+g5TEQU2jK3OB36A4LH4Gq7S4KuwSBFVzhdxZ5VoglGTeJaM7
HTnVm7tibHYduKy2IAbrmwG96P/PMS+Tr2lpXoBTET9EtSGQ1AVDjy7zD6WLMgudVTz3x0Bgk9BH
H7fC1xICz74DqCNRGwJ0CmSEX+NGbTCKXLpCiEwmtH1qKBNvFaBW3QqazkBQYEzKlZu0+kRIIewa
20w/3Ay97Z9ECXNrI8FZi/UokxCUoMBeh2fW14UwZTSUijdLnmEde7vapz3qXNPn5SNy/sDC4YQo
OoIQKBpARintl5NzqrkMaZQ+IMSOsftaOgoAXx1H87PP9ZfYMCLWFTEUKcXnyKtvbes8gB2a+Fph
vMSdaWxEp9XQiAkpTJ+BchPwECkED7mCi6mBNmqGKdbYiB+hMLbv5tpXRBdkMX0w+yK0xiJM8o2M
4RwJtOzGUgYAXyt0Y84+Lfqjg6FAgiTj94097mhjfuZT5hXd46x1gZakv1xwRYMzd4A25sDfO4Zb
SDT6obUyJGqg1iPvl7/Qcmhlh8Z3AVoHkslIBaUPNDltXUN/Y+HnYcdseCiMaZdbkFtDW7MqhyjO
6g3PW/PvU4tS3sQHkk/TDIuczbVnIF1r1fydWp1vbcrGrnn5qS3JyzWlm0ddwFaGbJoI6jn8lYuN
lGbtvjs1IqVNjQXqCI3AyIQQzFjt0WSnkGMMJq0hvPy11l5Dp6aW9Z6kLVXe9WmVQua4hTJeW4Yk
9xz6EWdJoOOdNyW9x/uNsL9u0kR/jxiIRrLwLhOcZoON1alxDUvMbzL9MBHUbm1yG9utZxV3mTJv
YAL/APbP/BLc9I6OOcalw/91pXnc2ygdIz6ZO/pmgpkLz9jr6sYAW/uVEk5+fIDGfACQfwA14GD2
4udvtQ+67CN9jr/VP82Nb7wW9x2Mv1m6rQN0LI/mKkVjTamGoAzCNk913FuabOZsq84KBinQiQLS
jTLQ1yVXZTFDzBGSQ/GD+ahF1TEJB4ICNZSIdkmUBVx4/hZH9ZrvLh8VcukLM9qfesqpQ3HUDqq2
Qw5jOxO/L6ZBQHcQUdMKaM4FmCc767FtoXjkXfbktcW6YJWCVX2pDEmLbXiBdAKwTxCo3mVG1JUp
cu5/iDQuKliuQ5aJQ3nYUO1GUVJLZH7ff1fm2yR9oeTFdqN/WIkBAhToDKCUJkfQ2RmnHNcpDohL
n/p+eGVN6rliDi+bOa8N4vKAmo6DJio85EwZtiNxnKgjxkFycmOloZ1diRLIu13T36tWWGmhgYeS
fa0Nz5cNr36pE7tSvE5HrU9FOi8xFASJGTsY9WNVKBu7uHYPna5OitQsoXNSCOxi6pjcbwzn12J0
T6CW5eu8dCLKey2oy3Jjsn/dLoSKQCZv406WHiuWKGujhUaLP4MtmBbu1eDYwTQrd7FSeqWmRLb9
+/J+roUSRJD/syjr48VdQQejVBFKqgQEIbek32qBraY4pyakSx0vPLO2E5hw0TGBAJ6IwzS5T8Qb
tzEJutfLFmnzxoFeuyf+SOouVGqAakgbGVvcamdmwU0GaBdY76Ks/BGdeAPySLQZj51ZXKtiOlze
zA2r8mZCXWfMhgFW3fFu5nesv9fT10a5b809mqj1lurU2lk4WaQ8RkwM0meKAXOCPVX5VWqArzH9
h5NwakM6b9XYVHaiw4aZoRthepaZejp48ZopmLoQWnGXd3BrSdLBmwo3m2oV5pz0ew7p2XIMm37j
K62V5UH7gHscbo9BZLmvYWRJV7dIJPx+ynMKDPKQvOuqbv+g0BWNSKWVT2PlZrfO2DUzYFaJcgd2
fLAwiywR12md51cdJo2mjQtiZe24ztE2hRqGpYKZ9OuN65aE8g5PeFShDnFybJ3Rc4d442CsnUaM
XoOl3MZcDzJs6WQ0+dxUxoBCoRC1da24tX6fFNZVPgq8WxuymwZdBMjhbsDNOnkpq+Z/WCYY2zBi
gaYS2KSlLlfjoAFZ5Hgvx+6Ta95X7l7bxBWsxFH71IYUcqAWOZcENXPIpzI/y+bQ7CpvHp44z48x
RHd1UBSnA4ZHNEh0GsSHxJ2nlpqXsXE/lWAeNXRAkD8clAQv+7eNbyglkl9+mHScXCer43apmzZJ
SIxX0eMIHZMthtmVoA7fxuQB5nVdDQ/qr55kD3kLIXU8KvXmd9Y8p83LP6xiSTFUQO3gsVK61Fpq
G08t0uGChDUUTgBEnOrABbnAZTtrJ8IyMOaGXAPCvzLYU+gMpzTDA8OIj7ryqx52br7xoNgysWzl
ScqpWhOwbiNM9O4TAe1m3wTqtFEi2rKx/PsTG1XWDJgcxKPFrX7XWZhVdyN/vLxTa18c0h1k4b1D
UiZfBRBuhMK2gy8+w3MnARUZLbxsYTVwYDof409wKOssR07mOu6sBDtV2Vek249t6FZ+7rybmPmw
rd0oUGbbaAivFWxQY/xrcznnJzvXpJatDaSEAzwRzcNogqd55jsQZrczWLhf22sSmBvF+LWPhWF6
h0A/GyA6mXQrtzHSZlbL+1m5zu2dgld0udUYXskT7FMbS5Q4XZamQjKuW5ZVBxp4ZJNgLm5i+qI6
XqZ7/dab4BzDZqJUq4OMGL4BMjH5XcXi1NHaEe9FzL0H6stIvcFDX8qHPF5Er907FZzmylUX5bst
cMbqbhqYPDdxfPFklyMFZF3t3kCkoNrRTI98/HA3B/aWe1GOqRgr+58NyUmqMjP7MsFLFXqJHt0n
of4eX/cR2aWe/Qjir42S3fqSbFyhKCQu6IivH6+oTZqmM5bkarimf4jiZuo2TABVsrYmFDgcAvUv
KKhJF1jHxmbKqML8XKH1C0j4rU9LzYZX0y34vuex/pG3JTnElCm3Tsm6Iyu0ImSGZe7jSk0PCWu6
d3OM1e81q+K9qiVzxBQLQyZ4YRu7akjiaEz0/giF3MH0Zqec37MJM1l2MuZwj9FUuafULgikJtbf
dDSHj7Q292nb6zft5Ch3TQ3Quae607yrtTr5rjMtv7GLnj/EvB2vTUa7+1xpepQJU07A7V6QMaI9
6KYSVf9056wHI6/ZxrqnI+957ntKcU0P9NZyGhDVUouy2edg1m5AMeC0rjdXU/va2Zm5w8aJR9zx
yUGzai3EuFQ6e33vmvuUgx0NvcK6uaaGsfwyzJINLoR29bovS3DipAzDWpWIattqIrUUpMB/VIyR
CzHha4hI08RX59R4SfLZPQq7HRvMwZUGDTGePHGMb6nmtc4xSpYIMjKPt2rbej02MRIF5gotiJm9
jxpmFPZDn2NACxMoJGL2QHfFTOxvRZcCBKKqyjND0vExx25813JhhoqWGj2UFk0j9yhYtM3AyBMT
GpZqpr0Zs06C3Oqno1N3xjfMieq/zIqq98LJGSakNIpHPlTc80Apq/ytyGzMoCekyn+WsTUemaEU
r0wbhkNVaiAHElNxg/97j8EzF5q0uWPcxMqkoSNupAd31NmNTq06aKqZcq9Gn+6N1Lr9IMqEMI/0
jcE9brq5iOIiSfJdz1P9UIGC9wH46joCQJ9gVMQwpiMUx8SHM6RqCGsQYbcoeAeEZqoQF6BWfu9i
9vo2j2uGEVCy5J1kTJ4SUEU/VuVsVwHjKT/0VV2/J6adEq/p4vSdVak9erk2zdZRT/PuG4MWZ8SA
yT/GvWo8lz034oMpMrrvM31+0IRRYqpvsnwlVpwHy6njA0ZCLWApTIAqwrqvY82zSzTMfJNl07DL
23Z8yPkwDZgZJfG1sJRib8dKv48pV6BDPdbVZwnpgmcD+5J6ddooT4lmtWVQOgP0WZg5PulJp30Q
Tpif5AT8z4yz8rk0hvq7laMU7OklYLdemqX1WyVy8hATkPhAp90wdr1iFleuGIGY6YcxyqtWPOv1
pDdeojTV73EQY6gBgvKs27Ro/dxFl98r9GrkIeZd0ycji9l1Qa0U0jsoKDzrk65EVdwbqadWag5K
13gUr0aTgKAawtfEK4VtXwmwYd0mRocDXKnWiFMEBqm04MOVEJn6DpZlzdOz2sRPh355EUyQHr8t
GlQiPWhujYc6pgpCh91k047yuTmajZLdT2yGiAAx0/qQOWkSQfYWuk/WnDYoG1vjtYJs+CfwpOKF
g2jkULg5AWc9ujcYokzDMpnqNOBN1XxP3Di9RTTsA6Uppk+n0ME1ahoK3vTlmGLOg0OwY56m5IoO
FM9tMtnxDoMzxdOIcB2prNUXpLiZHKBRX0cQCMhuTF6xRyWe0r2dGhaOQ8ZxkOy0CxOjHDEdOg9R
NdvZO8YfFc+c0j4soPy6F6ozgDAwsYagaSYH3RpNh5aAA0LByJwckCSatQgpK82wGjJL7LhtN8R3
C9OaPWJoLfFEResu0IGNTFFIaoAnsrgDWPJgGmXYO7QzIPzqZKGtZTmoNAzUtjGTMsxeakBI3J9b
c+bgzmqz36ldkgRjE3X3WlckDiej4e+OGXf7Ic2zaDLz9t1IlG5fg58ZUlh9FzZOw8EXg01PS2V+
i4vc+lFVehI5TlY9ADznXCcdJj4d150PGhzxpS8UaHRcTilXH0Mn6f1ZGuT2CH3IKDkcs7be3Ooj
BuKv2aruriXHp88IKQmhmp4mtgU7ZX+0jBc2bFTt1jKC078vJSBKjasgNpEy1kVYQ1WjtV419/Xy
Xm3ZkLIOlunGkHOsoWuPrH9ryFMWP1w2sbFNfx4AJ1kpiUuIPzUwoZvf0rzGU+i/MmEhDbUwLQXt
BlRT4GxfM6dJ7aEsD0YRv9COdAQ3PPXUeOvJsJYNnhqRPsZg5MJROxixH4rvUCq7nfeKbwd9JAbM
vvDv6v7yrq2+UU4NSl8myy03WXhSMDuhIZLez/v74QrIq3tjB7Vk9XorpV5LDcF8uAy4OWiSyr1y
1VX0mnTIP6cCiBJx7yoPvXWTQJHL3nh+b1mS3sY1YmBaQpEVfAU7E7OFjeuZ9sOc7aot4YTVx+VC
w2aiCYPBOlXaRJYXlj0UMBU/sDtHCy0gJo4getZD42e88VZePUp/bcl+rms8rkvwSvqDFrjm7WxG
g/iXowTFWfTOUGjEhOBXT29GW8+1GK11UMtaBIRHW6TD5zOXy5Pu5IEgFZIMMx8bkeGBYHkAF0fN
t+5wJ8LE9e0du7cDB5oBnvjWHW2P7Pjv0sdd8WJq3l6g5hVunIDlMXL2ADv5LcuRPAkcKVWmzHBj
5g/G40wjFVggzXnXydsysASvVLiXTZE5RJftrsUrzLlhfzEHDDCHZBZM6mmlLVhOpd3VY+HlzZZA
6/KZzhZ2YkE6AEnP9YQsQE7STx9c+wl2K4+osWcb6EXSH+DJvDe7ceNWXD0LpmpBzAJYFUuTm5Et
a41WY38+rQ5KSQ9nody7vQepjzv6eXkPN41J4bJuHdaPCoxli0QqPVhD1CMuu1ZE0/1I32LzJ6t/
bxhdnFPe19MVSsejahjaMgWMpqD52zc/iyMK/r75Qw1YOO7Klw1zyxrOzeHVYYGGGB1Y6d4x1bpO
YmWB/Tw0UNzKD5/UT246zykgXqnfx1F7QHvIvU3utvqIaw4EUN7/LEu7S5o5TaATiXJvHvFD/ju5
Vn80r2yT50ZfO4KnhqQdLUlG4yaFIZDVgsjqNZp3FIKRYCH27J/FjfUIjUO/ucX8p33bvLgbF8Vq
uWJpCKPyCNUi1GK+RoDWURrd5PigN9Vjd+fem9Cq3dUo2/oYePXZR3U/XYmDTYLi7V++7YllKQ5a
JK1IurhS9821vDsFoWdnB4bjVT/cFIJNjUeD9op+st1QgmVkw/qqI59Yl0IQVQwFVySs1xgj9pL9
neZ4+asIwDqwo9HWqO3afQzoiwMqI/TcUU77usu0TXPM9eMjV/EtpZ6wo47vRHsTbzX91m7IU0NS
3BumZiLDAr1Wmue++WYkh17dcJm14H1qYvkJJ3cGq+GudAmts3MYC0BKNOMfsk0AINDpgw6bi8m9
rxYqyO+Z+gJSJeJKTNBvDIm1USteHihyYDlpM8mSjVpbtKo2oJujzO61cPNjR7NAq6hvMD247Gqr
pv5mFDJNXV52le2mS0tneClFZKdXVbyztxTW1z48RiqBwwRGEv9IX8VRaVm3/VKYdnYiiZQ68zC6
+t9XAt4EzAQC5AASbMmLKz67mD8EciRNS68AlMievLwKNRZetrMGUbFPDUlerCqsMYtuMdR2EFYv
SHYsUf4Kna5t750Gqo/NALGLwbY/RlVrA3u2otymht+bdOtSXzu6aMYtWoA2AFl/4veJu+edMVez
jkeCk0Wqjjms9DFRrzooX47aBlht7WSdmpIiYsn1GjcSTC0zO9R4EOkWkmndgg28MW5TW5PvUyPP
C4ctRf2u3fHq1hg2suc1X19Q5f/39+Vbs4SYSDPi79flT9azIClRVyNOaNAtue61ebmFRQa62TjH
CyH71yABRwRiAzS3vjvYAeZ2kPIokZVAog7VTTDaAs3teHpCwySrrjGTdDu54jC3PWqo4JzB1LEx
qx4VZN9rt31MUCLd2Iu1DOL0B0pODO36fu6XveiVN9e+T+0jNIpTsBh1xxoMa1v4ytWtP9kPKQCg
Oo0blaKXkgHu0dIO5HyTr1f7BKXEy8dzLdScLmz5JScnoiQM4pQTFsYwE2G8dMqtqm5EgFU/daGf
g5wPzTzZT4VSLtI6gBMy/TrNNPTcN7FN6/v114TkqpNdmSiXY79AD1z7aeH3t2WUhGBCDuy7/qAE
5W/63D9tMiluLU263IbZSUH/BrsYYKO33b2ueCjzez/Vax368hqee1tssKsR7O9myiwCtMxJBXAm
AH9U9fP2uXWiMv+Wt9dKsTVcttqvtE9sSelkLOIuS8E8CA6T+dq4MgJUc2+Jz0N6aH+oP8A0BXY0
Cznm47zRedvYVyIFz5jYjah1uExK+b5i9No28/2/OP7/XEbO4lpDn0YWYyOJ3e8qQ6DOXXq5k/9X
53cBo3dV24V4rkmgjvj1fLkGELNkKkp/mkHfzfrbMTE3YtPZZv0xAUQ0UEQ6ynlS8NQrtUlNC9Iy
9ZQceLsILAz8x+XdOjtgsIHJU2AaVAOG5JphkvbUNWNe+rP16Y4P3HlvauapYsPMWTRazKBFbSIx
QYYtv7mTnmUC3x67ZV5VNbkpTAeKUVvzdltWpGhBxCAMjcJKw8vdTJtrZpk/i7LYcOLVPYO4MfbN
wQSfPPLWUYuRaoCZxP5Gy88xj726DdrNcZrFhb6kv8um/c8OKLe+uhi3u8piAnbAQAf21N08fhjV
cQYnVmpnnkVuK7Rua5QwNp5dyzZdsiu5NsqfeTLEi12oSLoKRD6gu8FyN0Tb2jONR3UTiLSyo0SF
nogN8XlImMhz0OUY027sMjQwiQnB1QodWsjHGq/xuAEV2jK0HLmTW9GmSqoZEwy1Rl48OdTQD7ZO
Koiz8A+0z7YKXCs7CXIHDHctRXnTkmNRrxRZrxkIEi3PXlVw4HZJ33tqUXpMLW+MwvFiU/f/84nG
SUMeDO1aQNTl6ejM0RSXsr70DZDbiWHwhjQg5eTF9X99ALoYXlgA/YBP4LPJME86iKYGrxE+GuZf
3AKYflvDpL7hpBupzNpHWzDwoFPBm0mXC5FkUvkgMqxoylKPghyaPBh5SBtjY+dWwscfrP3/2ZGc
I1UVEzgC1DHm2NlRLQF/BcYj2jm6/IH+/F7pfH2xs/yOEycc4xRJf4H1xHMZAD0J7ZyodUJ78rl9
1DDHyFO/VoIWw2H9fEWNjTOwukzwsMFDwNMGeYmv5oHOgJqkhmUSpoeakoX6ZIaaXj1eXuZZQrO4
x18zMttKbPZaruQwk6Spb8YfwqifTLUKOl3bQ2FvwxlXrS0XsQqPt88A6XSsR0W44HsncAuVV1eq
+Unpr2RoA6j7hpeXtnIxAwkIiC0aKqjIyQ6pgV6vbgcszaDlvVIY1079/bKF1W90YkFyxVoFKrog
sOAwTNsmUOzTukczyzdccXUhGHMCXBhd8bM+SkfLqRhUwBlbN3lQnfHJ2IQYGueXycI14zo2Su4E
taKv3gYQjaUXlQVnH+PHuMIYc/XsFHOwlDCfyjLUhwfHvHF+qSn3y6LbXd7HtdCBdhfIL5YUB0WX
r9aBf6oxnz6VPugPmd34pfhB+zBWt0DXa4HesMDthmWi+iCjGhurEJpOoc7CDOdmdnkwgqs6xrAn
yDt3g6t5tNi6ys6Lwjhg0EC3lrF/wNjknl4+i7IUJiZmUAN6M5PxALBK/+HkxhXvrBuwp9jQVkuf
7cZ5pGJcGK/xlu4VGyLlUEo8xEV9sMzGiHgHrnjUB18ub/3Zyxo/D/TTyCtBe3c+c9xwSxN0AuCg
ERro2KGsCrBMxItfsUW9iTxvjlKsfeuFm9RZwhqUp5YQcRJWk7y3qN0kJYZeEi/uPx28oPjso8z6
Dws7sSNlmW6Nt6FbQXk9Hl668X4oD0DzBIW15+RG4xEXG6FtLRb8YVZAXEPXSp4jpvBgBQg8PANc
5pui8BUFJDjNFnR+y8yyvSfbZ3YdazUX22cTwN7QU4Woq0ueL+/d2jlZ3hs2HhvgoJLHsV3aFgXp
KVoF422c3hSN6bnOnqgYCQzT6V827sSY9KFStanaImcIPabq1fWVDibCnG94w9rFc7oi6TbNWogN
KgikmGOJlEWFTFsUva87+qJvNWRXHfzveuTxp2E2VZEnMJVo79zdQz2g0Z9rvpH9b1mRQqZNRDa2
FqwQ90D428TvBsUbxEZgXo0OeG7CD5AfEzl5NJN8YLRAIp5A0pP0v1QdnIn8zQHLJyiUI4zT++60
lSSsuTim3vG50NTGZIx0F1FW6UXjwCGQYWGauvYYxkRc5+Gyj68HZjREVDApogki0yBkeeWK2sCV
V9cYmE4NdJLQJkQZ1BMjO+hVHFnCbAD/BcMimhta+aOwyptsJNEwcX+oBcBav626/octx2MGLAiY
XzDOplZw+8eCpSgnlJ0TdLxCzP+d8XZXQRphBh3xDS+Cyzuxtt9LRxiNDoJOhLzf3FG6GjqROO11
wfa1mpuYBkrHG2g82P9iCjcO3o4gyEYiKEUvRJa4JFhc1cw3ZIqx1eqz7Yinyys6RyPBBsQT0R5E
voRuw7LkkyiJwXm7UJc3+VxaOxCyvwwdvWmHX1P80xDi4KYdZLDRzQPt0ZMGEJalAwmo6Ko3WP0W
WfufmqD8kDj15yW9O/kxnVazXiHwZwUSUy99Zg18H6OqzMLBcqYnMx61OMIUc4m5Dt2Bci3XyPAd
nimCiWgJh14JCDL8LNW06tHVle517DXKPCVuiRPUSoOYNqWiuiJN5XwW00weAT/NOaoOmvvEYkYe
gMQx/KGI2/caf4V5DOMR3/LaHXddWiVgVVTMAYBWrha9x6oJpOS5ybt7Z9a4s2uga2cH+FrtCKmW
unJ9TI9nkTnPBg97u86zfds4/B6AohlYApZjEKrnnQP5L4tHdVf4oHFXgE01qzL3xhTM7RiUEvUt
aTpt9tTOsZ9FxpX3qc5BjERpPVPIypt4W43mjMS6rRNILjKu22DDcKBa4yTqk6iHkd305mTfaylA
9WE3cAhWO6Oe32U67QOdG4ntpaad78wc4BmvVtT41RzcrD/qHah5QiYM505riuaQJo0TjWxAejCZ
nAHoVZLOBniWOS+C1UkHXP2Q77SmA2+R6fIyYqRrK1+npoDiXjt+j9WUQVJuVHiYWjrPNw7OWrg/
9SHJoZtZzA1arKUPfLPXxuiyPDqoMLnZ88bJWapVZ86K1gfBhD5ERuU0pmWqmWpLNRNiwCUYaJyQ
qdFUv7huBiWwq9g5bAorrMUfcmJSSmlGd2idUkH5pUHnAH27FLUQ/vD/SPuOHrl5YNtfJECJFLWV
1Gly8gRvhHFSFpXTr7+Hxrufu9l6Tdh3MasGplRksViscE5ULR+XdVtdQ4DrAfjctQ3cLqfn0G3r
ZShzyOmmZj/G9o7X6Re0FD9V/ajYrvOGIjgg948subtuAop0Yoi880L3Bvumz4+dnfgz+7SrzbJs
2uwxbXpFAuYcxo0hi4UXL0Z6xcUhj8tkeh81SVsjI+jeRvUDH2+b6XsUf87cT8l2brdO8oKD7oEf
0qw6j5tBkr13+bfLy3weM5x+hXm6zKPRsLCL8RVDhnHS8BkjPEGpT34YB2P1FgOVWMWhc25AkChg
3sU7H7l+KRYqCQZWk7gDixwhflVrWzthhzFUiTkH2xLri4sZJVkK8lcZuyIcB1rlC0fMNdJn2x0e
kyFu9l3sXlEr4Rg9AFoxxs9hYElzSDCvsUHHHlOY1nkka+i4v8QAIjMJEm6ny7uwzK3Q5VRiGdtb
hC7xLixYH3QzhilczCp4NolNhVdYW2C0K4Oy2oJErPKpTMADYXRJzzlS6VPuNUXe+kBODjd9Zfy8
bDwrB0esMcU2Yv7FgKqnokJjApBYBvWK+jUBCGY8e5ZAstY+tOJzQOXZvJkXFU7Cmn7HQu1ToXqB
JoHGhslOZNmnBn3v4n7Lm7+HxBQGJCorKBk4DjJTkhzMyYTcxgRQCpCgorhr3JcCEXRxz0DN1myK
9rYIS4VXOPd6QiZ1sJwAb0aq71QmWrJ7zCrhcLTFzwb1thQgyeBCLzXFzq2u4ZEc6diHrsvn3IFu
TXvF829dsTH+up/49/L9UUVaviZ1e2IUUKVrHhedexMm0S6bn2qxJENgZuuQuIQSGdjccCcdsoQ9
Ovk1M3tVJXnVTR6tl1jPo6iwABIiKkdQpmT3mvNDw9TTMh0sxMShcTMaoQc4qX/QDicKp1hAzOly
o5Zr1f00MmS0zc4G59T9nNyVAst7+usXPcLHP3JkbIMxbkEoHUNObJTX1Cg3Hc2RzVKRlq5Z3LEY
2bKnfLB7HWJ6DbylI9vERRNURavQZqUQAHUM+Ad0dmJCXX4ojjXgtnSGLG+VjAtqQ2Nob+shyq0D
6ZkxBW2TJpvM7JGjY7V2l+gJiEaaufzKxmK4NluMTXpjA4TPy7a6ZkBAxcOpRsIWg+iSAWklgCVc
reAoEFjDuz4v6L0MRwPY5Hprs09O5/aeJNHYgXTBJIjk4HQ3lz9hdQeOVkY6847V2HivYGVYODzz
0PjROnbgcMVrbk3R4/WXjr1Rtks1h9hnZ3xzu8ozuOGH9eNi3cU6MDez90mF67SqF1rzUMQyRRAn
SYyAt4BhTiTck4SF2xRQLFdAC8lQ0M2JYheFRzmNt2FcItGG1LCJVgXpOkfvWxdxIarvrZsm5A9J
qRpgWb1TUQIUVoyGQ0uelYmBENctOqouNfiYo8a35r2p77thCzpLw30Qs5tdr+i/W/OkWD50kyH9
jVBUWkJNc/UZsK8oO04RmCXB8rfMh8K2N7TsFFZ4nq1EkyaKBpgGEuP1ckTkZG7dLMB7Rhm18BYt
WEA5adCPxrwtx6vyr1E/cAkdS5PSlU4xdktRQFqM/DUrd5beIZMIQgDlRL84PbJp4L5GRA8UBngf
cS6ObghtaTDdLvSaiR4w0m0ttwgwQOx1reanDqBd5zd3zP25Bito7mzDVIXFs7aJ+ADksy1B8yaj
5BQFr6JpxHUYg7w0LL73LA4KvT7oroqNY+2MM1TCMQ+BPTwrHicL+G+KRBNNNPcDG7d67rndA2E3
VnoYgdTgOKpxyDWrQSUIIJvo8RUFmtPVBWH5ZIDxGoBY7HMxEGA+FK3ttUbsOVMQtbF/2VWuhO1Y
SDxOxIaikidtplnzqpi7GimDntXX9Wyzq1Rr0E84ASJgYyEVsus61qqAjlbciwFUCKQTMeplIeQ8
1ZJOA5+4eJKQlOzQn72tMN59WbNVEdALCA06uvKptJADxVC5Mzs4fkAiqE1kh1DNvSxixQ7Rm2o4
FPjVuIXP4uZ+rt2lJ7iBi2Jv1pGnTTdNYnpuHCp8yZok5AYYaOWxT+iCktaLgzPcjCg8Pzq+0zEK
uHtF+GNkKuSsviUdilccCK0wyiAHFSQZYIAZVo2XoWdZIzoZnsHyPpVfyXyfZPeVfU/pbqm77eWl
FLshOxXRVAyLh1PW5d1CG3NvRyMU7LRPzTavS6Suykg1frpiEwgwGRJIBE3YttxRQ5uwMEmBw+WY
sdfMO84fpvSRFsh4YlTjrqXXprldEtsfEX4aH4WuMJiz04a5wOPWSfF9R66zHrLGNsBVhCyWBkgr
zykHr84Ce3geU1Vq7mxFJVni9yNZc6Wb80DRLCmiasq/FOj6omx/edt+Y6ue7JskRRjukZS0He1W
B6iAn726N/bjFLjbECQq40d3HW7zq+Fp9lRdoGc+WRIphSahbiSO2+LJGKV7HcDdTXs7j7c1xbwt
DUpj51oK21wXCCxdVCEQ1cqxkNHTZCJ5j2mY9/EOkGQ32cNyBWayN8Vanl2sQjFXF9kihM5nQPxV
OmeoyEOOk4Cq7yqc7nPA0pvGGx33PbCAkEMxfODjeaiZK8K9VWMRoL246Sx2xrRQTksGBAyIjtur
so99HVAicbpTKLhq/kdSJGMZUicjSEcDkngDaLVn4i3b5Kp6K6tNRP3mej7Uz+kXlKcBaXu4LFql
n2Qzg13OGhXN5i7bpSgdFC2IIhSNnWfO5ff2/VlDKQKry2QhC4GMqYiAkYue717hPlQSpMs6Gqsq
0TRIwDZ6oQZyRRXU++9eybPzjH4QA2RWeHnJWMpF6JpL2U2Aa/Lh+5/ygGxBMLinr1s86PzhFj2r
2xi97Gzb3nwBo+9ecWufJ4t/r+KfD5BsZCIJA6YlPmAKbsPA/Z5cN4ef2Q09pHeWpwWgc73im8vG
sXq+j3SWjIMDSpfyAti/JUtfUow+IAc2tjdLzKnvWDMg9PL5CVg4n8AgVtilUl3JaCwzmTpaQzZ4
5gdQqATuPciSd8lj+UZundjXdrbrGZtk6yhsaXUAC7ELeqoQ9yGKl4ypzsY2ZWKnExI9Fgz0Ze7L
2NbARaluUPkAg63+2Ezflu4VKaGNreUKlyM2UrY0B7licI6gK/OsnD5qxWg2BjQvUiNLt7oz63t7
0MgPN6/ASMVQWL68zWs+AHZFAbKGXhgU8U+vqikZjS4eoDBIkI2sAqbQ/QKW6stC1lzcsRDJfCF7
SiobQmLre+IAHGifYxSib17a/vWypNX1O1JHstppQl//0GOArpo6vx/RNwJELhOAQ1b3cVmSauEk
G8UUBM0B6oOJMvczisAS9uw4m8sizuNOHHu0cwimAyZY5iRrtIHW02ri2NdOsNzgOR4UN9pPcjW+
9Nfx7rIw8b/OLM9igAUBQibCMUmWaaI8gZQZznv46YAt0AFwWgUoLd0b3U9L29bRt8sC1xfwP4Fy
6w3Le/AXtBBocmtDJ2AK0m5bAL3rspj1I/1HMblfMZtAaTfXQs5VM/gvbRqYP0C9OwA4EKViIw3+
mnbz9679Ucw8PVIVJ0ZjlsIGsy0tN7YdlPmzZStc1dq1B6jU/90vOU9ESpMXfQ0pVvNeYFS8UgwK
q/6/+P0ohnUSukxRoWMmE40EXeSNqSq8WrU4EdaJbIVoWjqVMKRtzpCMQuDjPDfd7KfTa6PbwN0C
ZNghmQHFkShsYdUPAc4eHCLg0UbG8FRi1HEHoEeQ6Bo3CUjXy3RbRqM3oo0EBJmX7W51/Y5kSVZg
slwjpMH6xeDX04DsYylc3XnfjLCzIwnS87dkc2k3EyTUAFxPr6rmmUdPDVhs610PLDUMD6ZXRrQd
gf5mALa8VAUlQoMzjwF8ChM1CpOdRebhWFCjR0OujwEQDFIVzjB/sRMN2GxNynjAuxBlZWuqn3KH
FvdgWMy4j/RtfGuAw6zxAGumOnlraw7aLPTvgo8BD1rpMqPuUtLaFf5yKkXaYeA/Lm/qms9iTERF
6FcC4LUkIDPtetIx7OI74bIT8FyVpm8jQNj8vRjMZqAvkemmSLKd2qljRmPdhhZWdnjGQEE7XnXu
5v8mQlykR8fbKty5TnIbIW3q3GEQxAvL9K5sCsWJWz3jR5pI9zEuyYElC8S0Q95dE2fkCNGNK7QA
0KAl6RVz89iz0+jarrlqXHc1jDxeRumKHpvKmEFUnvlPueuRe2D4fSAfW+71a+uxCJqN+YRLYK96
ia86mSOVpYt07PoETWNCZYt7urltsmce73gMjHSFmayZ+5F+vyfFj/YwTduBoRQOF9MRr0FDbmcq
nNiavR9LkBymY3Hkcjkk5DbehtXWBLSoXSjwrFVqSJ7SnYwKQJnYpsF4dRhkPF829dUNQSEfQa4p
BjKl01SmaTmRGl2hCdAFdOIXYJjNb7XwAcjplyWdVx/hkvHMRL4Afll0Tp6eqiw30twSXD8Vw3SY
dT0MvzDJyNM7rcn9jm9Ga+8UH3N4W5EH4LgrpK8pikkJAfKLEhWVQ7jSzuIFnSyAdXt0t+iYelr2
PPPsQ7e5mQMHqFveTeP3ra8ppp/W5QJGh9k6AKBkDvWQamWqhfCGuNI/mxiUH9NX4OfeT+TFAuv0
ZS3XPAoyyygFgDIGWXJpNzlHnoYJLGN0CfvTcl2k3yaLeYT7cXk9ZEHb/fwHgTYj6NYyKf63JFCr
EGpVmO4G3BSGGtuPlmHMZrqLGfjcw+hlKeYgAqvTZaHin8p3K4IfpGUNG7jecgXCQd7JKQ2w+2Q2
EK+zgzlcz4MqAFsVQgkaB/Huo7Y8IuqyqQcmBnKGDSpGbbgc6ljftRHdXNZl9RkDnCV0KYIwDpU/
yYs0o5nRzBGP2iS/nZv7ZQbuQNPegcF8A+TybVzHDxhBe5rT1nfzz8vSxUV2tpJHV7Z00elWzkC+
hCjJdDCqYwKrvNj26bP9D2SWyNL/CQ3EITlyxqhzj0MPiGg/RAybANstA5YjSqlEVSFePQBHgqRb
DUVu2lcLYhCOFujURZOiZ+fPnX3fO0HJk33LFD0Vq2aCWTaKQ4cZHbkTpRp7V29quJUou5qXdx1N
ks3Xy5u0JgI1HBAzYDQfXWuShWhWiky1hhyom6boRAbxMO40FfLF2j1zLERyzjRbUjsuIaSg7EGn
/aNbPl1WQyXBOrUByyoLjuk/xJ9guDeme5IrtmL1MYtBC0yYohKKMysFF5k+o0mkQYTbsjedg/ro
ejaftf5LGj+ifB/farfIgi+qN/TaGTqSKr/UYsSoORH5mxGTtaCg7BrHq1hQqrjKhenKZ/VYjmQG
UaOPE7pPMb9R03KXmPPjML01i/tAl+8FKoCek327vGOrhvdnPYlsE2Vm8YzjMGUElBBt4Vv9U1Yr
HKBq+SSzKMzWjJoQag3ubsG89UK92vGsWPFiV4kR1nnkgbjTjtbkQEyFF2c+zV5Bv3XjvtJVBcOz
tnNEOcfbJBb1SJA9G7ljjhBEkNOP5s8lxIbdhtVTI1pWsspHKywioH/AcEK5CTMiqAaB/VPOeLhp
lLamuEbyQb/qSudu6F8uW8Pa8RIVLTSD4wUJdyc58ZDwccJID0Q49V0t0gLV4iVx7xWpBY6SGumw
K8cqg5G8T9G7WUWKAHJlC0W/MsNMEcIpdHqdriwdeqNITFwiOkByRr5LAWusfyXJ7rKeK1Z/IkZ8
xtEGosIR2ZkDMV0HfPhuuu/s+ldXqgq7K8f5RIy0ml2/1EMiqOHyNr21QY/rgFLhcXLc24aHHsCb
FUHTys3o4L2MTgAQCZ6DJ6WGptdpi6s+pfWrbfJN3P+KQ3CJjs8wKcCNf3MT1dDdqo5HMsXvR0up
2dpI6s4ULitolucme/Q8q0q8tFP0aK3uGeJrxIPUQP5BWsyqbYooEYLGme/Q27MdluKqXiJFLK8S
I+ljTU3kjDrETN2upg9pu83j/WXrE18qeXlHZxh5EMATUERyh11YV2XGKNzhCPDpZOM2yFqBv6Pw
OlVxdVUb4AqAnhnBGUocp7uDcUIcKSFqisegp3tr6v1clWdYFwJAEsQvCCJlvJ+2sMCgQBiyNegM
BCPzbAEYP1Lc/Gt2ZqB9FD2BiNTPmNaiaDK1qNeAlpoauzBGZSO1s6C258AdXPBhTEicJlyxU2ua
GZjyZ3iBwCfJT590pHhQVlGOYIzpgIEo6sBxh3GbWItCvTXHdyxJ8kjL4lBwFkC9GGg1VW/fAB/n
EJVxgJvmcNn81pQCRAfaAURd5ewBiem8MHczJIGriW5GPd01Kd3Mjau4jdes3ARyAYp4DIhWMmZk
7fRuzhOkTtys9JIZY21+zK6p483p9rJCa2t3LEm692OtWEBYCYVKbQu2Zo863wZ3M1jPl8WsBLcY
MvujkFjXI09nYOIywq8QQ5Z7Z3TRJ6Qa/F7XBJ1jv+d8z1CP8yJ3UBJFJqgof81gvHTfnH4zkn8x
AIA1/q8UycUlmWHVsciu9tUD7w8zaKan3eW1WsM6R48wQUYETXbYfGmxqmkoMl2QeRZA8M9/VDfJ
03z1ovn59bQn2+Y6OThXqOfem155B9DS60fBZ6VCGl6z9OOPkA5VInABRvER3Xw3kVetT3y9Vdy5
KhnStdRMY4MbFzKYvbWj9xFwRbFq+mLN96EgL/oiLYyNySmfKTezCQClSOCly7eqiG8Gq7jOrHSb
57lPauYxI269yzu4FksIEF6R1cLEuRyJEQB+j10EvYAPB8KzuxTXRl1gnLOJfIpJWhMFMcVSrnmM
Y5HSdg2VmUeVDo9RF84dOuJ8cyy+D5WxKVy2HZxC4dxVGko7Z2Nq3wopVnXmFfc7G72FldYe8qF9
54P+obsR34SJe1cAhlSxuOsb+mdxpROogVVjyiss7oLOgJ1eIe0EnushKBztc+Lhh86N25ioEvNr
3gUZQ1N0cgE9TJ48jJbCnCtNeOTxGo8Xa8q8JfGb8Ndly1lLd6GNEpNPaOIFKZ88gGeDaWkCuyHO
vklv9Yz6M0bzAeizq7X0usg+OlYc0GgPwoh5H5H++2Xxq1YkSlPIf4InVm6/pcMwNKDVwxOCf++y
AoaTbM1owMX6CcxxxUauLumRMOnqsYiehG3rIDVkhk8Vfc2W7OC20ZagOfyyWqvWeiRJcqgEVEEA
G4JacwzGN51dO6WD6NTZ9xO/Tzs9aOLOY4sSkVmlofj96NYr8UmMjZAbp9XezBsM5wJiAgyig5vf
TvPsA6X1IcJUjZnq+7DvnouK3jvJ2Hlal+8wz+cZgwqTcXWLKYAfMVuK/LAMmAC6r7wZe3F8kHfO
460bBdQOQHXpqfASVw/qkSRJ+9FpQC0MZETfnr7allfk+xw1FPRMhAKWf1CY7updciRN8kh8BiWj
JfRKQAutz+8hsrVGpLJZlRTJ+cRjRjSSC0sigEHe2KTxEBMqDsaquR6pIn4/MhurI31szGKL+u7d
crubuKfBEL4CQn5j02STxJ8lIKIvn5G1jgDgrf9nGFTqqEiHOK0rIRWduVsrSQ6YMfUBS7cZnG6P
GB7FkTQAKerTMFhboPFuWPSpa9FDHh8uf4lijan07upqjYaAyBfJcDOwY9NnbbKrAHt5WcxaSGqB
UwZYNwBBAIbI6So7eVsRN8PLK3LIdkzpHox6u8si1jX5I8I8FQGEmWSKNHi4doiuUicGum78Gi6L
QsyqmznSxDoVw62Os26GJjZwaZu2ujWGJ6NkaL6hCstcq1GijdUGZzeoftDtJS2aDSwMzYpdRIVR
702Tt5CnHJg61qtjYzhv24f3ZPRKG9RT/aZV0TQopUvrGSNebu0GiprIcHH7kcZXMfPH6tpsNnn/
jeJLGiCZ+4OJ3r1xc3kzV93ZkerSKrfOWPeNeKnzpMGzD3gPuwjgI1HxpXQ9W0UFfT7Kh3TA8UpL
t2MUxVVc4K3px8sdGTYVmvHJIEB0EVc9WdpTbgZARbms4qohiSZlcSDOEYk0Nx91l0NmFcaHshk8
igpsybRdDxUvi1q9hjAzaICB0BZTrac2O8ykmEMTb3YSD+gVNDZab+9yvDAW+x3XlsKlrCkmYNEx
gSMwS+Ui4swjm2g2R8BvYWq2yfIfXe0OPuZ/Em8xyZfLuq1mgglaIYGk4BBTl5NUEXdZqxOIQ0ei
vWuz6qZrax6QDqCAQzrTXU+t710CNKqJ9TywJhZ5Vbg8F7QiCt+w5oLg1NFVgNGjc9Q/s+isCVFW
7qe5e2X3tW/Xzm2ufGWtmCvqb+JRLHoHMB4m3VldGg0mw+SsbyRPrPyshkc+YWxx8NE9FpebVtNE
2eLyOp/vKmQiQYeea8yMnXXWa8yMEx5CZlr4RvucsMbj9MBH1WidSo74/eg+dsw+jcCci0vf8bv+
eS63znLf2G//N23EiTmSUqUjoTGDNgQcWDEDV4gBfFbUtV8uyzm3CLFqME90TgM7SzbOOol5p3dC
m/x5HB5L/b5WwV+cH+5TEZLvikm1uK4QMTnfIudgNEHE0Yzwa1HVIs7vcFAdYBYRXQ4gVyFy80gH
RlVtFg3oE2CEGvdJZ6rp5lUJDO8hZPtwkOW2GMtI4zAJURboG79L32zrr10uNEB+FODleFkiAXy6
631cze30uwTgfGmtrRVyLwvvSzBRXN71NRs+liMFruZUomNwRAKOFkGU517kgPEZJSlboc/aeqEA
hhIUslcAypf8et8hcKso8mONe2/yn/mogtP+nf06rQDgZYjkCjCZwbyF9tHTFaOaU+nTgBC8usFc
x+ErhrOBjbYJv7a7eVN4uvd6a15ZW7LB1NzivRXo2B6uogAPPA9PWPSafoabCNXueacK986BBtE6
BZePlwZQ03HfiKN3dIQbzHiVM0CK/J5UXju96H3oxWBdQyu+1/Bb1/1l0/Sxs/ptlj7qQ7tHBeil
N61ANxowkXO4L4D9X974lbMIHCzLNSxcR/CV0nI1fR62jokYNKT5dbj0101i7KwaKFE4lvOiKu+u
iTNQfwToCKB3z56XnOdZNjqwswZYDh+zE2bMKxYgkPk8z9vcS2fDxrxtX5M9UFcweWfbgwM8FGe8
iupo2Lj9kjMPHEm8BFQBE2zk6dB+CZHfeiB8sEnw98uDQhIFlKuN3hG5vy9chhCJdizPjKeOF2Z6
oC3TFUv4zaR1P8pExWl2FkWKniy0E2JPRMOP3GXslCNJlwUQF0UHfKUwiOOndo78Af6RfI+Hv6Yc
/i0O5TIwQ+G5L7uXOWpZjrI3cIgizcuHuwr2PySPJFMdy7N9F4KAaigQycDAIKPcL+Ewm3oBQW3+
RopbLd8iReiX7qYeVY34q0t4JMo8PWVlNbnOZEHUrN3omemZRb/J86vIxBpmN5gdv2whZx5N0kw6
QBZY23S3EUuo19ssDq+jcdxfFnFOACPJEN9w5DhAYl4kNiaO/Mn9rK3H2fB5PHlsvurSq2bZAm2M
hl5e7bt0r5HZp8mX0X2i3cOMCeRWe1F8jVjAEw8rfY3kxlKzF42S+BqMvPTNtY1+JFCVe0OLKJVe
u2Hjmfq2bq8R1ylBo88ToEI4LlrAl4ADxZBf/xqYvCLWzgAJZuZHJijY6/FO60FTbmS72QXledkE
U/O1dHNgR4aqxPa6fMQUqPqiZfPsehmIPo+JBgiV3qAHyxq8BnN6Zf9FpwO6ly24bKAWFuGnTZt3
W1cMvJ4nYaC9qC3+xg1DK5t0fXKrH2iO2QyUt9/GkgahCSfNCp9E9SsGSQ8OdzYVcs9snjYoMLyP
Y7kJaXfTFPCXl83gLGKQPkU6ZiQk1pR3WAi8/aoo3ujuT4xf6LWqbWV1xY91lg4YMtq6wFsCIgjG
xvLs1WI7U8f9yV9Qfw+0clcPrZdWDxaStJdVPH+1/NYRnG4CMg2wx1L05WJ+eahdLHeEdntgnBL6
w9IfC2OTTmSTpffxfFeoACHWPCXE/idTisQWGycLs1eAidcI8I1A6Ai4UYPpWUDTYtw1eTJ9AIZv
fLqs65rXPBYrPdBELb4YDIgFBU+qXWNaU0OsGU++pd+m+aJY2bNHxsnCoq371KGFRj2nZoU9dUp+
lfB2XwHwxHF/Xtbp8lKCPfhUyrAgurGFTjNaM3hY743euS2T58KFmsusCBXOn/W/lQJSKhrJbAae
5FNxOYYEeK/r+N8x8+LF1/VHYude5bww+g0oIjmfvcR+5+F9XypuiPXD+J9ouYmynTSSsRmiu3ra
jua26PugsMB3+A+wsPBASMowbBrDrJJ0JJxmAhyRCUkFf43DbQM6vOjW1EcPhKV5GjiLvwwK5dY9
wJFM6Ug4y5KXBodMigbHDDO+uu1r4Q1Ltxq5piBaCjdUCxLj87L5nOcTxYYeyZU2NBmY1ucG5JbF
gAfLoenuCIWH97vxBvjIutYFYb6N+RYV25CqzsjqngLixrKQdcLUuHTNGi3QKdwCiD05b76g1v6Y
jKM/xq+5pkqcrp7GI0niS47Ci24acn0aIYmHeVDFcWABDLDSys3l9VxTCD3SWFGUltCAIS0nN4ZJ
w7wsFNKQ+3LSFLBZEZxpadtfM6NX9MisSgPMJRWsG+LJdaoUq5sCPXuoFWoAzppCCzBSsV9o9SOY
bhQh4Nr6AZnrP1GSfVqiuG5FEIV2mSbIUKDxgCNCg4qq0nW/p/Pk2OtYlLSGDinjYSggipfXrfnV
RPtyddfXN3H1PVsCa/mqG69GuDeHN549gbTBVXW9rfnUow+Q58LKqaZtx/ABPf9RFFc6uzHs1Gfm
Q5Goet/Esl3QVW7cH+rQbt0IqaF2cX5l8Wsmsvp0CCoNhlOhSdFWvdBXN9IV1olOXZBhSheGllIt
awf0jsYlQa25/9JXcVAP/4AthZz2HzFS6GSxOE8MG2IQSl533N7ilbkB4s2+KUxFvmVlDZENQR4d
9R8KKB1ZoyT/f9uFaAIx2lxjTkwvGnB/osLdaXpAmglAZ0PbKOKJlWcRch2YhmaAKAaNoFjqI59S
Vj2NiwLMrIQn2pPVF45fAL5+d9mlCHOXTERA9+BRCRd5DmKw1EiIFRZexwAJpn2gJ8AEBir6V+aC
RDkvPKNRdMqaa3oRgOAJQCt0ccv9QjUfNNrUOvcTjGpZABjMe1SzFsefe4LmD7IHnMsmMW0PleCD
hS5vx0E3RpfsugVwSdF4lwDNP6TjZqHOC3pRPMbyHeo4wJHPgqp0/czMFIHJiickBMzfSLcgjkVu
4XQr5mnM66kyOPDz26AKEY0A1T/9UXSPlzdjzdYI8B3wR4BkJkfLzlBqSTbYANLrdsScPBSJovHF
zPAw6vYOzvH/TZzkdbnRLLqzCHHRF5Dee4Z7lw73cQg+8MEr/uUtAJI+R5CkWeiRljMzRVUnE4C3
AH09BkhBNW7npZkRtOZrwryWHBZ+i8bzyyqu7ZwgIrSAgYXyyVlXkdmTKc5HwA41QWflfpn/LOeX
UVch9604dZGW/E+O5JBAXTbS2sAxImw/AMSceiiHecbi55VqaHstqBKeFahXYCLEM0e2xmhqGjuB
LMd4mOwHbQKJxOCBTqbvBpBkbgFnyastoOPBzbVjw8/LK7r2pINxQjTFFIbgOTs9DAV1UlrM028j
7fTvWf0V5X1zABmUrxOghva7fFKcizWXcSxSMtS4C6eypdhF2jb+srjPBeqzl9Va3cAjraSwIKbW
PJIBIrQ6vqkJqI3A3TU0yS3J8rdBydS0FpEfr+JvppMj725SdEcAygibWI8/mvjeyXUvj6N7JMKu
Kqt/1iK2dZGt7Oz3lqkC47WH1ol06VJDCbqbKxfaxu0BA1V1Onlj9aT1P8LolcU3vHo22KaxXipb
EVOuG++fdZb5kBPNBPgKg2Sw7gZaA6TuLr4hNL1vgPfXVvl2Hp9mK95p0RBk6fNsvRqDCmZQufhS
QiSzkP0eKyx+Vv/Iw8e+HoPOBajT/fCbXLZc8BZ7a1UTUqu+SMwOwRUBQliudM1zpE+lDamxEZTd
s9M+hOM2VU05rt0hoIP7Xym2lBjI0rDnGoEUYuNO73G7bhdjb5KvJury48vlU7MSPSApgKZv5PUp
Rh+kU5M4ADkxdLgil33RymxHq9fZ1Z4b4ERqnIKN2PRyEitKIAqh8lNdAB5qI3jskdMP+PCFhNcp
HpQxQdL0xokSgGQprn/hUKUYCT0NDlopQBOBSFA6LcAUcCOzQcRSGI8VoOTN5jAPf8/5CoSvIyHS
DUIKWoSdBSHL9ACyci93AeCLGEwFl6dSRrL9RGMGR4EPctg3gN/4LWDymao/e8Wbov0R4JN4o4LQ
WTb1sp7dHLy8MMLct/NXl2/YshFcSGml2pyVUwVRgBsQSW2E55I+rpmEGdchqgrvl+FnPT470TPp
/v4VcCJF3FBH7nrJUFbKNUjRHGRLc69mGxpu6v4jsmp/DBUGt3bHol4mRojF4D8GKk/FNQx1JVOI
c4r7Jvo2WrU3mq+UPDrL3hg3Y7/TVHaxtmWiMAC4XjQtIGNyKpJwYDrkIhjMSRckwN5ynQ2P7hp2
U9uJQr+1EwxgIhwllOYNkLOdymJtzM2QQRYvYo+jKdn4EvN3hnY30n1frE0DD3zZUa1ZCcwDU2YI
mNAMJS3oXNM8SkdIBGASen9DX7OjG2MJAzNX4TYoRMnvexQeMlJnQpQ2+tmU7TXzzSKLt3CmKmas
ixLgDQLaA+zGp+vYoq+7miKAa8xdk/8ow4h/Y5WhvY9mWz2jKB2Szczz6HokcX6TY4zrhs5oWNph
7i8+1FqF951pL9wApWdh9Jtkiesh0K1iUMRvK3cSsLBMwyVABUHNSVr9ikxT288OR4Saw5C3tBWl
Zi8XuLA8BqPDx+XdXrNlQBWAnOM3FIkcZESAYBiqFvLirvYyDkzwjwnhONUfWKJClljVDbVf2wEv
gHVW4dDshveW0G2pG+NtMuN5YzrVbQPSrWBcqjuQIyZ7KK/AZFhzEYLnwBQtIGgLk9nFwgoUG2PW
VX7FP0z71nSBe0ofK/PRNKcgnq5ae4Mi3uV1XdH1RKawxyMvaDtLM9isrXwtR5kwX4Ji/hQJO4J+
FwCO4m9QxYvCsUp374lIycSneYwmNKVCZLPR+Zbbu2LZiaql4ewro/OS6uBGt7YbdDXIbx8r9/Vf
VEZzB8Y7ccBkT4x7vsoHgCGiFnFbcbRoP7EOlaxlg+ptqYTiXEuOOMBnR0CF1tRzLxznVp0grVv5
pKHhKyv1+cmJbON5SSYTQMqA6foY0fyzN+2C/KpJ7366Uzxs2qG3UkA0Dv3BLlvyDj+Ob6NdwZ5Y
ivmvncbtcQxoPcTxpkFvzxuJNVD4UqsNgJ1v/IoWC1ksw4iMf3muYgf/W0E5XMuSOqtCA4aa6rFv
mXvu3s3DAY2SWpH7PeaKQ/pa6XuUsgr6Y8Ks8eUN/P8clD/ypcuGA7yzYBF2MFoOKVq4k7cq9SPd
n5MvsbWfyHv190MMmCs9VlmK5cYE0b8pjMY0H+Php77c2f2vy2qtXKEnIqTruhqGfJl0rGoc27hC
TU83tgQ1VrfYg2u8Eca6uSxxxali1g7ofYC1BFmO3ICijYY7LtZS+Yt7NbNAH9j/kHZdO3LryvaL
BEii4qtCp+nJ0fMijMczVE5U/vq7NAfnWs0Wmtj7GH6ygS4xFYtVq9Zy7Pp3FGxN4ZqtmZpBXrPc
vEbOVNrRyqwFI6ij3UF6L3JPnwDVSHyiZs4wiXA1K3fo3HqOWhwgXCBB4raH1oDnSWVD6TYZKn75
EZG+H8efXbW7PH1r+xBKZXiZwV0j7OEb0ZVONoIuVUpXa3UTmShTa1NwA4HqqGcNZOJHJoPhf7Dl
/GhIVtN7Wdz2qVfRIROkYFend/Els5tfuHHo5GhyR2RQyIbDPZs+i+itQc1xTFB1mUpBrLc6vzbg
qsoMezf5/DkghrSOWww7nSB1HJgSmP2V/K2wzTcpBR7h8iyvvG7mzj6kzJFfBMCfuy46GgZWPsY4
FlV+U9DimObECSxTYGZlBjEeiEIBQIKbgX90yJpsQW8VXCqAB6VTACLBR9RP7eQ36QWh09o5Bxcq
oLF4YaPTlTvnXZ6HhRZlpWtVIIF8KccYmlSHekAhbthmRbiH9788hWvZETwCIIMFohUC4C8XrVlS
XZeVgvZxXf6Wky2idUeBmGyauQACbxL7V1G8UPIS5wJyi3N0J9zmwjAvdjaUbSI3BIY1qJBVrTcx
yYvtOz34UIHYrsBsEBzsagthwch2mXZXm28R/TUVN0y0addgQiefwnmFoQFRVGvgUySpdnWcy14B
UCrzdPkjNsFXXe/U7EgnLx9Bh+vqpRvkIlGyta2MlIpmkLlVFIw+p6fUJAGhGqnw05btx/ptGBqO
XAgi5TWvhJfYf5phZ1E2brFVs1GzwIAV8NeZ/SZVP4Jsa80bud7E46GOO9cwRfKqZ8dnHpWN1g28
B9AKo3H3Iyq9Q8jwjHZb+cCga2DYLonuuy5yRTzg65bg2EFhbIIlkBseskKUNFDaBM+D7JjNTV25
nfUk17sOILvL5+ZsvTAoTVahL4XyxswpcbpeBuAjEckgIjWhmygpe2QHqKOqgnj0PHXLmZn97cJ5
R6EEUfcaZqRdcF18SGhxeYDgZXLsPf3OGsCFJPB1Zw78x6ABiDPYCiBfxbnUQtZzUBKNaO0xP2Ly
PUACtwpumSHgGFlbKQ36e5BFnQGu/D3csrandYiVotKxpXtZvUn7K7W4bw3BI+bcv80DWljidp+c
6UUbNvOeUMrtVNtXcYNSFMkJ2sDL1lM6zUmLaquinDgw9qfU3y5vlNUJxQhxGc4IIJWb0La2pqmx
5wkFE5iN+5BWfmMBgfh92c7qhlzY4a55S5JSosUyZtS6ivUrDWAfkZrUucv+mcu/Y+HOV6ZAK5Ep
U+rK98a9gsvIUe/ZVwb9iZ3x2Jie9BxQZ3IjT/Is//Lw5p8+eRmemiZ8onswShJGmMahex3t2qmG
XQxaNUq+xwBN9eONTAQh3OrCAUyko60HVWB+i5rWqEJNFBOaFX80DShh5TsEvSgqb5dHtnoUwORo
oVsFD3ve82dj1Kqxjg2aTLs6/ighNd37rLzVlc1lQ6sDQlMP3iqIlhBwn/qStKWsoLGKk5BKe6P+
tuzuE6hfF4SSgtMtssSduToNojGoYalX78GXoWWvZNbroIlgU/ykks52xWJIXLwkVymo7AMFQ6qs
6wkFNGLUbpfHzyXTHuqkPUaIe4fwSS1f8ii8Q27SkSK85q1fGnIaY1kDVhChKBfvtU7Udy2ahDnX
sXDdbapXhlbh28BGxmy/1K7l0KtFlcz5WJ/NAMC2UPWxjPnZe2qFVnavKh0S79bwnrbfXedO8V6u
DmPp9n8u759zMNV8Bhe2uGUNwdWJqB+20MX6pm7z27DbMNfyaOPRJ9uTYzeI3eK3CC52lhT6MYuO
cjzawBbCt9xoY6z0FkhKkF69LZRbNKkJ7vLVlULL2H8NcCuVEKkckwoGkDf2YnIcGy+tyKZrvMsT
uOqiF3bm/1/sCFMtusxoYUeP3qNscnTlXkl+X7ax6k0WNuaxLmygA4qO6WxjbDMALt6GkrqJEqJF
6MGqBaW51XlDAksDa7GlISd6aqunHdhxRtiqSxANvQ0Q0AUNtIjicnWHL6xwFxvIiXsUn+D5QxxZ
I/YbIJ8Lv0V2N9ho1tPl6Vu9ZhbGuBtOpmlPlBbGIvk6sHyT+XW/sZWnkLqs3lXRr8vmBDPIZ8ty
U0LnxPgTHLy1xXYotyF5oiLux/V7G2ExirYowgBddrpQWjmSKSTzvZ1dmRtoHvsgX4/Bhe6Md7mD
9PzWeGy9j9H55+IJ8Bh/DfNvPKUsIGdQwDCTrO2kgCTPaK6DxtxfnsZVD7EwwzlBPQKDUQC+CTds
K1CE5o76etnA+cNp9kELC5zrqwjJEg29dO6kfkM726nqXW+/aNqDWr2GKm4V5WCJUnCiZeMdH1K9
sqElMKqXuM3yCrrthZdEoYPHj0fMPxA32IT5Q2vgBYKaRwQxrvYVuO+nboBYUFyAlrB/vjwRqxt2
MQ+cq5RameolxSd1ce+Y1mMJ6FH6UIvIh9cWFKhBUImAYhawJ27DZmWTdQXEz91G9SJ0vWfTJIi6
Vl9WCxNnRw8K31YRIjVHbxJ/cAD+DzbR87RFM+kfUAgJWeSFBrlNahQUnH05DMbH9jvfB4fuClI+
6MicvmUHXbfS5p8v1XKA3Ja1aWLUWWRhDrvXQfYG814x30An8r9Z4SKwIMZ2IBVGNaZfg4VxJE4z
vDf292Uza1cnWsigcKyCL+wsSwU0GIuHCoPJKlTJK0cHCBg0wJeNzLuKj6UWRnhvZamlHKo1jFRZ
5GT00a48O74HDQKLr1gRe2UnYuxbu9uWFrk9IasUOtSQJ3KNCox9bqvijKvOmB/7P0ku0qQQzKHJ
bQjLbjt17GFMKp6S1hu6Z/Lr8gSuqLxAxtgGtAWLhJoBnyltGhRIR5R98dhlT6ZRsd0wqhuzmt7A
XZU4SW/124HVIyAHnXqwjPStL6rKrWLfjj5R9z7qWb8hw9QIIpW1qGhGSSFPPPNV89UMW221UC6Q
grI6CXw6kUvRACqlH7HhNCKluLVpXtriprmmhSxlkNhxywpdPujUnupPrRdkT9f88NIId+wQElFr
bGEkH5GtpMCAohibSWDRIyLdmTVfDJQyEl3IB4HnYh7vIqJE2GeFjA64+hRPR69kmH9c3jWri7Mw
MI91YUCOLWqbGQxQpQBegID3PXKC7qXQfCUXFSjXRgNwAsDBJhhOCA+nbS1tlKMBBLDF8F72n0gz
Xx7M2uovf58bTBW2mkkDYI/tKUQbJPNC86kZMsHttTZlSyvz/y+mLEcTVJDF8yjiPZShA9nXlM5N
LbxwH//FePQ5ZTDfxgCenFpK+wxQoQI38Yi2lYptSBtsVFPgN1YX5a+Rn+hrORw96FRgxVM3qHLH
Mrdh92/SmqaOvgcVWxnVOG4YOdQMiiHGNUWq3QRlk9zJh4f43xyVhRWLS1Llpk6VHmBf9PhtMuV7
CESwwfNKBeJQAIDAAY13OPRbuHG0rQ7/MsKCAfKHXNsjt2C0t9GwBdOCFezL+hUnNGm2JZCRPc4r
XpmX98Oa41l8wBmtnSTFNaBeczo1dGsL5fzngr0N3f6ymdVj9HecfNs6lSOIuDCMU1HQqo67IX20
RaHL6iGyZxLSmckKJOinWzsYCVO7GAmaXH3R60c92sv5vmB+LMpdrt3y4B79f0O8T1CLkcYh0mHI
Iqr9dd8/j9JOa97qbKeJOlvV+Xrhg5ilMc41aIXd1nYFY00L9Wrz0XYi0Fw7RujcHZ3X18l1/KPv
G86OiJRJVk/xYpjcQ70v4jwdTViO7dSZMmA0I8E1fg6Ymbf/wgS3/dHQHdtgX8cxvm0zjz1IrnQj
udWWXpt+5VX70vUddPI/9l7+rB2pJ3rPrj7JFh/Ab//cqkHDLmHPWO/KI70pXhSvRGPL45f0zu6U
+0Pr1U59LVJtEmwg/jQU6qCx0YJVFQhKloDK9Gi1x6rxtOQ9NQQ4wzVj0G0EnwrKFRq64U6PxURt
LW1nZzwkxSZSVbc19X071Tum2G4ETummLgUQhVW3NqvCzTy5wF1bnE3SBFEUpAhNi8gNiOyUiUNI
5DTSbVDtdcuJgi/Eyk5c3STq0Uy8RkQSvvrAX37BvLkXV5Bk1Z2CBmYEIcUNIHUT9fR+U6bXIb2u
sb/ihwAP3ss+bt0m8mZzAQzkxPz7XrfDpolATe9mAdJMAPDnd1F5J9VXocHAL5Q5FSTjwHEtMDtP
Ju8hfujKQIkO9VWD8xCpZeVZbsCsnRPpT5lMDKUU8DC3g5TtcxZXrmWCuxP0EcPcdQwFBVRC8Ei1
Jhlf1ljbru0Twcle8/dzMRBdTiC8Oyt/t/FUJLVKMzeoHxh5TWuCNf/H7D1z6mthhIvM1XwamywI
MyAOfCs8GNYtwiUQDVye3zU3uLTC7eV0nMxOkjEUvDMcsyKOGewuW1i7g5cWuL0ayEom5wos6Ml9
nyFrCBsQYQ9j77KdtQsSnSUyiIjmg8kHG4klF1VZgw1QovVLbNp3tSJBKG64sox2y9RGMKzViftr
jvetSRbF+hREAJ7o7XZQhvsJjufyiFa3GVi0QAkDilqZhycZSqB3NIMJVn4SYIST0O/pr39hQ5kL
FRrCcDRAnnqSCtnj3J4khGhy4eTNW2V9l0IastW5+muEj5gHVEK13g5wD7EWkoEypEgE2/icRGk+
LSBKATHtXLvm38wF7UEsHWAcYQS2fSf7lm6jq+Gq3ORXeKNFR9PvceNNvnETHkTrtFq1t1WwgkCu
Ye4a4CZRQb7Hqhi2OLRaO9vBPXtMrtHtkewTL94CanF5zVZ3+l/PwOcb9YRAhqnBvhghgVvQz1YC
ktz+k5d3lahosroF/5ri846Khn64KMLIBpp6EFE4RkPoqUMvKMH+NB5wXt6ctatAK62gfZPHxmVG
WndyVWUupDE39lFz6YF+1bvwld6Xv5F4JA9oyFb/qCjaoWY/EyTsk9fLs7oy1JNPmCONxZ3aGozq
6DvIoHQxBpozBrJ8Bxx0bHpanqeRf9naWoIV7SWAGOF5BOo5vr4NdcmAdBpGrGVoPUKjrKkfgzx0
WhMAHbecQPPUhjslvSN1s4kbERP8Stx0Yp67XeROjSGtWcO3aBsJpakBySbPTiswAt3KkuC+XIsd
TqxxtwxjWZEkEawR8jC3Ok+NX4NQzAxfWoKLHQm4Y9D8i6vtxCh38egjmAobFTMclrclxNon4fNy
7flyYmLeU4s9Q4lVZFKKcUnSfaBvmOWTkHqafK0Hb4nkR7nk1H9IJm3i0A+j1zBu3W70kdVxzdTR
o6ve+JTpr7F6soQ0FOtzbugA0P1o0vENOCRKMjS149va8iVLvln3oU+bvrS2Wf2kgU2k0zwLNL2C
bb1yiqB8YqISMhfXQTtzOiMkAvNxaGHSx4P8pf2a5Q52lae7yZPutlfKvgJDhSOi3Fh76OAZD/p6
9Nmhtstn/cJYanJJxdkdNmhx+QjeVX/6tJ2s2NCv/MbYZLc2dvY+vhfdO6vDBf0CwKiz1At/7cij
FlTKrP4YDE5MXoziOm42l6d0xdujfxD9aPYscAqqoNMZTSWZDMRscVJVsjWHTxV9yJS5Q74dRPQv
K6HaiSnuxFQhsvtgucKJUbxU8uR2Z+fb0RQMaCUaOLHCHZpyqBq7YrBiJdtBvWVgO748Y6uLspix
eZiLUwnhokItIxiIVRCrPkfdJoxEvT9zrYO7sGwd5QNETUBAn7VWhWEt1VEHFSEzkv1uhLeG2k7y
OwnAVHUkvVskmzSC1I8sKvusnesTy9w9JZG0RIckLIfVPZQRiwxQlt9IDoLyLCq9GkU6UXpr1SS4
HIAfBWoHydV5iy4mVLHjICUdCiXI0qTsqaDXSishcec0Y+vEIMuSRrwfBK5kZRVBf/fXKD9O2QJF
Vgmj+XRXGHey8m0Mn5c3ysoleGKCi9vqAK1F1QAT1HLl0alNx9jTo+WMlmBH/uAm+e2yGAxfrGNd
o/eKDEuk7J/0tjrEwejE4GNl5YiJJCAA+a7TN0N5RBheGcdsCH3FAu5m1vCOHUsP91FnbEY0tFHj
WQ1kSAR9RqrpAETpdHp+N/T6bSyJ2FZXHMJygs7cW9SFis7w2R3yGWqx6ZUXG3hJEXfY6jqoOlhK
8MxBOY7zCFQLg5KN4KkfjUl7iWw7e6fYhrWTaSRE/K7Dsze5UReYjNCOBYtz7o/AZQRWGwSfYC6G
nz3d3eDPyfKGRkBspY+FfJWn/uVddr6R/8MLPZtACy8/uqwrozqI8fsMhVq7omg2Sza2/HbZygq6
cKZkmondddTpYOt0GDPgQ4d2VOqm0UPdQHB5I5PtAIEfSkGadKtPXjVTuR4bt3rSNadxXYhNlptJ
5BrXhovOcLQy4z6GlipXJW7CUolHFcOtiq8iMY7NKG3HVhUhpc+vRbAo488skojCGJ9lbEAaWKVN
hSTc6OhP8hbNwS/ZITia1zrI2h3zOvuDrr2r9GAK/NJPW8vpWYZlyNOCxBlAWFSOTyd6kuVWKmU4
4N4wptCR8C79VgA3vBoLtUscOW2A5W+qCdIWBWGQQkhzvFkypSaeEkXFnYLU1C2wWyxyi9Jmhkf6
QPV7VndAyBttBn4KUM6BXqVKwqfAbNlTPxVYOyIn1k4N4n9+H8+YVIQXGjAsOHzc6cuCQlXVcHa0
prGxtcCragFDwdpaLS1wF/JYoY5fJrAwFPddcDX1j3J8ZSfMsUVSk/MmP1sb4NbBqY/crMnfVFWb
pYYW10ANaBR5phIqkKmdKq4pWZZToS9mrFM8N9I42CFmFEEzfzIyZ+bxlpv1CNCKyGdTFOiDAlMA
Rxbv1ffggzjlUUK+3Xa1feAVbx3S7bseGjnOIbvVbsKvf46iwdb8a//nIl9c1JIy2OChh/0i/abG
VRBtuwCM3NvLrmb1hC+scCccHP9drHewYrGHJPGUGr2CyvNlG6tbBpyqALJpYDbj0ZotM2NWoqcY
aebyTm3169AmWyOYEG4UjiWJWC3W7gC4ZtBXalDItXgoCKuIRJUWQ6ohnWTXqqOGAtzA+R2HU4b+
VBktlsjo8c1MbdBBg07tsTWmG7QDyNUuCP28d3QLQnD+5cn7+Vx+Hy6M8QxOFSKbOldgrK48sA72
4zarfLSpKnRnaJuBeAW7zSKvCHYWEWluqoKR8uo+gZRZWFQYr27YvTw40rPtjn6//ZNe6951Ezqh
Z25flZ1D96WjoKGldEcnd6Hl5GdiCdC1zbqcCj7RoaHLqprnXa6OM5+tvaMihtU1p7M0wb3QytAO
AmWCiTb12mGPjjxctn2DyuJGslwm0lZeqT/NWwl3PPJV2Ex86mjIk0TLgSJ1ablhzZ08vanxzmK3
Y+iazZdF9qn2Xko9kFnQq5I/mC7I1q0dFjg4BDNAuONBME/5wssElUHjlmC8mc1cE6X9ThV4mFUL
6AJG+sKYO5E4C/JUlolqzBBZwhwlu5YjYev9vO78EQEDEO5xHHk0JHDhUl1B8h2KD7jFdcACrrLx
QbF3UnJNG78wPGonTsUAdMNfQflw7XgsDPNnMzE72nQdDKNZzZa2CvkdNzfKCIKxg/LPMfxwaX8H
yR/FeIQrKudBlrTYsPGjnNSDFIooc0Qj4o9YlafGODdzhYQ4xnSb5ld4iQTGb7nZAegsiL/WDvRy
TNxpawHbY4k8jwnYK/OdNYe4/3XZf65dPqBwlVHaRVf82YugLPW6rpoWF1ygAbJSR19Rp0pOX0yj
Hw508muDiXr91yYRqeBZbOiHeojb8oMUksiegXhZ8tg0bma5kvwMBtHRPvQinu+VKVTA5wWhFoif
gPKG2/ta2ymFZMBWYyPxCx7Hp7Ixpk1qRqPgbbXiGkGtr6H+NyuinbElUBnaor0FVxWB3lcZoxta
3KGZ6UZSSlAJ3oQy2Vg6wuPL67dSDUIf3F+zZ2WLocUtr8N/RIO9K/LUsQfTo9ELGdWdJBkHVj7V
NLzqQuYh4HUDYLrdkWlOPEF4xnzW4nCntZqrKYKEw9l0WNCiRpUN+kgEVHt8dlQzMyVCSght2yMw
IUHoRhoQPKl2lAx6gPCwr/eaV/QiyrOz9ebMzu524bC7RNUHrYLZBJVq1iAsVUw/M/aXZ100OG4H
k6hoaGfDCsJvC8MYnkm0IeRtDD7S5CoA1OuyvbPkBDcq7lUhF0ZSheZsT/PDwDNCiFW8gpTmX1gB
XQNWa6Y65pcsT0M5G5uhdnNylIetTr2+vSbK22Ur591q82AWZrglGqGSpGSzGe16ekNTO24F2ZFu
okPzauyb+/LBgHrulyTwpeeVy9kszqUMegM09PN1t4iaDE3AmMOoeKk11YkO9bdpeKZ6i/ZEMwXs
+mMUxS9n3pWzOXvCxW6kDSPmWMKmMkAK63uALHI/vtrxTSPU+DhzqjBlgdR3bjgEfIR/RRRhY2Y1
VENBfXtd59dteF1rt035QqZ7lD8uL+Hadlza4obVqtI0tgVsaajKhoZfBp5WQGijFxwz0ZjmY7iY
PnCLR4URwk7Ypn6BLoaq+BMZKtg6G9BLEtdoRYhAwch4bzr1tK1qOs9ieVvQL7N7jkB3bYsav9b2
BdgeAOAAtGkO/E4HVuep3Esmsje6iXR6emP0B9AVOEFzpZbby2u15hCXpri1AqJ6KFoDppJ4HxQf
srnX6df/ZoJbprwotQoVndrtFVyx0Z1UflaD6KJbXZm/U8anlW2mJVmgzHsuajU/lqGOpDBdARrJ
Mm4VG2niy4Na3XvIEiFVCoKMs9Y8oymtWjXQtawN6ssEMjAI4Q5e3Y9XcpqDJYi8gpZGYHN1jOiF
ANQKcYTF9wzbWqjQug9qdLZDfmG+SBpIuXupCDu+bofMHOdAIJwFRRSU40iQmTXq0f0+ha7oT3xO
3XIUbL61exLeHJlmsEjZgMWc7vOo12LGJkxi1X2w8gq1RTANbofEBw84yX1FhBZcPVcLe/PAFw4j
K3PaqwPsqdOu6B2iogX6l6lc56UoJ7s6MuwNvNnwLgSryamlWo16eHZMYX9t34CETnlNduUuuq4P
6bOCrkq8+Old4AdfdrtLfouSX6uXmbUwz51qwkIm27P5blPcgMAKOKb8d3olbSOP7UIRQ/35fiGA
ZIHVFcy7UCvjOVXUDMDaJoqZWyhbBngRWkUnb1T3l0/cqhWQgyKjiWk1+Wx6piW6Ok4pQ9cR+OCO
KGfWgyeJmATPc9qIbvAMnoUrICKAlsnTlRt7ZRqyjjCU7SUn8vFKdNhWuSI36sHeAH9TbBlx5E1c
OeHB3EeextyryKsEOJHznYqvgPYQ8J4E9BIqdzIQhcfg+sRvp7UXTp6kOFkJBZ67UkQWee7/Tw1x
R6K3aIg6DYY7kE8qOVnnmez35YX7+diTBMM8pYvBcIfB6MDDJSUYjHzfHJFH2Fsbsu0wrWAS2rUb
ug3d0k+2uYMYwYt9fS9vLR9kmYL4dSWyBDcONNtneAQmlo+BtHEKenmwmEtf6k/DVwC0v4V6uSN9
mX6+i1/1a+UwChq+zhOQGPzSKHcUI90eInU22nyObumZDthCjpGj7dlGeq9vxt3lyV5bz6U5bvsq
ViKHUgdz8XhkKBR3n4WQmF1gg4+C2lJVKzbBxku5t65NJ7uXHAVYluOrfYgem2vl+v5/GhRPtTLY
bdKos0F13Mf6nshbSRTZnTvsk2XSVe7YZ4UZAMmOLN4jeUX46JVO9JRvTcF2OIf3nW4HnsB5kKcm
bsd5ffYo4irHWSp8k260J5wFv9iPm3b3bPm5Q7epA4IcUSPEeUqas8+9rqhBoTY0b8feD9zwqN0A
Uvcr8/G6uhoeul2DMwjY3VbeR/ub7+FOvVU96Lz8DrBRRfwgwrngnBw63mMSNPgW+tL6xAshZIzc
SL6xwZMV/2Zv5Yu0jW8ew2so5W5Fb69zpBQ3E5zns/VR15N5JcaD4QdbC6mRq9FXdorzdVQd6zP5
Jd1bO1vwNprnl/eFUKCfbxdw8ev8M7OUqlFuFKue0TLbtMmu0BcmqDGuHc+lCc7jUBLLwzTCRC9B
7yPQEZEGIOrLBbnvtSsKl5OM3BkqmujJPD0xJkF1t2gQjcYk+wIxLSRYM3O4LkL9oe8ba5PrquAi
WTujAGfPPaCGNVfUTy1qI7RQIZaF9x6ay1J6M9nGtuv8cNqHIUF7i5MlAsezFnMsLPLsVUEFGdS2
m19HIFMsKn+oovcuD46T0YWC4H5elbONAXonNGyiUf7sclJbK4mC+UGBCv9VQpsHI0siR6qMp6EP
Hlq58wpjfL7sV1fPAHIt/2+U2yoMQOM6kxEnmnS660pwD2fWpxVPrm2+j6bpJjTajOisd4pRujcK
dgPUylY2n7GjkC7sDrlubsqECi7q1Q28+Cpunas8YkGQ4auUZtoEbX0zgGS2CCvB6FdnHCEWejLJ
DNHkwhLNilooa+OcZMO70WiOBgFqcCGBf3wadsyUnMuTvXpeZkpeA5znc7L5dPc2MnScYgujSrNf
Dck3llLdZ9N33pErsIT/m920MMZdZ5VtULPqYCxgmW/lyS5he9l2jfCKNXvFEtGrr67YwhznC2pa
RygUYCqnIHD6rgcTJhiFIhF6enXFFma4y6uVDFnqApyRobEdiXygfiPJH0r82llXpvTn8nqtnv2F
sXnMi8diBwCBHTFMYZGqDmI4r2r+0CHfAyQl2BkiS9xNxKS8juT5GWzk30Xit5LqJOwpB03k5RGt
rxI4fsHdqNpoxzwdkQrGYzNWbDy3iQbhCPkG9IpOyJLdZTOrVxwc2H/NcKtU4bTpZomLoWzQ3Qxd
eWUHfnjiX7ayvhf+WuGWJ480mVktBmOwI7BgG2K+df2+bLYGGkutX5eNra/QLJMKVAniBu7s6kM+
2QF6DV1IQoKsB48kgzmgTwGpwj9XMsSD7wdKDwje/NI9XaTKGBQSGJg9NYKQnvFAqldzkKBL8ZDk
iquImn/XvBJytegUAu8HAejp1FxOJigAhni757XuJPVNDYnxorwfu7daEyCF1yYREPwZ+AG1mbMG
q1xD3ItWY6QJqKLvupoiuFTjaJuX+h10P5qny2u2tg1nDnR0vUOq2ORhcV1eFFrWAB9O6tjPVHoz
0mFz2cTK5KFgjsGooFwH0I9bq0KnYAmNI/ASSPdRdw1iG8UsPQOZZ0vYJTNvMS4+QKIMiRawoqIW
y+fK6gI3WVFiocIYknHA9JeSp3SlU0bjJkIG2iQokcr9iPrF9JDrseC4qT/ZxbMPsE2AqpCTQHWW
OwNxYWWjniQgDkRy66DHcfjLpCOQNE0vT06qJskT2s56Xya02Esg2f1sCstwO0hXPkJbRH6C8vZ0
Q8ec+UkuNRsrjnQkcizp2JO6u2kbpc8dRS+wI0qSVJ+DlbG3JB2IqzOlfEOrgxW6g1JKoFouht+y
JOkPrLLMmzq1A/ALZegR6ujwpSL0tW/CsAK11xSANyadZAOI6aZgHklDdV9Og4T2wSndT3JoZl5j
J1Cn0pIwPlYBGyEIaLeV7Ohdo47eOIyG6cmSBoBSYhS2ukUTk1Y6wZRpoR8rJQERm2wyHKCepJtG
zssNXpLdd9cONnNCMw4j145bm7gBxN33o0KGq1iRsiNLs/7JSqbyhUnVM9QY72Cq2w1FbobOKE9T
hwKsDTmrUM1Spw5Usom6Pn1vTdDQTkqZPrSoj+4os5XIHVVIXeWDUhiuVUR16WtG0nfumMnGFqwP
xDdiOd4raa76qYIcnUEG84BDI/l5V7O9VHfVQe86az/aqtqh5gDUddNJbfOZBK1CDxAdAqeDlJXW
oW6MqPArrTbJoQ8H1W2SIrMdglZkw83SGpLqDRnLR62O4gc1BycXmVj3lJU1pEck294MXYD+6Mo0
WsfSmPw+jDHKfC1kww1PA00Ac5U4iDeA3IAhvio7+thOrLEe03RoRzSZ5upr3jfZrtSg9ukaU5Zs
ekUZ/8gmTbysVsrSB6NO9zxCQE/1lDwwiu1UabCp1nr4qklJZR00MHA+IejOdmPTMjVwqG5Ez+Wg
l70D3nrD2uVK2xwHtTTzA0NlQfNG/LufV3JYOIVtBTrIiJuxc4rcNienjUokd0hfdJs2zwHdzmgS
uCzN84OUyTLeYUm9GypFd616KuHZ01JDBTpRzdxJaPCkd0TxOmhFXLekGTYh/PWBhTmwcVJjo40C
LRSwTRNIj8sN3TVpHz9APHLakx61VGcaIsUvAuivasNEnbq0O5Ds6npPvTI1u31XJ9AyHqJB8aqJ
KN8k6igg912EIKpTh8Ax6BAcCciIH2Wz6L/sqY380Z6S+7Evmh2l9fCkpGmMExhb01WSx4GXUZ3c
V0yR3ChDCtwhGPNGrzpweE/oPH6H3Cb6PsyspL/UOEYZq4xKq78L8jw71EEK0iMLfQD3Ws/sR3Sn
0buM5OOvfmTos5ETYm+nXg3y3WRK7BgqqYlrHuRvftYkxn1XpnLr9ZaUKsdGTssHHX1PV6pkxN8k
jk3DQYzLiKtprPctmre2A+bvrn9s+hy4w7hqDsZkjuBZyWI/AYp8FLjLc0YtlGfwB69VkJ7J0Bw6
vVd7MCPpFljTweeZy540QYgTbEIm2mKR1d3gbn/Wqy8trXPg/JKn1kkOv0daeHlxrcvD78vX1HmH
JfcxXETGZLlkNJlv3pQ6Gs5innmx+T4A/ji19LuoPiuqH8MAQWcDsR4metuu1CNOZ4OLMlJFSq18
mHP3fXyI89Zrq9zLgRyChogjBcoO/Ym+kYZehkouJEBeBROwdnliMZCoQF888C7ci1KSqhj9ZLi7
jPp3EmpeyMINydl7m4J3ceiduiv8Bkx/XlqGjl0OglBkJfIBvGjGF+jz64/P5mugThhSc0bRNdWt
HrS/cVQOXX7IUawWjHSmKuJv6aWp+VMWr5ZCgkZz09bMlcrKi2xfjisfqU2nhpRO92JE2yE8tKog
4l+JxRV0muMNDXF46FRz0wtYnRagkoc7MOx9fepf0L23myYZ2jO56ZZ18iCNH5cHuhZ6qTMcepYv
hPgCF42EVJKm9P9Iu67luHUg+0WsYg6vDJM0I42y5BeWJdnMOfPr98C1e8XBYIm6vvbjVKnZQKPR
6HBOB5ERhgcGtbIDGTCawh6j9S1vGJARSQIs10RaHfTiGKukwrw+Dxu1VCaEXspni/FZg9ecyLKP
pQCyvotNgxuUq8KEgK6tgHEnqNltPvhvaZwAvjxPK3d97chpo20ErXWEquRPuY7aLlWLcXtrM7ar
f6yHlzB+DXg8Acwl+xZBY0KEkzCh7xYiRmV09bFxm3r7n5Sgw/vcn9VBlyGhqz/MftcZz39RngYD
NopfhD8GFeo/2bPFtiizoE1JIuEFEYUZhtBx11cNIGOlt1wuj33Y3s9haAMukNfMwDpPCmE0ApQP
2iDpjtxESSexFOXG6RvJ9rMPMfMQrgnh7DXpExeomXk94J4CiRN5ymCQ59L8hGycBLlFfU7/kbst
yGDv6lfpFlHUvviqWnvi1DZZ1g5YEguD0Wj+x4m6FJd3Vdco5GpMpKeq8NL5QzBuRp4nZEkBCJKE
fmb4B2Q2LqV0IZ61IiJPJ87vmtqZMJZcKQgh/n3vHWauFnKos6uVVjtEiQhtgPEkFsaumdNjgUA1
zUVOVwHrUOloYzYxVIOTS8NBj0I9aMAjQx1VVI6pOR+nhOfJWa4BBHq4p0hSAM/my1WbelFFqABT
EDojsHs9N9xqjHxAraHqvn6Ar0eEEJX84WZCBhqgjha1cnhpVIJGGucLb3zDm0fPvJt2W3mqMwOt
JHL0R39jeMYzSu/2VNj1If/3hZKLD6DsfrDqJE0N8gFpY0fjIc9/JbwebVaKfSEEHfyXK2oNFUoj
M4QIO4T9lXfKvPYDMFHbdKPvi0//qTkPr/UP3jg+q+4MuZhhA2YJMnF0dhskiV2dCyhvNbX9Y94Z
mR39CCUn2D/ibSvvssThdp0Q46DvlaVIakOVYJ6HxIeqotPvpV3Qufq5B0WtJznCu75TH+KDfCuc
xR2veMuMtsHEgf+qhVkzuhYla+UUAoyscdTteJSfkSiL3Wjr79BSsJUBP2ZHj/V2uHlZt2DmeVxI
Jb8v7odJSrvKigVs7XhORAxPyJwBCWKA1wv6rRYVNs9mj7dxAAH1EXgo/U38O3+JNhZmhb7WNWFe
AcsFJN50oUqe600SqVjArLaT2/YtP0aegJ7Kjba1Du32XyPM/Dn634pRbiYIg6hvJ4gL0KeHaXFb
BeZuyuM9vx4PosRQBon3cWlIPcS0bnar2aJTeW99Zot7/1Hc/Gx20StnGVnR93IZKY+i6mPU9wYE
Kp/o5c1Os+jIg929NU9gIVOe/kIa0qh4V6joNAPg0+WmqVohxUYF85hSt31rtvI7OllOQEc7aDz7
YN2mYNKDRyEBPh4xl6KauKmsOQtaJ9wHD8pj76LJsT3Gb+Y+fFBVr7sxN+3PeGtx7gjmwV7Kpewy
ykGjGqAa6kifiRe+5G402kgqjA9ozdYc+Vb9EQu2uA1PGSdIYdoOOMIAMYrUm4pe3EuN9SiqQgxt
I76MMaHY5AlS8lo7Ta4AjJV9WAxQf65Q7gIGRQa/aqrx41yJzXMxGJLrZ9K4K5Q5P5U1aNy99Z0n
joX2C8tvo+y6nc0axJS4peu8B2btuC8EHh7yNdIFzg7yvKBjw8sOveOUKVdiHCmDCRa9ZFaR/lMe
pep9kMNdkvVOmaOxIPtVluJ9r4WcbAVbuX8E01NhMHeziSaCpBhLm8EIN7mUbtfXj21W38rR02Ch
jszflEK54VAepa8G6Rdck+KzGdrBr6Nwmn+mAPdXeCVglj9frCnNeN3ORSiVutY4cy6+tKW8C/xm
OxtofzPUwE4AiGBW+rkp1fd1fVlR3VIu5ShSpUbTj4glzYRzlX5UwsEon9dFMB0EiPXwVMIoFfDz
Lo9LXk2jafhY0QzNBMhfanc6Wsl50A5M21hIoQy/iwQ1KSayb9GXWe47Xjc8M2pC6VLE4wRwpnik
UGrE1SCCYAIO/A5KOABtMm7FMybfPquNte92IOhYXzemRnhiIq5H/gRLdylw1nOE4QVujF5+EYZj
Im7W/z5z63UwMKGJFNP4dM23xhiBMcpQqKsL9B2P9lTd9zMPQ40txQAChYU3HVJpl1oMQwhPOECL
qXkowKk4net/jTRK/BHKXniXIHMBlKlLEYFktn074LKrpj9v8VsfY0Hx0PyNHS/EUBZmzhn+LrnB
wS2mqYmd+TtVfxEzztODeVwWYqgFs1IRqXlyn07TLiuPibHvBJfLXUI+9uqe+JaiUm+PwYryOQ0g
RTZAL3YU6x+p4VrS3hw9iTffyL4w8WwEq6aFe9MkNrIIIYVU69WhClun+2l2XtV74wF4Vso2PURg
FewB3dO7pBjE8W3sI7uQS4UIUl7Hkl4TuYdha9wJD3jPnYrOaU+t14KqtNutnyjm1mGGCv/QJ465
hUs9VbHTR6WJMNQuHaNZc7Q42cf1VyKUnHo5Myg3viXR26ehvGPiHsb2TYCu25j6jVa+StNrCMjH
HAhAxb6N77PSbgJePw/7glyIptySUkuDIXZQ0vpEQdR6DR+lh+yUBHa+Gx0UFhPBCU/iTeGKBsch
Mm12IVm+XN4etYmgzZPWSUKnGB6y9qh0L2N3m8XHseINWrFawsGgDHgU9FwAQoBGfBHjsBnqCno2
htucxIOPItlh9qazsS13KDmelNLO7uSHdRNi1kNAFQ1mL4z2I2lO2ZBS5FWizbDZ1u1f4ftt/zHY
v4cnazefOaKY6/ktijaieDCtwJ+hYfnWefq2utU+kl/FaboDg9G0UTfaGfBIP4J3wPdwrh72yVyI
po1oGpSiI1r2rmQDg3Cb3hi3+e792XeKG67hsG12IY6yHKmf27T+s6gby5Z2Z6AOnYDz5CgPqR04
xjE9ZVyOQ3LrXHnYhUw6shJxq+cYrsTA7V0t3CTiuR6Ag4SuJ299H5k3LMlkYgb1D3zW5bHA+zjO
Yh/bGFmp24APc7A+uNSXzGBkIYRypSCeajsrhsMRNN+WxgdUKde1YC0X6W2SZAKvBE7KSy0Al5Nl
ZoDDPaNa0wKlYw7SUzFawO9otrlRc1qUWa56KY6yiKBVMKUHuCW84Xw7VYNNV5+EcgOEi3W1mEm+
pSDKDOR6jINIxsKNG2UPArdqp9mjO94Mkl3foIVQ+9HdCDvAHd2PvPPNW1Kyp4trtxytFBl1iFa3
2id6BAp7dhPP8tS7unSse3WTboP97PkeEFjXteZJpi580axbpcuwupb5MwsPqfE0pWh+2HUxx5Gw
bH+5upRZWt2gDW0LQRqaMME0U4RbGYCB69owrwLgZmNsjvR3XA+AN1lntiSGrXIvEACtlN4E6Wut
7lPf7uIbMXwA8PhYAqjgGMtPSe74ISfdx1rQ5RcQV77YStEfQmMgWcw2u0unR3QQ2OhlQdHVtuKI
oy5rTdHKQwCmUfgx6YypISbZbI4IDaPpTha+qmyj8MqmPBGUZQp1A6gQImIqpPsc6CeK7m/avnQ4
G0ecBu2Dl6pQdpj0eVZ2OeS01tZKf3aCV8teUPxWtBP6rN1wAjrP3dhzwkDGvQozUWSgh8gIIeiZ
pHkcUrxVIFWqK1uSPvqusbPMVqXH0UcTXsc5AwxXdiFOvrSNvojQfSPh+aME9bnKc1dt402POVk8
7jgLyrgFLkRRzmzGa9EcdPLS6jOvbpND0PCIUXjaUKZR94KhTECvcfrsbpZeJ+nRnB/zv3gyQhHw
XwGrFcPM9LxINaiWXpCAYBwe0YQDoqCcB0nMSpMtZdATIpLQ+nlb4l6ezNS1hMC1gszGWOl7axS2
TDjjo9mdoxEctNM9x/DZG/WPfvQ8+CTLo6UNkC2qb3HpDckhLXdF9DJXXhM+B9quVR6naj+UwOG+
V3SOB2F4qwvNKYtMlFBVqxGrmwWqE4pftRWClwF0nIX4UpS9t64sTxptlFYapgl5dXXWWVJ+qWAa
M/PeBjEumjnXRbHeXch5InRTMd9PkLQvz5oSl3Jv+tBMmxAuV8JRRGl3aINzhf43wAy8Fzl6TVvp
AdWuOxNsIWbytv4JDNd58QXUTVBkpmBJCbSNR3QmmeYgocGtBnijVGnuuijmwi6UpZ4iII/LOjGH
smClvQmFYFOq2kGxejsBXVOYfa1LYyuG5hPcsAqmgqltFIM5BFwpFNOqvQq6ngJNi9t1EWyFvkVQ
viWN+soXRoiQ0Bc6GuAkmpFvPSb9Nk5e1kWxch7Yp29ZRN3FjS3JIfAEJARf0wGFM/8kbZqT+YVK
zBlIS9pB3aX3vFv1mksLmCB4VcAwAeuJBkMqhrakMZH6CDLbp86LXaCj7tAGKwR25KDM6ynbzB29
bANq74N+ix+OsN0b5QySAY7yxDKoe/fiQygHUCUwyyHFh2h3qfOS3ADsJdMduXXNI9rSnWn3M3HL
yhae8mdlH3JCe+b1u1gF2pDQ8RvVGnZ5Snf14IjKTes7qgyigYdSr3iqss32e80pmyrGOrHAk4Y1
35QusA22b83o9LvYtR6kh9YLbWPa+g5nfckfvVpfE4A9hL0TtDfURmN1q0EGhq4z6rrdYKiq0Ek/
NIA/p/6Uao2tYSBP1gNPjwInlWS7kBO30z4xq7Bf/xTmkVp8CbXTYSiNzdyTdxQm5YaTCp4KU8WQ
dO0OPATJa/BmYt4LWdTGRmaZlNIErdVDfjyhKtOf43O705/wkEps3QaFzab7Etz7GGO7/01NapdF
ebBaPYRowUDXgo5pmzZx6xrA7v2vcODiLjKKxReaUs6jjPPI1EqIm4TXMdTsrtrXxi4DrYukPln6
GYgadlRxdGRGXgTXFRRiKDfQYyTCLOtdUUOo3yX2hHS9qZf3AJaQin/NPfBnI78lkS9Z+EZNqwA3
pUJSgMJTBPQKjGKIBscNMA8mUI41FSjDGEqhbq/IbNpEEzOAfLcIhc1yEzfmJhQbd90y2Kv2jxg6
ykuaUZgTA2LGdBMLbu6fk8YdLE7NmSeFPvCApgsBkY0VS3ba9Lu1znEO/M1/TQX6Z2O+laFOs4mJ
hkkCYouDMKfdi030KfR59Zon8S+pV0KOwTFyncBSkbA3eGoiTa9TBzqTBiEylBqVwVY/RcGXlXYH
Wey2IsB+4+S3ocWAqLZsQ+72hdhzPNe1D/0D5AIkJh1D6hpdNTKlWFGGCsLLKd6Ap+wh6WfOrl2b
4KUIKlaT4zEWixmdyJ2eYPRH2gEQ3S3CkreO1+7iUg5l6koe/G/Hc5welfB5QOvpqN83sptUBz2M
nVR8E4KWc/NdmyQRSoqHwJ+2LHrwMa8sNOg1LVpDOzTkZf4mj7utUci2YPKyHzxRlFl2mj5NgQpR
oal74whSiIk05lt3aKvnJM2ugweiFeYdQbQFoGu6VIWhMqsPNGwZWNKy+KXNN3nf2L7xXGcfmskL
lNiKfUsjvy8cYR0kjYowCQ0N0kkHK30Z7y1wsyU8MOLrW/pSK/L7Qg5SJKKRTtBqCkAuGA52VP62
xOYwhq+9IHGiE55SlNUXYQGu2gJKCa0XpdYpMT5af7hreGZPrPoyCLpUirJ6OY/aRI46ZAqmyHKr
wE/QEN3et8bwFsjDbTcNaJif1Pkm1WP0UKy7faZwVUSvJDjs9SsixR75M3A2QrgWda5QuuP4KTR7
C+QVRfOYlr8DXqaTuarfAum2+TJQBpACQSCQtIbqZ9e6VvKacXuWGUEWVnUhh7ppAs2qfLEZSGMc
jkDgRTvf7XRntFVb2/4UTpPb3M1e5gaPwpEXZTH95UI2dc57q48njJhBtpxswT+wQffRPlNSzt4x
8rmXOlL3zqxJqCV2kJP8VD39IHsqQGUfSm/a5A8VXkejHW7FG95zmlGFuhRLBZEB6m2aWRKxL+ht
D11h5wPLanhRf2XbfDcB7BrEj78R2mkcp8ZcV3hpMiAMsqCrd6EO2Fk0YZD53JMltbZfuZNRcwIh
Rm4E6i2kULuHOYFIkYjlxPVWa+60ANlVw8GkhyvWLrC1vWDaVjEhNXWs/mn9ODJPx0I2taN5ZvQR
pkrQNdqqN1MKIUCyL4VoW0f6bl0U05cuRFG7mKF5PwZTHkZkhGErZPNWBhd3BSjqQk9B2qo9r4vj
7R35feG6x9IvuzSHOMl6L6X7Aixa3KES3uqR3xcytNSa6nAiq1dHuBruM4x1GhiR5pw7pioG6TcC
fh7IR6hbCJjKbQgQMtxC+Q2Y0+ryM+QBCTCSrjBCMhkDojnMgNG97RWKCJkpI6rT2lfJRN/HUOIp
Or/PQnPSLNnr5/Itl1CjKR7X94kZOCwEU7dehDbQvCCBQ6RsGhDpFTMcSQvIEzzadKRgY13jAIYx
DXEhkbr/MESKXkiThCpiiZqibGxi8330+3upEpxMFTk9J8Sur67bb3H0BRTmYhj2JFaJW8Epu+Bn
P80dx0J4MqjLJ68xsJ9hXNBRsWt4Gfi2OIFzbH2nmNa+UITyU0ggaGpHRhK7rnSjXtQAbW56syEh
/Cp4wRCj04EYJKzdJOjY6Jm9PFtVU0mTPGHZMCVTzFtQG8X+u98c1eCpVVTbn15lbd/F5zLcN+H7
uqbsB9ZCOHWwAbZV5FEH4WqKWeYbVT4F+qsW76bRTtPHsDpKGnqvOLcNMzQig3HgmAQpEo0bMlel
0RQRhOZChuyFtAWcgzvIsldqqt00ul0asSOC7/NvlF3IpZQdm9AcdRJ3ztFxniJkhAAH7puTNxYv
BtgnpeklDzunMF80gM/8R+GUbwMrjmLM5DXUJr0tqKcivzW0zynGsIlx6Ixt5btBvfON+3W5TFte
6Ex5HSGYAyvsIVaQvSY276tOtzW/2kjGy7ogpu9eCKKcDebBhhrQ43iCGeF+wmPSFPKNmlh/cza/
xfxx74ubKG61eCw1Ima0fLsaxtdQmTEGjjpqxwMZZJ+OhTDK24SJGpRJBWGx/FsqvRE4HMHeB/hB
JYDpYNiI3WZs7B5nZH0t2YEgGcASSXvZFTdNkaGPzQgQy7doCQp630lAQafGwtZUMlupi52cAqKh
r/eqGHsqFlqYjccUMHqp9TIpv8qs23O+iKh65dwXX0T5xLLOAMxe93hLIeUHnN7+DsQXeQUa8Amo
j8pWaFRbbz0r4ARTf9Jja4KpwK0B1oWWm1iKuXqvA2Xb6hjhGPU7fVKdIjO8EtULKb5vs+nQmyNA
2MS9FmbA+XwEYAvYIPynSv8YzHeCGCB2MswkPPQG2CAxkLBtC+lXk9ZeEABUpJBAAtnkMcikEJVW
xsP6EjJv48UKUmEhZmcTwEZCkbTHZNs+iD8rWbJV0Q3GibNbbAf7bT7UlVL7ZW/55O1ZyTet/Nj4
41Ys76X2TsWbQjBs2Xha1419+L8FUp41qEUQxg2wjlL1bRz6XSMCXWUcvXUx/8+B/JZDO9FcLZQe
3RKky8U0vMp0giKzA9EZ6n2SOFnXuf1so7S05QgmVnZphRqAODRMz6KaQsA3Ly9pEAymrSwiAC6j
YwNCOF896LB4PF+6+CNBWmuMnT4/jplbY9TbHzjOlfEghXwyQ0WIZq7hh0EzozQgPUUAXqG80CC/
tUnEGxXIcn5lupkGKuziDJwGwss3Nyj4Km4a3olTvllfiGsjvvwO6jqRhRYgXxW+I2znElAk3WDH
YyiC3L2+8wG/ZOeyMXFkXhsXZIIlC7k6oL2janm59sMsY4yLwEx31m2q7oLqKeEBupLPvtpe0jgM
thts8RVKw9xIJhCUkGZDmWzqgy3mKrzOBFaTFMqu5R+bEJMD60vJUgvA5wCFACo5YKUpkxLQGyQO
KtQap1sdWC7ZtAEC1bqM63AZN8hCBnUuR90K5ICMZKNd0hRgNjEvVcLTgjqR0VSl/kg2JwudHjn6
6bZK39aVIB9Jb85SCcrmOmQGLEGACCO/E4D2lPqeHhzbhtNBxxNDBTAD6dUix8wZq5MyfhXDq5/d
mwpneIO9IxbgR2QAj1zN4WeTPgRTih3p5MFug03ScracrcY/AmgyCz+azEkkgOnl9FjX28x4Cf1H
ufc51nt9xcCyQE9LcBhQD6QxigIjAs8EWS2/D5TCBp88HO8MxOAvPe7y10ATkq9ZLdun2Y9Rn2zS
xOe8IhjNDPgEMD+IyBWoxhXewByDaHua0UVXg6ig2vr74IcGkl7NyfZe+qI5uaPf3sxfyqPhDm+g
o7ZjzEIDDnHdOhl9HOQzVLDY6uR+oLkFlAowiAHp4lJTVz6MbvRDf+825c63s2NS2LlnPQn/fvLr
UqZ86RJNoVfDykLjDa4jvX+SeWwhzFO90IlyuXUrxMBRw98PlWNd7nTr2Yrd9XXjiSAHZRHIZ5E1
CKoJEbp5K2j7wExsteGU15hnwcJMmYwOPiR8qCPdmxHg+2LIyKoa4+I/8bwcC0CXmZt1XVhyAPCD
ETYdvA84FJe6iEk3wspJj0Ovp1tzTvrH1DfDwQlLvDNtP5xgmOsiWRcxcrVg0wKFMvDAqeXDkz5R
2hpdkFYKKPgOPLWYaCtg9kZva+r4ui6N5bVUELsS7gPtmsoPBbFqUAilhDoWWxCT4tnDK/kzFZJx
BwPeE5ZHzwwbADhWMh1XsCSPbq57wIu0a1BXKJ9q+7iuzZ99p28U0F0j86AAKud6v5oyTtMG/IDh
3tq1b/JJccfCHt+G2wSd2bb8ae6HzXyr28/5Sb+bztPdO1BgdtbOsIEVDsyR9e9hre7yc6jTXA2z
OIclPods4uhjOmt6WZfAwEsB+OxCY+pAR0WmyH4LEcpGu/VPxVY8t66xM26zQ/cuuP2hPOl2ugXq
4y475l7r79Y/gHVClvIpc23lpkI9DPIJlGKaHs3o1i8Et8BLa10Qo8hANCUM7gSsDft7eRbjFJXo
ZujR2KqgqI1wOJlyoEiph0gHbkoGKJGujW05Er0q/YWUtisWHa/y/ec5QBsY7ApDsxq4066KxJNm
tJM+Di0YIfRt4Umfwh2Kj6oT3KJ4Ow2u5KbAGBH3JmhEJlt9C7bzwfwUP8MXcxO56ysiE/O5/hhy
rgABS9gDLlekjYwADOsFVmSrbYqtv91nji7Zxka6rZwmtgNPdZuj8kvaB6mdb+Ot/qxzUsMsZ48R
uX8+gdr+cfYnoHyjO6WLD8ixy6Bx4WF6sSwMfFDg84WbIhRTl1pmmGuqxIJoWX519W8gzNvR/Kj3
v9dXkyUGWMdwhnC7wDymrpQ8VgexIPAJcgA4xmqfiXaD3rJM3a/LYa0Yek50kAmRbhuDulJGo8qm
ZjZQpgh/mD1QVf3UnvT7dSEsn7sUQjkePTSEqiVCVNxa0RmM8mn/gqeu3WEgYV0Uy8ctRVFGWAS+
lM4qRJn+UbdSL+8yzslnRqSLFaNszAc5Vyn0kDCob1m0G6M7PEak8rnBkY/fioETW7CejLjxyYwt
4nj56lSNTV3EGgCL0uIpB/23ICt2HX6F5adq/Ihyjjkwl28hjVbOt9IBSUf00kw7oDAIJadUxFw8
E48SwFxCDF0VS4CUMgQ9wgmtf22DoyLeJiUSeta7gfGAyamGz3VzYJr3InanvHTei1Nmktg97lWv
QmUFV7IHDNfNfxNDTvMiyKyNzMqGEmJSbQ94YBvXBZhG/sK0l9EfdYrmSgmEIEODbz689uVBtJ7X
lWC5nOXfp47OnEhl1pMBQanZlf3vQYlsa9r2Ga+2xvIGmK1EWIREEwHGvFws9PXFIkgSAME1utIA
+nV51+OKGhq8uDnhAGv7l6IocxbCHKifFfalVJA/nxNXCV8rk3fz8aRQRib0egtoeEgxxUMm9Q76
YXQM563vDlsIoB4BqwdqBJm6d+ZOtvTWIqrIX37lGCpArUPegCHTBDC6+39CqBRIHaALEsBXmLhr
U3tWIleX0QSWSHbYPa2rw5RkEG4eUoPXLUoduUQ5JZbwlDHQpK36d/G480UP2AvrYhhleAJ8iNlB
JBBAaf2nKro4mWMyRXKEgpjTG6pTacZLrBq2qsw1mqcbe0bcNmXaFrXxjd4Ib+vCWc50KZuyPnNq
lWJAD5Mj57PTafV5tiROmoflTwGeh4FQFUUcg37NBOEc5rAX0k8XwOV0ee+qTSC7AHNHy2qhGfu2
9hNXNuvXXB26vwi3kI6AwZBgCI/fy5PcG7JvzOBBd4wYkUNQOENpHn2z5WRgWLZCoCRVTIKCm4FG
bulSAYjJI55suu/JKQbl+8JtQfVpVZv1DWOdsYUgU7zUp5qKISzJ21ARG2mwpdpvHzG4OYjIomU4
EevS2Lb5rRed0UENqJjA6Qa9gBiWRKKdxsAdHHHJA4jZjqMc06Kha4x3XTnz4iRWWIFMN6H5Ac87
st6Xqiq55EsjWtMdH4l+1XooS6BNd9UxTGRXlb5aQJGua8vy+stEAiXQsLpRbXPi9bUBMFZtGDiB
FuU7uZLPcY/yfMU5fczlBaUGHmjIgCJnRrmY1JfmSv0DgpJ0Bx+TlZlu2nHdbTp5skegjPfTOQ4z
Vwq/1lVlmdFSMOVF0WhRIX2HTN0Y5ADd3+VCZbcjJ1JjHQpgoGoS+G8xGneFClICGVTXcVsLxnb2
t2K8NfUPbeYtItkW+lGHjhEwcoM9RMcM8aWdJN2gqh3Bd5GCs44ptWISnShJd73U7DFts4u06VEv
3xMJvEoBOGQr6SDnvEEqpq4YZvkzdYM2b+IFF05cEGSZQGmTCQqQ1eteXAR2VnvAKl3fONahABb+
/8mhc9pjLjbgocLzMc7jByWKvUoqf8y+6PZyAAzlrynitWKy/DcGicBQhxltNK9TmqlzlvbSWGLU
JVJiF/dStqsLPMHi0T8rSnEaB5C4yYXgOwBQLTiDKawjiWEH4JOj5oe5A+pITmPWxPWEp6yifcTD
uQdF3uCMzQZg8/9+XU0FyM0Y5Cf9yJSWkTQKQSIjK6Obr2Wzj+N3DHQk5XsnfvoP66IYpVugD6sq
nufoZkcURCkVD3k3wcNgRVEu6PrNhHrlsJHCO0kDndnGBKhHKb/KvFchMz2/lEtd9mOSKILYN2TQ
efM1OvfCrqk35o8H4cWsvajx6heOl2HunmZg6I5Q8KJYe3ko9DlFpU3uEHWms2NqRxVggNJPMX4O
R46dsI6fuZBE+bNUGwozIpIQYtmWbJfizyFxVJ8TyzA61LB1CzmUmQSjoYwmkZO36IKWdr2NPNFB
uW9RbXGrc+U72tO6tXA0+3OFLByLP8T/u4YRkhGtf1cXrwWoQayMZ5XMzVok6qg0y9wYRa8WI0FA
0R3wdz5tCkdVbPNO+hE8zk68rc4l3nX2/L6uIOsqWiYI5UsjaVNQsxTmAKtsPgJQrASnwNqsi/h/
8n7fSUjqxPViqhSJABn9Bix08kt18N1xb+4b138snqTBBaCaA64iN/iZOjeYLXH+5kW51JI6e2ls
CIqQYnVnWT4rY+g0IJ7S0awzm+e+qvfrCitX14SKpJyGHkogseDi/dNEsbCaOoj7wshFXEWF0LhC
FySHUCtE2UmtKH6RfXF+N63U2kdKN+xidcKAZtcOg13KbYK+8Bn9ZHMSvuZ1KZ5zXwZNjdgoXbjL
grTT7GIY20MOToLInsGmsxn1MfxUUn3M3dHKwbeZIjn4K/TraNOoIxooh0iXP4y+1vb5MCU3U2B2
IxrI6vkB1HPSU9mKCfo8q2gf1GGDIE8cquME+qpTIvYFJ1RnLY1Eup3xIDEsAOJc2lvQiWqfNXrq
GBN63gV9lj29svZlWdd73GcZCIpMH0jp4OVc35Rr54FNwc0iwR8aJDFPnbAoK9GLbVipI993LwDy
8hTZDl1xPx+KTQEQhqdmty6RGNVFZEQJpI6WVmDSE3Ws1LGaewXk9QZvCOXKOVECqHPVqgGY/GBI
jqR4wJEsUN31I9GJVXddkSsfQeTgGQfXi9BHodnkhaqvukgKMkRWldd1yW2ugOqqrzl9D9e9RZBD
nqgmicg1dDlc2gZatmJLLTRwG3Vgdi43+a44KrFT3vi7APBBW61EVUB6DF7X1WMt41IstU+YapPU
sIRYqTnMvSMoX1NxSn1eqfwaXwvqgTkVJkiUQ4ngUj1kO/u2ClXYQ1/nohOiSf2Ecz78jjqh2Ylq
h6E9PSnHDxMsg7c5+GIVW+yT0vM7XzgUuBnPaVIAAqEV5uy5jtQEOLhC91FaAg9wj2G6yIeohN1C
V9FUQIUOedZX8ZAMmdOZgxsJ8E+js77oV/cd0hHwyEjuEQANvDMvF2MIJbTp1bApwELWkifnXo+e
yAZoKLWkcGQxNhiPOw3wiBIhJaZhoggdRNr7mBED6Vmf/6jHu7bA1C7Hs7H290IMdcn0w1CN8QTu
nmlrPaKCJTvFg3GT3vln0KL/zoGNHNnyJrYFt+KUAK5vWLKaoC0GkAaAPEyNMi1VSVo/SaCh9Kg9
AukasPfxh3r/od32eMU6yR4gpt0OnWNOtFdQWo233MkchslcfAJ1ihINPGnmRBY5f9fNU8wbybmO
2ykdKW8Xi1GvRRYEaJ9IPGNeJbJ7W3Uj2RZDr/vgVQolxk11oRC1nWGUYogkhIWG++5U6HbugjJ7
q6JQegDF472wnV4BquC8KE8tJya7fipQqlKHAwR2SqrKULV+i/f5PjIBsKmiL9iWiCE57UOy+fd3
1YWy5AgtIpZw6uc+jYiLH3NbFDxwBHMOIc8+KJcSi7HeZkSnXE72eo8Rk5KjA/uYfx8CsqELHaoy
TKsZY8PAvgs2llI6zfiqt3YrbdZdF1OOibyYJhFSEpMyRK2XyrDPICeT7mdttAPzZ6vcWoBVWpfD
uHbRxfUthzJAtGk3kyWFGbi0zgBLaYZXoeNZGnEMVIxyIYOytET35WbsIWMOHmJ0BrSZlxuoxA+7
dj7J9T3qh6L1c/qLyOVCLGVuKNBbQmQSZ6Ei740exEp0yuJG4W0VbwlpowuLqbU6qOebj1p5Vwej
rSTuf9smyuymYvYzuYWMOniYzV0xOJ0a2usy2B4B6REwDgOZ+qqPowNdLbpnsWCVFWDFXAvDzhP4
N3PHEJ8ndG5EL3WK/vrc9iVkNdIngRcEXmdLiVPC2CxwfFhEHUVTZU1fwOy7aqMY930GTgM8PirH
B3GqaA22OB7TgnPWWDEhhh2R+wK8I0hp6Xpwq4V6jaF5uEJ3dP19+TFn4BiwLQdZ/jvNKU/iAzop
S86esh4LF2KpTY0FJcYqmKmjb40N+Gw3gQ0Q1NHp3qrH6sbgFL1ZHmWppHXpuQzkTadaMlInIoSw
J5B0mI1b9966EZFvps/6Qgo9FllbGbociRStfssBpzefzL4ESTv85MbP3taFMUOSpTQqJJGEapwr
GdIaO9iOboAti++MW4RAMUCUEV3Lb6B1dcOHR+VQO2nsDrUDfPX1r2Be4suvoKKSYuzK1g9hPvPd
DxQqT/Puf0i7jiXJcSX5RTSjBMkrRTJVadl1oXVXd5Gg1urr19H2diYTyU1YvZ2xsblVJIhAIBDh
4Y6JgSfb/6Pu2g0EJYOqdvrDYRLE1bW4g9Oq6AT4LyaZeb6hS6WkpSUjFcwacC810EB2TelRsDZ2
z1zu579GOB8dF8VKmxlr6zaDZ2zBLu5KP/Pj6IXOEIzbXoT0XM3ATlfFuWnfQBK9VWBQDZRsEwbT
c/RQvk+LqxBHdkTUYavfUMPrA6k7sEc8a8uIGoBds3yPFkiej12yHUUvznUTeBHoeI9hp7gFlWOT
jHRCSNPzxIkzdwI3fDsIrvG1xAc9yf81wvcMJwvy2csCI131HIK/mKJ9d90TBMvgKxsj3nBzkuMG
kkAJQZUjQTdLtBtr7zUmrggSIvw5VLXOPTqfTdxLoO92O+UIWEY//BjMjZbu5u9PGOGegdIhOOUx
jKKBlvbcUq8lUGQPcXZ6d/rsECJyIAQR8h31ie4Wt3qYXBE8e/V6PbXJHSWrULuBRPC1aaN/pQfI
LXtLUB6z23oHMOzG2Im2jHnWxdk9WSTneZnRNcQcYFAOosf8hR7T3eRXriyIEash/18zKtevNioa
k7GBmWFjbnoAzjcGljP8uO5/IitcqE+KGILwNft6n4sXPYRHtcQjV9tdtyL4ZH8vnJP03oqAG85G
WEmOYVC68VvrDT7diO7i1TznxBf4/lCv6ADrTLCjPyi4+rtD46Mg+Z4F48P1Ba0e25PN4fL7RTVz
XUFZ2iXydmFD17tQfbluYi1kI2kClMrSUNvEweIOU9kNcrdQjJRnPyppj6KvVw7+TB5Dc2PZQap+
mfKmNAWNmpV8BlY1kPOx82vzQ4pG3IdEyzKk3TakvSjUuMNtjepzKah7/B/LQ3dbVhk5Mn9HQLsw
a9U8zd2W9H6p1Riihxb2+1hODkjMfGsAiL6V+qAdQQO0pL+uf92VyM4y0n+sq+cfd0hTWbIorJeA
ZxTWrSKq66x+RyBvNcRClIr5wA7N+7YbLXzHFul1Kn1N06MU30D6+/o6VhwRBv41w62ji7WONjbM
aNExSqAJvDVCQR6/+qlOTHBv5kWVrDpK89yd1MUbW9mpouf/3yLYLzgJD1ITNSj6YxFovDil/QWu
AceoPq4bWXsXEDSpMf/KeNcuOjtLa0EiR4WVJNKdiqLgHqMFqTlFcYuSLuxNhre0flW+TP1LKFKo
WgmBZ9aZv5ysMZW0IZFAeu/mQxK0tvkkD/VhNgsn0ojftJmXTDkcsQ2ur3rl7j8zy93INEsi1FWx
6EV7bMNjZtxMyg+t+dAWQap06YgoCZtAOugQLARxERet8nasSSuDc4OWMni4+/o2J5KTybEgPl1+
R8wAgE5B12AKnJucNxpdX3fFTDCnXbSO3t9U09NYz+6o7eQuGMz7YhQ0n9YWZjNbEHrHKeBReFOV
k6yqzNTNMldSXlLIMLQ/rm+SwASvOGj0EGELS5iojD5o9HetJ147CyLFSqIEGnoIy4EhBjktmIvO
PTBU7A7FLyt1F0xEfVmVm3/ZTnVoMY3UOOaHdEOeUk80FH0ZPM6Ncm4/S5U5jhOM1ubokwSkpaIc
feW1ChOWjqYk8JiA93ApTN11UUzrECb84hltajffJEGxs4/ZDjQwpVtsteIVckruw+jYR2iEHo3d
9f27jPXnv4ALwrkukUKm+AWYm6uknQECKG3Aa+T122bAIcq6eCBQZaf6fANxvPLB7ikW2L8Y9kGb
Nqb83Au5hFZOGObkgcSE8CZmRv6+y08ildyqdp1nOWoNTv6YvioDhnsSxUXB3qF7sBZ4maNFbnIz
+NEmf7KF7/6V03Bmn/2+E/t1tqitjRQEemrLBkNOG/2HcjtvIAv/Yt38NoOfv69/1pWLAQML/y6Y
z7R7eWnyxILB8MOArpEM5rzhAMEo37jpp43yBZoPR2DyMiyjUWpjwBqT9ayrxUWxRJ6lxpjgMY0n
PSX39e3wlJgeOZIKjZElsD8UN/WAidEM4btixVlRisSoMVr5rIfHhQFDmomShhG8KAMWDQqyj5nc
346gLtspcihtr690baGn1rjzn4JddwF+I3ULWmN4rfo5FdmzGv2wFnU7d1/Xja14jqUCyogAB8Fx
8Pufe06SVHFY19hIu4zcSf45zb1DqqfrRlYiGuBuiDRsTFcx+O7npExdCcArXkwEbQYHObr5gBTQ
EnjlmhkCvDIgrujfY6bkfC0GtXIgX0YUT9HCpUhYLFFZYOWcA/UJ9Ccw+ivvizm2c6UeALo0w026
vMdgCUroDpRopbIhqop2q2jIBdNt+NXnb2eIFoLPF5VwDFNf9NHjRcrtOCoyF8JY7eLIOqRq8lAO
7yfNhH+YMXoLTmxUumtaQ+/ZI1hkMzUhEUiM0qJyJLShMGk2SuiB0qUddyMGwF/zsEUWT+Wh2ibA
vizeoP0l/yJdHPRjpinegKTk2DZjf0R7v7kFW1rUHyqT6vdkIYjYy7xsVOiBHYiayx/qXFoHBqDe
9XBg6ipKjpxGXzAd6BL0ahunjmzylcvQJ190a/5Fpdl4KNswf4qlNn2rUqs/6HYK9XLYeKisiByq
olBjLwfxL8SMCXkf6rgO1HSOcRkDKr147VBLNyWFSOUiZ23kzo08/ES+mrQbNVLKXU8WZDzNaOb3
Y9F0y4FRf4T3tiRrGLCwrcEdbc3unKmIy51pxPNr1TfxxqQDZpZKpcPcwJiSIKbagmlyq6xmL+rn
BLA0NZbuMrWQ39N6CR/AbUZDNzQhkJEPUuKZ1Tw2+0Ev2BxCHheHokrLPbZRi3zNTuc/AHmDP2cZ
0/yZ9mqFhgKoWDZF29KvtqszdSOZTYGyuGn2KRoQUf8eJUn9SzWX6muIreSXEjWa30S9PjllkWlH
PW7RZuxIKKJZWIsPYJJGE0TVCJsaOT9T1KbwnxTYLnxJTzVf7byFs3nX48OqEYBhkCoyyVv+4aeb
Ga1GC5AUyXoY2k3We4YmMLESwlFY/dcEl2/YeYGPkwCI1U4fqUEwEFJ5TTEC/qIILirRYriIirHm
sholLKadt0qzb5Fsi2giVm4IC2VJ3EhQdTcudKzoMKsDcm/cR2mxyY1ykwfkKV5yXw+V4PrWXBa7
0JMFHBr3H5OJ5QuhFGZiqS5RBM8XsBCgjyF1wZLIAe0qcJDkfxLwgF03eUkwwgiBkExBDt1mXsfF
8SGva8xc4bqQntCxKY7vpWsuTn6jPz9Ht8MBpOZPxm3q115/n/+KfQvZK/DomuBnrN0m6AAaIDoB
Dh0jU+eeb4SRqReYcnG1dEMizeknYdq25pSnJribXhvDqbQ6mLDDjdE76s3s/kJjFURh93bhaQ/1
jh4xmLUT1UlFS+MOdVVkZtmx2QFGISOB0m789tws28KTj8fc6iQh7Wal1+e/FyXCa0tvJ1VQTVzL
QJGJIR1TTAMYR77U1+HZVhbdjJS7VKUPczDNH0UcoatWWwVgEPbSZps8tCNcQjkBR04Xh2DtAjF5
/ht0dgn8l7aHio5DLYg0ax/3NAvhzn8WhdMY6chCxv5FwkuAfJt0H9/21AD7ASffFhKOaanWE5rj
o/qaqkVQY+IMdID7QhVAFEVxhguaUynn6SyhqRlWdDtGuyJDc6DzOvkmjr+f9J6FNO6rTYoZDWmI
DnQ5hV5HqDfrXla+6nLtFRJxr0eYtaAGwlfQCUBlnWDU4/wL1lEJLjsb8XOENGRLnSp2NX1rN5pj
TLsxEd0Ia8f81By3Ya2S6nMhwdycA8Y1eLP8FQ7OkL1eX9VK9xf61mgjATiAuovBUzEMttHEYwV+
yN7vfXNrP/0BOOgTobMBiIBC1lvejgd7W72Ptifq8KzdesjxUbUF4c8laJb0U29ATRwQF6lzgO22
AABUIBV2fYkCK/yzcy4imdAZN0MSF44V3xP9kXxbtRHH62QlfG0kX5qlTmesxKgMEoxa2gD5odws
CjKFDkrzT9eXtOYcp+a4M0Znvc7aDOY07TMzPwsk+hWGDePk7bodRfTtOKdPwISuSOwRRn/azzJK
jc5yRM0Ml8DR9IFUwMTqLVhQfgnMsp4b/3xh+qxsMAfjeTyipUEIacJeQU8ON0FuuLbx2KtPyowq
LvXictPNYsja2vlmuGqDFQpAP8Ut1Y6VeIxKHd+0LCq3WrRD2fdP/VjlvtLcDkAPSbYADrsWKm2M
nGOJYKoE9vY8pCChHzVzhPyeNOq9L2n3RtqHjkULeVdZ9TuxTBFIatUi2vgMI6UzAehzi6Tv9BaK
5IiYc2YC6KXQZZuOVPlQ01CK3VqvwyzIpz4XNAVW7jcbAwXgzUZhV7u4eLHFRUpGNKyL2NiV/Y0Z
1sF1n1nxVFuR0cLDgBAAGDq3MgltT0vv0cWT0zT3jUWOPdK0E9D+5p/rlla6n2w6wgbgAtMJ4MVm
P+XkLqX5MIPjcwbItAtGP3Kkn/bgFU7iFK7okbNyAM9tcdke1KgSNW5gq6BOfptDdDDeEK/fqBv1
zo2d+Eb+JQv2aqWAfW6Tc0ulrGd1xGEDd1b8LAelg9ebl7rU1W7i287ZA4Mv+KKXm3dukcv8JFmZ
hqRfgNQDdPhTfk1Rh3Dm3YyRNdsPnxQ32/c707tu9fIsnBvl6p9jq5Z6ObNl2k+LdNArdySu1qE7
NCfudVMrieeZLV5XrMwHg3QTbEmF0/ogwce4v6s/FYfEuzcf2qdIsLbVD2riwKFLj56oztXqQfBY
oL0jF27Tzxjowt2nP9eTaN8urSBIowhIMDOAiKlzX3CpbIL2LnKUpETDATNDqP6rIiG7S34uhAyU
yMGQIMs2wePu/LghS4jiXFswKYYsCBIrsafuNK84zJvMAwbFtbzYm1yUNNyx9IrA+7l3LV/QnLoU
0uF+BJeOUbMyGl3Gy2EOMHmDavUv+xB67Q3dlTv7xnLq3+mfo+qkd5VnPV53nrXYebp+LtwoixU3
aYP1QzjLmWTN0UZBHv33E3L37dkn5qKMVjfWYEGM0cXzLs0c/eMj2ZAfn8beugMa0CEP3ZF+5A/l
c3e7/CLUiXRX8cOf19d5eR7P95kLO+YSxVgdfkSDDDS5T+SNom3z/FhCkeW6pZUId26KizdRJhfA
E8CU6WQ/UA8lk1P9yl+Ow6v0ZW31xy71RVJkq7uoY7YJb1ygHv8G+pNLIy2mgpG9ItdVIsfsbbeK
P6+v6i97zcUunpjgd5FSuZBQ1HTLzFPuaofmAWSfHPPuOTGdT9mJv8jzW+OADr/x86D2xgrpsNMj
fSO3/SERVQFXklQ8Ktj4uMqGBvkYlI6JWWmVBpAQ6AzGfaH7s/VVGqJi98qyGdoaI3esx4N/uShk
ZHk/U1bYauey3NR9umyLwW4WxywMEnmmHVs3FMrOtxBX6EuvKfP6dhyhmEFBzrPPcjUHz16jSFAK
qHsdfHdh9sSwGEco/kGdTtWneksAyKMf7Ti2IZg7E4lCi5XOKsrr1HjKbCkBPLcFUx7UTmp84UyR
CkFEv+wiYH2mhqQNQrF4MHFRMJzTKGyAQEFlyZD9eSyggtu20m7smMG6m31VHfXAmPsxaAaQrV93
rstQD/PQ39TBHQPwAT/tlqO7TNMKCE2qqvWmM9Po3ZoxP1KEzbd5wHSYQraIxh1GDhH2z+P9ZIPO
tgCniJv1w+yYSkF3IJSxIBEo5FS4dFGMwhhsphVZqXrBHIEmhlSOGdRE4rlqDxpp6IOd2tZno5Xz
fh4nIkj4V3roNpiHwVWBT4nxZ56ACmrVECqralxVbvFs35XbyTMUr88wqAVyx/TY+egRHaPA8gw/
8xGM3opAVKNc2cqz38AFPyXFHHU04jcMydEwXmPzR4qh+W+7y5kN7kzOqRz1pQUbS3EX9nfojyT0
6bqJy4B69in5lKqZlhZDnjChL/MGMqfbORapwa6ZsDUgqwFMtsEMxd285qgXNajPkLUl5oYSEw2h
VLCKtcyQnNrggvbQYUClk2Cjhoicn9znL9ZR3qmRr+ztIHaUCh0fweaIlsVdtC01Y/QHYDJbUCiG
yOEgekFcXuVI1E4+HOdiEbiJS4lZaI7mE7hXGtCpGo+6R5x8M3oApbrWnbkvXJGq1Uo169ww53dS
ZlJ7ihvIVj9k94OHCoL1wziomC61dqafwbz9qrwON2DBEMRntqTzyxeWUcUieFfjFuIr/8QYuo7W
sExK6ujFM1gsQTVqTB5B+3X6dd33Vy4Dwgp2uAbY6DFPKITwAnHdpsPTRbmbQTiqQHFGRiueeFYY
zCEJ5Ob78R8WocWGpj/aOnzLv0/i0q5KUMsVSP/kaZ8nP6HscX1VK9H4zAbz25MUqdEaCS972MAj
iX4N7ZsceUksOnCXtSU8xVi5DrNJBNOJ2rmV1uigw65jdjN8kffVE2FuoW5qy0FuL8DermzTmSlu
QfGohlMjjYWbGweJYKYnfsKklhvbjkIOjeHWy7eHpHCfofeFKTSQQio81he1VBDyDWBrraq7WgMe
Vk9A0BXolfT9rQJmCdPpIDwCXTtPRhSppDaLdMBUCKaUZgoQz0JvY0DPWr1+vO4VK9Hq1NTfasyJ
V4SVXspLB1MzqR1Qmd/NffXjuomVGxEeoWIsHHAJ6KVyUaPWc+R1FUyMQ+TloXafapETp3Nw3cxa
rAdFMBvmR08UZH9c4O0xmj1G2QyQ6Ljpl0eaHaTkNVJ3hu5ZFEPv9WGZ3DG5rTKwFjxfN/63BM0F
KJTHsFeAuhsM6X7u96QzzDQOdbAJPIyzAwb1o7Xz0yANUN2ZnXljP0h4ywKm0DsvUiACwaztogWO
LPBz4R0PPM+5dRlKRgNNDYDs8wi4OhwJurm+wLVNtHQNA8e2BhoOPgAbvVGGBM8LSNC/GuV+UR+E
6eLKu9EGLxbiPOoeqABecAigiU5yheB9ahzS0bOdYjM40wO9WR7AbFhLm5/qtt5eX5e6EhbBW4Gs
H0GLQdi4Ws5SGWVn1FhYjkJcv39vfXCiZ9RBqax3cudu8NTAvq222m24bWbfAmM4EJKGA27AjejH
rF2wZz9GPd/HdMmbKmvxY9B6VmwHlJWhG6Ex1N0nGzwp5XfzETrNeCRR9/a34EOwv33hwScfgovc
vVVQJS1ge3hPv+a9p0R+7ej3/Y9P6/cSTBhb7LbjkZhO8mAGJWMCEM68rjrZyU9gbn4SjPpaT6qG
7UXp20/a++DUKIoaAZzOnXzp5kF9qAQ47LVqMxRLbFTZ4NraxQBej8t+jBqAKZQugDLQ7Lc3qH3d
ta2f3k8CYyvLYy91NAQZzhfirufLm6O0bJamQiBMt9B0dJZlS1E8vL6PK6EA/RWgvP8SpmN859yI
ZZQ1rSwFLjQrbp/6mm4ILKxVzQE7ArcUDipatjwYJAyLGLygJoZCbtsgftNHBwNXvSM/3afvsR8l
WxQlRGSga0fjzCiXyatSnBdWDqOj2wbRVkE702227Y/qzbxRt+qdkTjNJr7JDwqinyDTWKlP2iA0
BqEW5HWY1j0X3U17gbZwbmH20AuD+ibZWXtMX0y/1HukhQ/FK/WMHf2RvtGnJBBxcawEKMJ0qDHz
YSE+8rD6vFYaLQ5j5IbFTRjf0vrGtL9GVRAHV9wGgmqYl0LkRaGHb7FaKS26FMSSUPt7VfR3kn3f
91FrgOwGCnTA6/Jlh6LtuznViwJquLUzgu63uNN6QX7GdoGLYHgfaPB8hjbFXXju+moW6gTgETz2
lEDJn0crKM03nexk4zE0MkcijXP9rF0caANibHiKAQWKzAY7dG5QlsGjhtQM/dsudZTZq5TCMakg
rxEZ4V57dYWJh3CCESMElQgkUbQiaEXbc7H9WAnI+zGJgiIYqxBxK1FQjZmmFL0GFQmL5o1RJYga
F2781wJsADQL9TC+Xtn1VUUHUCNDU8z2itqz7Ecls13517e3BOMtMh4ZmPtj8y7nCwnLpkL2XKFc
CdLgrAb13PwWfTsZgq4KiIKRpWDXkXZxX0tqy9hoTAAEilh70HrMvhdKoEaCd/7Kxp9Z4ZKBORvD
PgmZFUw5E1kOFNrfaaZotmrVjIbvhWqyjgIkd2qGCeVIsgC7NGTGsZu0GxPzH2ref9+NgX9BJGNT
TxBp4szMi6SSxkBvvAWmB2HcrDUHmPDru39RJsDGQOoMZx8tasx88JdEWReoZRIMtBrGZrSpXy4z
iKYYpiIBS8foxbGo3ncRdDiTXAxIrKo2pw6ArJxChVX2afUzCjsvBTeijqGPJjCo4DZif/EszKFW
htItLl8MP5gan4qbS0kqg0EULXBjjykSsrHyjbQKyGI9DmEuuBkuR1yZPQbNgsgd0H381RCHWh/2
OUPPAVbQZ35FgJsOysQtzZcUkzXKQxy/25GgJ7i2SpBXgvkX5WNQSHNnDHfJSPMGJSat2UNfBsSk
AC0e2sl2ykHAEb8SmtDXQHYBnBQI4Wzea4o0WyB5C69R5V2uhcc+S3u8F796u3u47qBrphgWS8aI
F64M/o2qF2U7GgO8xSAD5HKUqr+x4rk7Vm0tQQNx/i8iFZgMIaou/xVk42+oUbVaJVRxIBqV+ACU
Oxa4lTCRc31Va3uFGW/GYMEEU/jE1gZ+Ht6D7kmppKaXmpHJZAseqJLpaByXm7ko3v8bi5j/08Dg
Cep0LsutzWbImhrYxLTsXrrWuolBQZQaaH8lVrppybcl2XAGME/+jz12f568TNqpxbhMDHtVTr9k
yOi1xbSfgLhppfqBNCJEw0pMPjPH3WIzsus6S/FBrWLcVNIzuOM3JfWvf8NVI8j5gBfCMAGiyfma
wOxvW4B24kZO1V0NDuPB8DFUJfCNVY8/scJ9uSjvmzRhKIYpVjdyE773HURFl8+INoL2z9p60GZi
E2FIZtB1Ol+PtkBBfklmROLhMRttkJZJTiwKvis3DGpy6DDjH/QK+atfB1duE0oM8iErXiy/yfQt
RG+pCNuHmv7MTUG8WDWHsT423YQ5f41b0wxBYXBHsltzqfZmesy0381Y++RPBezvoD1d94iVLBCa
RyaSACQ2+IpczG3ksZfbARlHatufUmb5WkEF74A1d0B6pqHQjTTN5CtVOERQ6WgRa1HK28l94fXj
/IFKLvi7DME9ueYPyNJMFNRZs5Mv41MF81GFiYZ9AuCtpmGKe9uqQoWMtW92aoW7PIhO88KusaAu
0/Pf0mKQfThpzX2pDvOLAjF68KqSKkC/PkNJ0mwPSYUOoWMa/XhbT1PyQnJfHYfd93eSDRDixaqD
75UH0fVZtRQZY3pVbLD00+p+ql+uW1jdSDB9Mh09oKB4wLYaGYU9N8wCRiLpfpBzJQkmTaljJ6mM
8GcXD6L60JpJlBt05DwobsCFzg942Gla2BoIwjTL30f5bUm1hwpdRBfF5c311a35DpoxKI7gNgMc
kYuNZj0UYYRpWjetIb5ZGfqX3eV7FLlrQXhccx+0yPH9oOiNdxF3wGmnFeXCuF4As/hRQsjW0WZT
sJjLIhdur1Mf5YzYdDbCmOAkSPU2zMYAVCVkgbZJ7JDEK2vN1eOgFSUFa6EL4BTkHRCN0NW/aeXJ
lalIUWMuBgAqVdPtKNF2C+2PYTZtZ8TlsOn3qd5413dNZJJzkKEkc1hEMNk0kDPRiTNZnx0mvaPQ
B3iuoP9FcMZj2WBDUUDHXGjqzvOgR2ysrCto0JvyeyFX+7JCW81Ub7qZelJu+tdXuHYEdFZHsZD3
Y1SCi9BxvUxGAiYMFyJYGOWUN3NeHPQSpXLIK1w3tZr3I3iwywAG8d/5cVPNJDXKHmcArEcgrRyh
gQW70SZJPyfTkbTbOnwy1Q3Eqq4bXjt7AAUgGQfWGGNe3EsxBupxSXWGbGpNRynye0zXbMKeCsww
p+efUSdm+MGF1pojtWf+KTeRH3WvEurOdbmJ58UZEsFVtLZtkMDCfrFBBgiPnn9KSIAriZqxBHnC
mEkbWr/tejRdqZtiZ7bT4PoHXD3vp4GS85LIHizgbrBbpNduafMIbdnSScsxyIxooy7Zj2kx3pv8
LiEiXpPVhYLnGo8oXLn4DecLTfopHwG4QM3CxAgbtBbKJMFVrzo5EbwPVxeJtz5KPDh5YA/iTEHY
YF7GBUAm0nWWsu9sLcpu1C5rGmeszKjcgjy5tRwyqumtDhbPRzVW+4OFaWJBneZyzXjO4TDil7A5
dD6lMbTRGCtkAZCOsf2ROHNYelFngJHn8fq+XnosDEEOGn049s7iDWnDaPSajfpm2B4L8jHlkZMV
WzxVgaMRHI7LM3huiq35JHgbil1pkw5Tytw4re3bJdIoUQohMsJdS4NhtLXCAEB56EftL1sa8IQT
JEJrNoDgQCBBvQTEMVwQwyB6I08RQAIpKAFINmxzM9tokqhIsmIGoFNcAiCkQNbAl55nBTdspQAR
XrTmT6AIAjPEkYuqSBBIBHZ4+SdNQogbNUD5ST47cSVtWmnyQ0M0YrxqBioBLP7ipuGnvyUbMxht
TZhidDi4slVa0CIsC6frw+8fYwVQEXCnobgCEkz+hRPVDc5wZhcuBWtIbvmQwU6TG6ukntV8EEi+
WaArWETo2ctMgTU58JJDERegd154jdA2TkIKqyBMeYbyx6ta4WKT0ZmXQU9ggOkjj2z/+vFdiROM
bwNCkgzHBK6d8zM1aFGS9QstwUogbwbtVzaPwYL0BFpQm+uW2F86v9rgiP9a4r0kpGXUThMsddYL
RoJx6/hSaPjL9GGouM0h9y141YkMchdO1pUh8LMwGLe1Y47ICW6TEfQbb9S0fIhWmqJx0dVvCYkO
kJMwVAJ/ofam3htTm5YgfgW6In6Y1NmTwTor4mJc8xPAwP5jB0X28z1rykquQoKFJYqGmu6bbi9u
CNlK4z2336zvK6giUQeXDXyTibZfIGYNWvWWjU6nmzbdC0ozYHdTE6/QqlGQKa/enpjEY80Yhhvh
wZeJocSZVSORREVlr1kJtCGi2g/b+CMcxt+Lrb5iKgSybsW9oteCy+XyzaPggzJZR8Z4hdzy/KOa
SzzGUYNgWZODOlfgYfr26Awux7/sCAjHrNHO3SxTnaHQAD4yt7JU2ZnlMfHTDiThtVkVglO9thjU
jiFw9jea8C9tdNQyKVNNwD2jyjGMe+Hr7W8iyp1mzA8DQoU4CXA6n+j0DWbumhCxajLawqlC42Dm
RreR5uQulqU7yL0b+1Adj4ok7S2r2Ulq+VLXy02lRpEnFYg1bXyPHpKO9G/Yl2q3DSVkZJGsDYK4
o6iXgcfAkCfDasK5LiThx2YAdCiNS9D9kE2l5Fs5Bu6PyF412C6F6lWdhNBU/owWw0uUiOnQCN7T
KzcXiBFBDodaGQpmfNugrUJ0IGeJYTf30WA6UfMICQVBgr1uBLxIqoZiPhiwzh0YtGJ1Xs0Qk41x
eMJWDgjILvRiez2K/8VYcxuPcUvoO0CMAB15vjbQZvqSqDaCDxh4NtLtr8nLf4I7x7PcunWC+bN5
e2RQ3+JwTO8aJ3t9kp7jffVhekJo3QWqkzVg8NzEm8wEsJ5P6/ukhoRvigWXUwq9+hdzZgMg3bRd
akYv3ntz2DwqVWM5RisKVasfGw81Zh05HE93grS71qgB23oCHQgoqE2VcshiEbhz5Ryz2dZ/zLAb
5zTjLRooD/QwQ0t0mjJy28X0x/UNXbklWXMS73eM7BgXSgJWXS1pLmE/SfOoh7dD8Q4i7m56tNp3
Xd/2oSBXXHnAQ3n1xB673E6W1M2dFc40Kd2l9srmNp0dijK84o3LXpc+bDAmji/SIPDaSxQf03tl
NQOMeqtoJ3OxNx0gelw1WenaW/DSWA+yX7rqD7yHiKd7+W4I0s/f17/rmoecWuTWCSaoMq8ArkJz
Rr6btXKvRtONYn4f7cHmoFBHBvKXQay4awsicUz8Jy9dI5v9ppt3ddN6mJ8R1V1Wgig8hOm6AGoJ
+XG23NNts8d0sqYS23YXH6fNsGuBOFQ+yqP+mThCTL/IGuf3MtjyUCaHtW6DcbYtCWigHJrDcps5
1QQU5PWtWjtlmg0AqYzUGzgA7htCzDKukdDjlIFtQGv/4PF63cAlOA3ud2qBrffk65kYJe3lHBbA
DZHtunfVxYQAeqsOUbz0OOwX9ycKyN9v2AHSgiuHScfiuXRRK0swRzqQFkFKflaMvab6YybyC+bG
/HUAVAMmm8B+hESRO1ih0ahhM42gAt0ld9bNM/mt7uzbZS+D8NS1MMyNcSBXot71D7p2uICpYrws
AFUhdp1/zxDcbiUQAAhaeeMVDWFMv44wyVFWEnoG3frHDHOck20DjYgZN9WAqHFXzs7gISUsXesZ
sMI0MG/KY/NKtvXB3i2C2PG3SHv5Vf81zJ02o8IEQZVjfWrwMcHwclccR4StjfaEmtmf6lhjPH+A
5B0whmidv0l7CBC62c/Zmx1jJ0QAr90Rp9+BO45EAkugTPBzutY3tuZT6w4H4lW++lSVHnSPfdvT
t/WR3qVvbtoJDs+qcaDA0NmEl+EJeb4JEbFKG2VCnE5y6MFUAT5nZXxIY68I/zSjl4vUnVc8GnAz
RvcDPli04Lhvnw1NA35BsJZpEI00+8lRx4euvKcWFEQTCsS34EZc8WUQtDGMBwiEMY3A1n/iZNI8
GDXKQaWbFgPop6zPIUKuqqnfHgHD1YfGEUBo7F2AEva5nUJTqjCmMnt/N9J+GdUOPWlDJGB4iUqF
GdB3ojaPD4iUmzuaSWxGJIdKiUterA/z2HkmiA/ApUgdkFhAKchb9qriSDfWBiLv16PCWpg9s82d
1xqq3HVfw7bqtl/5a3PM7rVDXjsWnNSu3MUFFX71Ir9dN8v+KndYz6xyDmOlNRwmg9U2P0zDayli
8Vs5AIxZHYyoCHaoR3Ebp/YmVHNi/H0J0u0ymiop8CTPSnuMU1+Nglk0k7WWLJ0Z5G6rKk1BZ10x
gwcSdEflaB6Wg+1Lf1pv9jD4Ix9EmrCrS2RAFpROwH/KoyQAKjTGToZvmuW07+0pQMfMIfaXZv7C
QxPiXWYAKIyAtWx133QMHaMlLeNRxu3bOBT1mOJdihy+25rReJuL1cHWDjeWpTCpAnSO+Jef3mtx
CcXb0o1QFwedakZ3VL7pUKzp3WZ4UWfHWu5VvAjpz6wPBiRXotR3bZWnv4DbzNSYhqkudJyJcJH2
mtmrd3ptfF4/ApcxUwX4DwEaPDzoTmvcwcslsCBObQuF6vRJLtDA3XfTodPvJHmv63+u22IZxflx
O7fFbRswC1KZs/g89z9NPSgweDIdFXpjJ951Q6JFcbceKwH3eglDHSbErNskfLFDjGo9lsVxUr9f
cUZTGs12lJtBl23o7Mec3AK2jDGtFEBRN6bWrozfZNBTJ/nsEhPcJ4URzNOnHGVPof1tlQvE61P/
4OJ1o6UKzgA8NEllX8L/26HbmRAnuf4xV1Kpv5AXzMABJIpk8Xx9sy3PdLLZ7YPHcldZrjKlnkLv
avA3XLe0duQYuOY/lv4WGU++pNEslMa5UrqZtmxzHcP1duIvI3m8bmZtQWDAAZjgf0j7jua4eWjZ
X8QqJjBsGSYoy7IlyxuWJdvMmSAB/vrX1LvX5mB4B2V/q1moSk0ABwfACd3ItCOvKMxbkWttRpFV
82PkLG03fmNdeqsiwoR+LskNYeseisIk6NSgDgrNBOLkge2nLIwYWHrWXFMaP8wcAnxg60OUZpfn
w0E1HjS0Hhct9KDZna49WVZ3E/fEa423Ls8lQ996w6+/R5zioUUwv6f4nplEL/WohWanXZGmusry
5KFHvqRA34GNqAyqFBKwJv+1t8FdCV0hCFboeHuIp8U06jyfBjQDVD0Ey7Uj0xZp7EJP/VJB7OL1
8kJv2JOD+8xScI6CXHQBnlrubMUdL6Fp4lcz8wbsxOL7PEqOIhmG4KRJVOeFGyWN36WVN0f7isdB
K+XA2TDZk5EIJhu3DVO1HiMx870zvCpo3y2CJAsvz5cMRTgLksYF4xzFWCzuQ6CuMI4Is+rO58so
2zOGSATIOZe6SsGfONqc2TDDxi80MCaAlBPdkdyVuJLtofwGIUKiJWF0goDBsvTKbWXel/Yh4z6j
kjzV+TkDc0acHv3BIFpB6fCpgbWVHWXMxoQpvYF7+XBsjPaGQpwb1J+6P2nRXp9kKaSt6VsSHWh9
wmMAlHanmEVm5xC+xHHjOBnyqe6NWlZ7d9C+XF6lZa1Pz2q81+CyFpcPILFKv83bTONNC1uwQFo8
o0UzeruMcH4bWKJ5uDeClQykLmLONJl6qncGXk+2k5ZQQAHfZ55M4G/sq28Tzyj8YlxK/N+5WSxn
NYoYkRcDqbDI6EKsntAZD3Qf7EtHprjXrWs8Zp11OyaJLC11Pj6ovOJaoKG6AuWFYqnAjKvV4Jq4
iw9pMLqvpgHZ+6vJ/EZV/28nEkCI6S99anCu4hmTRppB+xq34YZ+ZdZr1B1j+tzpV7OM6+fcJk6A
xMOjr8H7X0w4n7XuK9rTPcb2l0dy/pjQEchDSROCedBkFJNfvTnO9TBYuNGw63l4sKq9krx08aGd
rhv9Ou4ljRpbK7SGW6xldd+o4yqjHQVc0XCfq0do1u6j9JvCDkMmK+zdxEI3PToMUKaMaptTrHF2
ULKAAnl/Vp8HJzuYZH6sjS5UOuqhNkZy7zh3EgsF31KED9EP/C5fsxoZUYYsrpdTaZogNmnvJudL
1ISXF2trLy39kSA2wY8p0nPX2ejwesrxcqh/Ev6pzW4SjlJFSZhyy+bQfQXqClxCUdYhzJumtWVl
2AuK9mhFKXIMj5eHce7D8SiBA8cr8sMLCVNF1bapmjZr/LoKrOaLHr3H5r2RHUuee7ksrrtlBWsw
4a2AOHJCKaQQfGeGblB+JPYjIY1nq8deFgvYMgEbsSn0ruL6edaJDpm9qSIJJq5tQUDQ7SG+7pFE
Rs63iQLlEhBl4D6HE+PU0JKuJkgJF43vKo/chXaA+0mxZSpxW5aG68JvEGHWnHZS4GkBMmNz1sc+
fZ+1K1WTEVxvLg7qB3A3Rdz4jLqyaprezlPAODm5LkGCcUAEA3JqMftmU+tWj6NSsoU2EQlSoHB3
KnokhKtQQpKKqBGOo6j8sRznve23ylGZmmCo95fNfHMOf0OhRuN0oaBUMvRZXcMc+AFCIi3oBF2C
K6QEZtMeVjDCdrUi0lI6ASYqQmt8pcmnJn2+PJLNSUNOBqpfSFqclUm7WWJ2qNhvfF1/HLPdQK5U
N0JhqG/JCrI3BwPno6KdCd5BbP5NQJczGSUGM/XpruGGn6FRgJlccn5vLs0KZvn7ylkX5eRY2QKT
0xKBap+lIdcsb6j/wZXi2vN7OMvErnBAiVbokPHGU4UkR4M6z9Uc/8vyryCEnYpAdVwhudP4Y/yJ
pPepez8zSbxle/n/jELYM73p0pYshgzS/V0SX9N838bgBDRrb5Q+3xdzPb0F43D4Mx7xGQEGx6lv
TYDRKgE/2NQjfjvvFfLNok4w2GU4zmbQWjQDqe54yGf3v82neGuwbDRsQ8vgw71S/fNo7qNell2Q
WDkRXrB6AaofpwFG0bmBndyrg+vZsgJgiY2L7T2tVU+aqgNEiwN3CEdnR/QrWxZA2rQNNBejEA0R
F0escDFUniQaA8rUvEeV1/JwLB6LKPZt8ORe9kIbGQuYxgpLMPVEg9C6PQIL2vE7epXe1Xf1F2TU
DlBjAJcHLg8P9GD/9dt5AUUnFiYLB5TIK5qYNkQA7QbuVf1sgIOw/GnLPPjy3Wcmv4JYLmQrL5HF
xWA4EcZlVc9O9ca077nrj86TM+keCpEls7i5wVZoi3Gu0KJkKLSixYAaMAClnv5aXUN281bZp4G7
N35cRts2jz+zJzjaRZ68nky8aTsFvMwpDRLGwLntTeStJs+Xsc4ZvPD0Wy/V8jGrkeUD60mfAEzl
hzJU/fTZ9OPQvhuvukN+dL8okFIcw+FK2Rv77lMaNLKrmWwhBQPt43hU2xpTm3TkgAKGkb0QlAhr
xqve3I76P7w41sMV3DJqDfMuNoGmV+ZbYfPUQ6XVjnfa8fK8bkQwT+b1o8ptNa9oVGpQvYh5HeKw
iz6TKrBR9jRnB0aD2jrUKc7Q5BCpsjaiZQAX9oVYZTprLCENqED8qIMSppsdXfaZRAsmevvdDIRP
md92//I4+bM9DME319HcJ3EOUDp1uxJ8Ve3kgyxB71+nsvbKSRKe3TwKVnBCmBF9Um2uLu6lomgk
AqtGNzSfCsWWjEo2lYKLgb4YmccSMGr9TjK/Ga5sKGlw95BMPne9XvZ+kA1LcDJx0SQKM4AX8Vt7
uKvrz3r7dNksl0++ZB2CaxnbokEoCRDz9MT4m8Elt56NAutTsxfcCXOi2MpGADhseJ658kmDxmyj
JY+gKAy5Ra7T6r4p0CtYWrIdd16teQotOJLO0Vs1SwFtmfWzUdKbrIivbZtfFWZ61bmqPzcVtBSt
kDBVcj5s+zDc8qFJj5b1D2ew2uwViEKoMeAwyhTTL9R3NUv2SQkB3DkKyi67BXeJJCa0aSu4QKAv
Co9m8JOcum0DrYKsyJYdRyDN3E5hpZkgmPqX4CA4V37DCBvbpE7nZhxzOqTjrnQcv5vS+xHyZaXx
M3FlnDwbaSgs4SrLK4zKwssvNUskRKNvSuIt6gDWsb3tDjGoeY44ga4y5mmv2VFWHbC5fitcYZhW
Nxgj6C1w7RsWaaXcd+l+AKu7Ont6/ZKPkkvZ5gG/ghP8lwlZ3R5SqBhm/aygeNh56etg7neG7Gzd
8mDrOLKwJUAYX9VqBbtker5P4mCqH+l8QKQldBUvTnD/Q6vgZQ+zNbY15PJJq61glnHTFiliBX3x
q3SuFfqLDdBdjyDHJVPS3Fq15cEL/QNUpiJ3dgrV0XFgBQi2/Dnf2RFIL77pzk3E652uB04s42Le
dG1rOMFIyto2GtoDrsUtxTaPRaJ7kAl1UGU0uzdOHTblT2pZweX53HqRrFFFW0mKwW6MZQlR0cT2
Y40bOwpWLBkT3pZDWeMIh51Ro+95QGzJr6dvueqryUMuYy7eOnyWmLnugEp4YcQ7XS+kT2hstfBZ
tVPfjU30CWe45BCQQQjnW1UrjVMPHY7sJrpBMUTY9rLH2+ZELa2o4LxdSGQEA0egp00rB5vXAEWC
lrz2KvMyGdnk5sb9DXLWgIXgFASMGRySzfm3eficuskxRRCWvfWQHE+1RwechZcNbXPqUBCKdOei
kCb221QoNnCiHquT82+d+2D+PY0Fclqr/y8sDVMrPirLpS21rIPjpvdJjlx6XCthxGXxiM1Ng0Qn
sveoRTQMYY2sZEyhP4axICdaeLbeP/CJHjoz3beJLK21bQ+/sUwhYkltVug5AZba4KbfvPz/nmGJ
V5UMSDzuVVxn7BQPUBTho5G+8Bxw79AvaSJ5HW3UVmKRQAeMlULVCVgQTrco0sG6M6Ii2eePoMmI
HgP2Xl+BZDzalcfqJd6zq2rPg/wYecWVrAh4052vsAX/Win9wB0DY+RLR01cJH5SpmguY6k/u9DS
yYvDhEfMZavfOK7AaIgOaZCbozL/rMimIlmCHjcUXRchBDHNEfRdXlcHivt8GWjrQYgidpAAoQJ3
oZYQvF8ONjCrtFwUAxIamrzcK8W8i3I0s3fzYTB/ImN+RxDXyrh1kxFZCcDWOFFLhHLjhY0Bv6cL
a83qVE0ZCmpM2tLAgGJ4qE2561EwiUHdW68CNQFt5OUxb2wNDSQ84AdHpgI+X7CmKomcAaXGsFo7
OVYxeFAqBDNo/R9hBMOxtIrPtY0rB6osO730TBp7kN+9PJaPFJHwdDoZjHAQz7k7x1ApxmDuy7vi
fti5Xho+VDsw9M0QX1oCaf3beAsKFiIjW9xwzWjuQ6MFyhzQ2SnWkeoVrXikIfdXRFB1cee3iYMx
RzK+TRBjySF8SOSIWYRxJr1VUiTiLG4+lCNqv4A2XDuaU10pnCN6wJQHhN3saw1XOV+fs+8g90CV
mDXmXhovHHR/T4YIJQUk7EwwLYFoQsyzN1xXS2Zg3CN5J+1THucB5IJgvdyLLFeywFvGugYTzieK
LLfaWABjMUN9lEK4r1sd8ZSEv12e6o3DHcNCohgPN7ytRJ9TtYjFuD3steNj7hcJXjdFmiqBxpVj
y1Oy6wpX80C+93Ng9efL2BtO9sSKFytYXc+r0WqtdMkUEP6g6b4+Pg79Jz2/KRH908L/hiV4vGJs
tZn1wIrZdFNRy+uy3jfHPhyz5CEbXej6jZJFPPey0ANA/x2c7ELEYoqJXqKwrkR2tPeVsUdoyCfD
g2oH6UgD2kPkNaCk2dnDcxrLygzOzEcAFp5aOm1VUOkkoIunez27ZsVPJiVdPVs8AUNw4oPBa61s
geHq3jR/ncpjOe+dqAo7EBLNliQPd2amp2giUxDhXUpHBjSUWyo0RBxarX4oUXacsWzcvWbK/rK9
nMeiBUThvGicRknTDotXHCE8rF+VaMa7GdAYACmr236Xeb3hf+K7L8V+vJo84tnB5Q84c4ECvnCQ
EHdGLUqOESv5EMa2DYar3WWEs2P4A2FhA4ZHM874wEeqQEVDxzZw6meaHG33emifkyK0ZW9jGZCw
zwlT2hoS0b3f8F3CfpjsrmJ+MQVUeoM6u5oKQxJ2uTVOZcJMICFKWk+eZftFa3u1rGlqe21wEwFV
N9gLxDZAnoGUsrDy3s96DYQpue+Yx8trs727/iAIO5iriT47oEjxZy2D/Az42tOFtMS8GWvFKxBP
6Cf722XIj8ToyaXiY/L+YAo72iFJ4rYqMNOqfcl1kOeURdWGqWMmu0JlQ+S5cakTL81y/ppSCK3k
fdleW4WtTF6VKsZbiS7WN6drurvOdNiNOrHmmzkkxadRyczbNAVDnue4Y3ooIW0WZI3VBS0dnF/F
pEbPlKv8DXyAid+0zAxiI0mjoGOtfkz0pnh3Gje/tcd4vMUzNEZficWes2G47YeU6B6vTRYgmpy+
o8KqOTq5Sw6z3Zs/E7XNfH3Ky9a3FBJmBntSG7vcg1TwyUA148GsdRJ2SvpQu6kiWcVNw0fxGjYX
gWYWEY5xpdLtjupV78faKyg8uJJ6tuGZ+Q2TkdKdB4SWxVtBLZ+yOkutbnIdRSnhjjP9iBZGL3EO
jfuqmMiy2Nd50iARGRYyDpgtt+ws3LULAZ+KispT1JaiPaUysRE4K72uL0AznEOklh47UiHGlx14
2Qf9IOtB25pXx9JRzbIIkeEuegpbjaNNuVOg0w7VP4X9OJIs95ymf8si91Ze5LR1nK7hBP8VJTZR
VAa4XH0EqVvYO1+y4a+5GjGONYjguuzOced6BEhc/6xqFLoFyMO3HTqo62s9kkXyzmlCFjj4fRtF
fChCIwJcWsxTw9ym9y0UpRbR98nxGtQyGJGXT58pcr394LkV91w+oCFNcuncnFBINS3oeIOKl85C
MZsMoTFIROs/QCLjp/PL0Erc2ZYHRVXsbwxh0dqSGF3OOiwaQqPpDAp6PbAzXBtedfrD7CXBiu0R
Qf3dwJkJeinRdxp5HZMJO70yDE9N7NB8Y+Svi5GWNUOFxv+AOEJ0J59A1K7kdQ+OxP4ZZXA7EGaE
kkMAO0c8A9YQwq3HamalogrG0TdpmDgK6kEG3xp/XEbZ3L8uCuSRL9pQr3GNwU3TDGszas9DjqdN
BhPIAqfBNWosgstgm4awAhOcsDEYs17nAHPHp8h60JwmQPGCU9QBsY/J8Le9LVgjOHxULcMtwf6E
CYxo1diRBuVAQ2/2sd2hXY+EVS7ZQFv3nDWKcDnM1Axtlj02UO3eRehBt+x9rj9khQTm/3jB/L4S
iBbHo9nurB5XgioOlWZvstkr0XxEjK+t6rnKzVyDhyZ0R5kz3NpOy+3qfy5YZ8Eanmg6rXGPq6IZ
2o8gq8XRBZmFy5YhQxFmUbGLaq5znF4oeiKE+tG4S6KflzG2pxCd7mhoAPHSmWxm3LpmXnGA0Owp
nvfq9GUm+xxtPFG8h0Sc0r91yZdUVqC2ZfSL2t//ogpGb6LJse8YUKP+e9o+p1qGcOK1Mh6N/Aki
df8ykSs04fIBTVKCGmGgKcprarybiOXN0hvOsnNE17QeknDX4KzO4ggV2X7WPEJxV3fvmFp7tL7i
SdDHg1fV/gShNqkS5JazWt+sFita3ayaxC2KecDNyu6i/YzqpzJN7ugU33U2/273MtrrrSvVemsL
dxs6sZmbM7Z2PFeHYjD3kLv0OsPZNbnuUbvyKnavaoPESW5thTWqcFq6eRS7E11Q9VeX/tKHK939
fHknyHyWMI8pmkp7XQMERaYUlSs88UAN98oq87rXPl3G2hwOWh/QWbx0+aiCQVZ2UQ4jojv+BO+L
GDR6iMhrl8r4izeHBJrdjyMfnOgCTDPUGdcoYAjeaz5z3AfamL+MuN6X0j6fDTMEH+wi/wJ1TYTO
henrshRcsHnX+cQ53OvIikzjnZHKSjSXdRY22QmK4DcqbtaJRnqIvXeHZh68TnYt2zBvAIDIRoXY
O5h6BPPmFk95HgGA5H1QZlAp0cxdTT/PiG6qkfKe9BCBdKK/bTpcRK/wTIGsAtSLQYJwuofRbGoZ
cTd0fmvj1gSWSmaZj3YDnvzqBsovJHu8bH8bhnGCJ/qqGPwukQI8ZdwZ1Mv6+lCUx7nPJeM6J68Q
BibcO6vEsoo+AZDWHhvzCG7RwdrnUE50n8EBqreVV+QHlu0JlDQH6uAROP+9718PVSQ6xcMI1Ms6
voDz2wIKMLpzyGU0fFuv2xMQ4VZVxuDknJf1yxUeRgyqvBkyHqy/6V1EIewspPAmKC9+qvHkkQzw
/wBH9yiUxsAIpgp7Ip/tmU867XwDlxGCmgfF2RXpS2U+9WAfjewjWny8TEaPu7lRQP37v6iCySpN
oU+qDXJGm+5QAF7pEAfrd2q7j2uvKfOdtM9qw2dijv8ACjY7RUZVKjOG2fW3rXPvMr9lkiju5lSC
0lhDCyuBPqbYy85NO2riBvkwTU2HO+YmLFBbHoVoxywD5lYgIrV06rmJnnnEnC1vNGtDEpbfcHHL
w2MpVkNYBvJdp76gh6xzBz3S3u9U5QekwwIwB8iKqrYwkCMjaIuCx4bbOcWg+Yj8sWvhZtmMjQdm
6h20iSU+Zmu9oLukIpmJbkKM6BSjtAau5NPc+TGe6VGM/Ml8l9TfLzuyrVNnDSLYvlKgy2ceeedX
LWQ286+FvlejwLX9qdtfRjrPacKVraGEdRlUt+uiAuOxWBhboJh8TMlL0jyxYe+iNQACa0V+mxRv
hrqf6QFaaLPhpWmg26+XP2TLd6+/Q9gHQ4qKMqTB4bsh5NwYz5XKA9w9vQx5/8tImytINIQMUPeO
Wh3hLMyXsqSk1TFi0J+gVIzrCmr6d5dBzusYl3ldoSy2urq/Jm6TFGYBlIyUgdYHKLV11KtRvU7a
PYhsu7Hb8ek6zUHXiG7/V5L/iua3PpF8xjJr4sVi/RWCtfJGVaeBanCiaWijTRQMZ+hJ8obE9qwO
8ddBsss353bhkdIgqGihpfd01JZjRyjCBt48u00AQWckp2z9O4FIuGQVP+h+zoaGxx3qKNA8fNZc
h8pXtIwmmGDizUEbsoBAxpr7SMLfgbvqOHttOIXpFUVL6a/uwHfpTfbyswnLe/0uDbQ9DuWXwk9u
1IOsyml7Dn5/mFj2j5hwS9mED2udpzyCrM18zA1JvGPLQUDqGOpDkEMwiBhHnI2JF0VldH7ZPbcq
fER2GPgVmUNNl9X/bjhVbQ0l+KKUuxqbDQwHvHwqki65/te1DdgqawTBBZXtUEz5DIQa1P691nq5
LBW2eQKuIQTvkjEGkcoREGl2JN11YoZT+T1RD5kZUgVExjearPlvywpAlYpMNNhzFy2q051Au6rk
mbZYgblTnbBNb1wZxDk/9jJx4GhH97yNq71YHBGZCV5AGayg9tqrftfvXTfo39P9Cw/oDpoCQeRH
HtKoJejxDnWoSO4VWy57DS9YBhiywAe7DDFtOl+Fn8YN3zavUhlB8SYO3izgLoTKBOz9dCoda1Kz
PsUwObtPwaWbvVn1PdGfLnvszQVboQgOW9WVyQXtNRx2pnoW+GDB/dPT3WWQDxFy0Wuhyx1662Aj
QXGCMJZJLyha8ZBvcJ3yTlH3HWOe8xzFz3T2DFJf5+5DCXzT2blFCKLiv4cHbwVC2SYaAlVwxp1O
ZcGtONFq3vs6u+/NKWD2o528EPauV58V8H3OQW9dOdgUxr0uq9HaOIvAY4UoOo5cZB9EemR10qy8
G6EgSRLHm9NwBrFA5/yiadizzksdyVRvWM0JnLDlrYSXajoDTpmyXaQ4t4bCvG7EnZ6ww+Vp/XDp
wqqCVhCXsoUmGcICwrGXOOaITq9i8Ker2kt2kx8FNSgMvDygV/V+zMDEW4dvToDCMBCXJ57tZ14c
vJfg5TV81bNfO8ngt+Z69UHiGQTVSXOaTXzQTH09/clB8AZXl3Sg+4lvm47/w4MYEwCyLBSHQpZI
vFONMalNuwKepnmup/ilGWDU7/3X5ODmHlrAvNr2clk7+ge58Pm8/4EV9qzejUgJ9IB9LkOmenHr
0T2IdL3oaD6kN/PB3Y3XhcfQv+h+Q+i39L67x+/9IYo9w4t3/dtdPQfDjvtReNkgtm5/mA8bBDF4
ukIrUNhn8ZCqyFXiw6Ivyq65iYPhHervThDdxKHWeY3HPZzdR1mzx8ZZfQKrn27vKC4UbTYAG/eG
pxmj57xcHthH2+75jP8ZmOC/DBUivhDPABf9+xgYBzNcuomzr/2X1I+eCPIuXvxkfkUFuYcahOAq
CXPv13/8BGHRyyYncRGXg8/93qPh8KbdmEH95aG8fX9tbsl+eol8rLQSoK0m4NeOL8Ff1u7SFCwH
yepm70JcArlVTIFyuGX35S/Hrw8E9ezH96/1XkWhdOUp38wn58nd24/c+3EZfuvBdrLGi99bwbMO
xUOQ3oQbvb93fGs/vmkB8yC59Piu+ejSCg2/Y54k0XreQ45qcAPirzp+8I4XPZybg5yunPPBp1HY
N2iJTxEdB6e+FSAxqg63SnyFlJSa+c7gq9/SJGSy5NvW0YlPWMQ1wBiEpnJh3nljN5Y9Yd7nAY9S
Y0ATjOnBKftmuzeMY+3eO70XU5QGVXezcwcO98szv3WgQOQMNELaolkpRhcUps+1SYE/kWsnC+Ls
WLkx4sHP/w1G2MOTZah6r2J9IwUurK1voI/xrnTJJ22QSVB9kIidmTJ400DuqIMPVKz1T6pk0Mhi
S+595A9Bso8ewat4ZJ9B/bs3DuM1+wRSul9P5AfiNTscJTuw83rM719ku2rbY64+RRg26kLtKVYw
uxBrIMGItyOedNkOyoQZAFnn6964V3fzlX28PN9bb4MlWqSheswFe64Y4mdcUxMN9Ly+O3B/ttle
0V1/6LC0rJzRUsbvEWD9PgxGqPeTxJlsOWyExk3YFV6wZ6mMQumMtuXYVnp8G6k/x+jT5cFtXGqh
D7jcSrBl8AgRXiEqJ+4ULwekDplwBlm2GjKWTIvB3dKXkD26jLb8N9Gc1mjClSuL2563DGjFMBzB
mL8beiPkzujnqQmtKknEaHPuMDSUAkJWGfWAp46wt7V4AoEPehdAW4dU7w1TpcoDmxh4c7jIIH9E
UE8x4qzmaPdtBr8GN3861uDNNDy3c8I8qq/HqrqKpoVyOT3YnenNPYX4ToEgHWrjCZH0Vetb/geF
j2DJgguCOoZw9OpjGRsj7QYQRTphA4Zb042uS17sWcQOWqHvqqrY2dOTVlt+qRr7gvJjBRr01mm8
jmQ3oCFBB2Z9BOsRvPi3rPqeI6lFKHro8+KWp87kKdA7BXWfxMg3d5iNBBCi6pAWxnXtdBZzU0+U
WMWXa+1XG3JNrqcPr42zp8kDKMVYdW2pMirgrUortC/9wRSOSdA7daraAzPu0ZuAipDKUPx4CktD
2an1PXNvtQKNFBRVbDv6D2G3E3DBNJMi0lnGAU4n5QvYrK4s53OvDSFYmTwWtZ4p6yfYvBWshytu
PajgollwGW6DmjzEUJLqNUfAzzIDK7a8qQ2M7qDGmWeYeNYOkATfp4pfFT8nfm27Py/7gc2jev01
wnsI+ZMiVhm+xs76wGU3AyrbchLoLJyjPLSjh7b6qiqlV+UvbfFTcZ4k+Gc8AEvvGoJjYHqHQjEi
vacGR3Kta6F5ivnXP3e4DZnJM163un4k6ECwd26OmjRZDnfrybXGXFzJ6l5mpprWMHMc0PX8lIw7
J73iiuW5xm5kjVfHktjLhqtFvyGe0kgegfxUbNWBAFgChXeUZUCqwhsU96ntHD8laAtMv42NLOG5
rJfg2E/QhM3URVpnxelS5lrFMJrbsvOjyAahyKccRFN5f2saklN5GxGxYSiZLfU0gstAeaRZ5T3u
luh5DPsOoSzzJStLj5bG00R/LUxJYy6rX9jK67p4suEZj1oylNYKdpOZ2ThYBHV4GpaR3Ol9DKOp
PLML1emoF6EyQ5tZQd3Ld4IWtg7kdMbhsuluHDgnXyBYUcInQ4ldzLRh11+rvmmO7qB3kqNk03hW
wxQm10wnJa6Xssl0jI9xnPoWeeysFHKnxW4w/6EoCkNCugxS4Ti4RBZlOwP7GJuxlG6qhrY++076
oqXp56F2djyD1WqyFvDl+8/M9Q+iyIWGa5uWjXSp2EQ9b6MXh6iP/bz4h8g4Bob6naXNGD15gpdX
wAs71RmKeSEqCIYTZf6mqpJE4IZTOYEQ3HqkQwBTX2pP1aw6IKDoWWy3lB1UccCS1NeVr5fNb9My
IK9gq9BddM96YQ2WomizbjGkyhsVY9dH9126hxK6UfHgMtT2ZlthCaY+Vi7v+glY9lyrD3xobt3U
AjkFmsJGVEcbuvKkm2nvaYjEgqWi4A8R4j1hS5IrWpTZ/eCU5RfJNy0b/MxyVt8k7Ax3bKbRTfFN
UZk9G3X/rVSbu6LI36PpuUTiLI+iYFKiPckzbzYrPPbjd92KZWfJxlUPJPB/lkHwt3VNaOYsZeJ9
dTe65ErrTcTxn20q8TbbOASlOSBFtR1R4mruqxr5HeCkse+oezvOjzWaraTVdVvXEwzoD5Cw1iYZ
WWpQzOvovKsJ3Vt8QEg0sr/ESXUwilfwDR80h3kGH4Kyf+n18YES96XBDGtVfpdxNUjdUnLGbG6u
1UcJi10j8c3Q8ozNRTzdvjFxT+ydfWk/R721Q2G5JH6w6ZVWcMKiKopClU7HZFOO2PcQsDGoUU9z
2YK3VxSrifI79DWIaadJZVXHMpT7oYk+sZtdBO1qguKrXJOcIduT9wdo+fvqulNnVjTyDFzAefUD
DNEPdvpIQZVYBZS/G9EkWSrZsJbrwgqtm5I+RXk3NoRh4OXqqSAeUrTuzlUlXmnz3uH+HpZ4dNTl
wolcomwdGpg9ouaFGpRD6Q/kpU0C28mv2bS/vGJboTUcjbivQuFeh3qPcIzkESoXP4r/55IdGDrw
NZQBVKA9KMz6LjeYr1jNziE/KP1Fqp86CJ7wEvTUyg0sWko+ZstG198irOpM9DavSpw3/ZRVXoe8
ezC1RhKYaZIfLo97a0nXUMKSNqQunMwEVD7Fx2LUIE9Ej9lc+jOTiVtJRiW2sXLaMJ2hNNsnmnJb
t4j4G/rBsh8vD2jzQFuN6KO3dWWksBqIL0eAiZRiT1PzRanRZUGGUIkNrxh0P9dQyTZZe2Yjlzlm
oZ0i32aCXntywsvfsrU74dVBNoE2aIRKhfyDo05UaQnMuI8nv6g7zxpsv3fJzTS8pRp7mqpZdmZt
XR1cXBuQjUYkzRBTixNuKV3iwJsa3PjidjT1+jorAFq1QWtApTyONclm3V7XP5BCzDBqItSmF4C0
Iejtx8rshF06MS8ZiSTBdWasZKEh+NOvL5xfQ8VpzQYQbiuz5UO/29aDBgFBs5as29kkCjjLiFcm
xDPwffYNGKNj3t/ZKHpsq72B7LrilGjwk+zAM18HMNTKQVsboUEsmQCWDHOnFwyDgmMdfaxR6kHJ
jD3X1YCqYLP6kRY539fdmH1RO1pK6Ou2phT9izikoH+ouaIO+8DytKJMgbbR3CBvhDrTBzL0bZAu
7695ZlSCtzW1S70eZGXdJf0u+Jt5iMbYzDHaFlUmI312+ysaHbT4NpUVQZ3HuzCxKyixOHeuS5Ok
Jng0TEYiTyPola+Tr2SwcI0mXyFVsoeG0ztv9CNHvujyzt8Ed9HBgzS0AdV0sSeua4eatwsrLt64
0bHgRrkDG8pXu4yPGYKznltQ4ucke6pd9wploM3u8gecuR5h8ILrqXoSj1ARAxVLmT2MGhJTRLtX
ahQRj+jln23bG4nycBlzy5ZgRxgu0cBUKNLAORlinNPC7Y9gJrVUX4m+aHj68fjtMs7m2FY4osMh
bT9mBnCcaApuq6BGOMRtH5R85+gST7AJBdocdPg6S+5NmEZboTk1CBhC6qbwEXtBV5vXDsHQaQdi
XjuySPcm3ML2hDmEnxOVWSLSlOSDj5qqcXpoZ0vzlRYxMl7W/M4tXS0o0ui2KRDuvjyli5M5eXEt
5gI1P6RgQMZ2JstgtJD2TTluq015D0fhacUB1daXMTYHt8JY/r7yqlleGZE6AYNl9tsw5tdRmvqg
OntC38IR6rueoch4JLYgbRepCQ35Urx7hEjSWE6tMy8CVZP2WVF8N36152M/fS7BTS1lQdxy5Gsw
4XSqqY5mafCegjw885Pxh5llkCxLPNX4/v9I+64duXWm2ycSQCVKulXoND05+0bwjG3lnPX0Z9E4
/x41W2jC8wH21QBdKrJYLFZYKwWIpo8+U13QgLi2beBHw/A7eKWwd5x5lmHUk5iJRMMBCkrtYW6j
TTdQgTM5T+PDPNBDAcZadCuht4STM4NptakYJI8ydDZVH5GsAiJ7OIEBz1WCTxV9BhkSyK6eiUhm
1xYVZSUkH9Fch0l7dp8sjYbEYP8rcdYJhs8kM/Ky6JkYLx09BMZDrkbgcXi6bKZrXgzNIugXZD36
yL6cSqRdEMSNhDWVQ+WxK+RDlyleCPbcOheNOazeEgtZ/DvHHEPwbCRYVy35FU65k/l+7oB65rkO
Ii/Ki73SjpVNShTVSfByWc+1m9hEfhV8PDJyDjw0PBCb+6YjuB6ttIcnfbAQeICZBZOtSC6X/5oo
Zwa0EMadjXkG/XAsQ1ivflrBVmlTN41fKzQMq/+cD+REcfFUjUGjpGYEQJivVtKfwvIq+1TeVeIq
QLWe5YaAbnRqHwFpAwbHgfqNlT3KYf+hZJJ7eWvWRVjgrMBANdrxORElqVWrAEK0MyRuSnMYQOhc
lnDetMpWSftPBP8Yy0uSkTRBiGvcFpFTHsd9sp3uqjdtQx+p/bP8I3u+V3iNZ24BcCKqK6z6LUyg
oN8BU8GI0k7XcPbbfogBcuoYBB00uT01lpuL6HDXnD/eXf8J4cKEuk9Vs2bcbar1XBn7LHUBK4PR
dNXJ0DD0eXlBV7dsIYy7aYrRnyo9hzAFA9tygQKFCMRrdc3QmwB+LlTUzki9gSAcGRh9BCpjIFO7
iv3ICdJnOW68y5qsy8HsDpwCHpH83mRDg8PKKFlMMxy2BO8ALwHXnivLjQjzcXWHUNTX4GgRNPKP
AYnECYYT4P4sUnstPcSRq7e/ddROSf6kirow1rYIrk4Dtx7YBQweL9aaw1DNDZh8Ob22qNdJImjH
tZX7EgDm21OrnqrZzFITAujw04ASlXEIRVeGSAZ3ckJAqjd5DBkT3VjxvarfINC+bABrF+BSDe7c
lKQjgFeGiKE/hrGjNfuyc7XmGxHnUgp3YPQcT9JOhZRabTZZlWwm0MhkbS2w5rVbboF8yb9vDXQR
tQNzAkq1aU07tJ6TobQT+plbfy4v2+rOfGFsGmxZl5GKBQwnXYGk0gcmRYXuR7pNG0HAd57dgt9e
6sPFQxX4cKdywLL10XyvmxJ6CnBth7JLteS5x2h8aKE1rp9AWIke/bntAQ0QbdI0vqmrUfQxosXl
IvqUpE2uMSTO7iDdWo/Tfe/KdqLZsmFbW7L3d5Obe/GzKe5TO2st4JaBuyEnTW+UKcZiY+78ZQAt
czQXm7RCSqgIDyOSeXBe23lQ3DD7Bt/Ncgd4WJAQb9xOY8xEQXQ9jh8VqnKDN4ZIJbqz/HjZplYc
JN4ueLzgigRdOP8e7E0/VAtwagAXKcTh+BwKE5vr6MNW6w/Cqdu1cBTiNAqqU+CbAp3m1ITTaogt
GuP1bobSjSYjLNVbJGYip0UhMumHX1NIvYk0NpnS3WVNV07PiWju9KRa3TZ1Ck0z+TpGY2n1kvsC
ESvWChFgQsKkFhpI+WaNnJZ+NDKw/7i6jztX0rzY2vj9VasKijKrurD2VKS5QCP9t19+4Qn6KUE7
p4Fl7OlOmQ5h8RIPT5eXa1WXhQh21y1EpBINEj9iTWORF3fXFQDWJLT1jDur31+WtHIbgMT1SxnO
JmZgq41JiY1pk02GbpryxxiARu/jshR2XrmgWoF3RN+ngkQyQLk4fTKghCrJjDsnteXetpz8p+p1
R8UWgeusPWUVAN8DktTAKJrCt1AnAD1PAfMA276eDsHDdBNtp09pH+wzSOtEDdsrMcdSGj8BYhRW
SUKJADD4GG7jY3kMN9G1eSSbYDtv9W29bd8vL+SqQBCls2IyEMb4IMdI8jqcDahn6bHdA9S6HQTH
aM26sUH/X8IZIn6iRNYod5BApLt+PJrNPvPdy0qsb9JCBmcOpjQbg99DxnQ/u9NNmtv0V+1NG/81
/CFtvvHcUjAkCHwROD8dXNmnxgeoDqWf1QpQvGrtIzEN5m9EwSKcoLWDtJDCp6ONslNJOSB+77S3
VnMy5SqPX9t5e3np1m6MpRRu5TQ/66Qwgi6oaae5ZhfjVRpvpPjVUm/y+f6ysDVTAJY5SGPRHsMm
yk4XzuyMOksqwLGEU60g5UUboOGWoWeAvFgQLq7ZNTLpaEGDJIafcipK6vDgQVKdgUIPbjO3VxMR
cRWsLR2goPGsR3cUWhY5bXQz7DPFx6s7rFQEcaNTTMVWQUYrLqx7LfwwVVHrw5oXN4nMyAcxy4Hu
81OlWgTAQ8CeWtWY222P3kjpQU8DW58kOxIVz0TCuLC+UsFlkcosEs69ouswxnlo5ngzyV5nbC7b
BVsp3psv9eJie8b9YSaMprYfb8hU2g2mGP3YyzK38VvQy91JCMUvi1wzxaVIZj+LC7Eekn7qW8TF
INo5JLn11oKGXtXCUCBnzUhgI0jOY1AD/FKckfQzniiBhFM8gqBISV4q48UC35Oxl6OdHwoC7PV1
/E8Yn6Qp2mwqDAXCyiAE6EMOwuxuZ7X+PtIw3WTMvxU6drYpEVGz4JqvWmjJ19BDEg80ZjRyhW7a
XfU8BgpmRa9zjOxd3jZZsJ4KZ5WdD+b0nqk4KOVPDIDUNml0p0imo1GOHhro3ZiEt6P5TiimOc1n
3KXbuFHslg63SvkUjBpKTZFNul5wB60alIxwUUUxS9POWFhUKVVLA2dzpMGuaeCwo/ZPNYuQP1ZP
JfKvpg5cfZgT5wLkBmxXqgQXSslT4z+26m2db+dfwfR6eaFX1VEQi2ByCmQ5fFZnsKpeqjCy5SSx
5kx4FloGhk9EDfCr2iDokA20PLAx3NNTWKVNFlYapBCa3ONb0O4ZP/hj4mZpccCQk8h62O+dOZqF
PM565mKe4coQBuNxq9g1+TWHPwogJJFO26AadD3L05NPno0GMCNp9e95EhAofSnLeblklPo0CXo4
VJJemfpjRvzHJJw3Blb2G5u3kMQ5t1KVZ1k1saxFsgPRwxT/6ERtM6sn3mL02MAnA2Qz59fKcei1
JocyUfirVl0z30To7QqFAyGrO/Ylh4+CAhx3ZQBXmBNNnrwJvCa2UdC5030Pfd3HUsSltGr2C3Gc
QZZJlOl1ArUI5k/msnBGxof5HVexEMJZodVavRLV7DE2PFbDLm0e4mD/DQtYiOBsTSrSwIxi6CHr
UICh5YQONQTHaW2xLEAqYf6PgBmHh40JsqTz1QJCiuqYGV5dHYHle1mP1RQDKmtweJiGszAXfuoh
ohJVB2MkCLLMz256CgCBM4LSM9RuOvilMbaV+NHMvlETwrvySyrzW4voAA/cyTJCSEUVv2iJQ8G6
d1mxlfMDhdDogQFCgiI3W9uFhArdA/AF8OPaqDwnKh5fkRp8dKOOnppWhOGw4mbBPgMkMQsOHQEr
Z9XDRGfaNvAHkvwLnPcunZK9hNZwTB/Zavx5WbMVqzgRxlm3MQayEg4QlqWHDhARg2EPg6A8uLp6
C4U4807LeVblHqmZGZ1Is/KspA9JM9ih9OuyLisB1YkunCMdGok0Jf45kTI+A4IJDCSgW7EqFwDk
11OnPgdD7tFYZH6iJeSMg86KBXIGtl+osVL0c2TF7SSqqbFv5+7CE924k2WaXSCXNXQLMF2YmWBN
aEXNWyI9uGOEZspiTAPoEY/qFTgfMQ9gQZFUcN2txIQnmrC/L85SiJGEwmCce7Oxpe3RbDdjDRhz
FQ8jNAEXAptYXzeDAqCLofnzN1+byZluNfDe5VS4anNVRaKc0zlcAxBrMJjyfyL4Sy8tpSYfJYjQ
N+oOlMWe5ox2fiU935Db4T0A+ggG5Gz1utz6XlLbyUf2JxF9xDkWM/cRnNPQm9pk1ILIDIV2N9iW
fBx1sJ84QNUtATHXyQ4qo1Qkdt1VfanOeY/Q6qVWLiA1xdxGo95n2Xs5HvsQU9AigEXBRhqcE8HU
TNJULO1KaWkP09aURNHLuvv4UoZ9wcIwC6kvysZiEvCgxaDuGHhDvM0SdNeVbixvBxH2p2j1OMcR
oYo4zhkEzpULBuN5vouGxOkid1B/XPaM60f7SzXOewy5ldUZgaSGbKcOWT3ZzmVRNnSlanNyDjj/
UWl503YRi8YmtPC6NHqt8x+trNk9+ZHH7gRwgXF7WS+RUXC+5O90BtGglyq/YNxamKoUrRsXN8tV
D5zNEb/fWuFPaRp2JMtf21LfXFZjLW5aLh1fdWppGfYzM+4y0BgGqxnvME2XqgTFv2uaAyL1oIs4
ktaKjSdCOZcR1XTMOgpHDEM395FHAOe5y6+iPfyHpjjVrfQEH5KL8LhXowFFJjqgG9GRfJ7DRuTj
KxBrAtM8ysheRT7MkD4NMFFeXtZV6/hP0lkuu5YjknUdJE01hrRrgMs23zlXCwncEhaG0XWgD8IL
1UzA7/CpB5ugEWixel8uZPA+Fu3+ca0y28jeK+txDm7QGQAACNdQX5NOIGzVJSlohzXQig/wVc4l
ydJgVKA5xxlW7lUZ1RrTBRRxF92WIhay1aO1kMS5JGLFXZdozFs0D0R3deJZpcgjrRvAlzacR1ID
JSrmAdoMmEwfek9SWy9XPLls7Up2inoAw5UdqOh2fEmy96J3BhEWnegLOAc1lRVi6xZaNsUvqn6C
l/Oyia/eWYtV5BzUnIJLLRuZhvlLMDxYstdId36Hg4sRv9hDae9/MxCL64LR59zX8hAKgQEJJW3H
n0FN8BloodOLSlECW+STZ3SolbmTmS0iPymx/XqLprc+OeiisppIEnfEwHDTDkbDJA0S+pSvIil0
5AZzwJ+jCINn1fupSDsy1AzMo3EHrJqntvJZhoSYr1Kr2AH9aPW7RtSNvXq6FmL406VEaROwhOBs
/ASFZz8cqS9IX6+a9kIEd7has5c7g70cB/MxbP9MIp44kQrc0dHjCsD2PlZKwYAqSQKXdFvV/3P5
/IiEcOdn0ipz6Nk6KT11cxVDiNFWDd7+JyH87Z7VddwiT4B3Ke6hWPFmCWRAUWL/b1K4uwhj27HW
sGypbDyH2o8o2KZCMFR2EM5eoV97bnIHBYxlVZowTQxAEO6AOKjf/gA5z615J99UbvxK9o2btrbm
NsdnxltS2dWVtLms5+phXXyDehqmVyYagE0W84HiztH7l6ivnLo4JhEwb0bBmq6VqiHqv+NqskOw
eBNIkRImRgVhQfnTx3yd3w7uXP7xx6ckrDckVt1uIF4LTNiqyjY6zd4vK/u3QnJpxTl/EWK2WMZN
iQh0Ix9lEFnb80bxhj+ZEw8u3c/b4uhf1V7+Qjb3wUdzeLksfzX4WOjP+ZG2lWkKyCXoP/zQymdJ
nXc9MKdSWUZJk5oAl0n+mXmEvWQXIjm/UoS9P5gs3mlLu8JkheV7PQ6LJOKwFRx9k/MvBs1reWSq
KdPeHN1seJU0we0sEsF5l7aeNYLrH6ZqbYzxIU8/hEMG5/Byp8vFX8iTapSFNUON+AjOrK38ENlo
WLtDPFrPbgCoxhyIha/Kxn+IX+krsYedctM5lvusbjM3EyUEBBrzd3aVm9LUBX837ynt7qzmQYsE
9866CMxusMI6nhGcfbSpOlSEnYgJxB9hvEv8Z5CRXzb7dR/zJYOzjY4q/iibkBGl0zOw+0DIoW2S
0bfLsnjPgU5zWdzqKUNvCgAXAVmMVNWpl6lqvVYyFfGHgYGiihaAzNr0deRW5SGM90RU0VhPFqHV
QkOjNKON4eRlNG+yMZuQ9H1oXtArDROJjhix0+3sTrsBIM9l9ZiTOPNhC3HcrVH7IHWfDKgXkXdt
OpjVPizAdry/LEUWieEuBoDF58CKgVbSzrwHTuZ1dFALN30tf9S2vI+38SG504UwtKvmuFCOuyH0
JEXNLYfUVj2itZGMr6GIa5W5ibP1w/yejFoA2Pf4R9lQpwrNAtQ3UozTkp2ceE2X2coIjKStZoz2
nLxeXspVnRYCOa8PYlcpUSXolJqTcqSIjh2/01GaJNM/04noCiB8ULZWQSgi48Sdmr7sZ4BnlJvM
AQd2b5OYNtu2LJp/79lEk+3XCnI+YzbLJB5nNCB2VnI/5yGwWIyrdBRMP68a4EIK5zUUOIgm6CCF
pltTBTHXXUZudNHgyzmWBfP4CzHckrXUL5LRYt2UM4C2weJNAD0Q3lSlNxYvfQHopyuM0UX+Vd88
TLGj6hvrW493g81cGqAIQxHqdNcGLQ61gbKKG0ph6njUpx9U5INXrX4hg1tNFS04mo6iB0sQhKqb
ZR9G+7MF+4L/q9K8SjSov7p5C3HcqjZS0JLah0qa9qZPn7LyRK0rYaaPeYOzo2wAWZeCEBq92NzC
mVOqFznbu2Yanb76CH2BDa4e3YUAbtUGLdSi0oCAut0m2SFTfwe5wJ2v3VbIR6mMcAGoFxrnZzH+
L4VmAHeuTkX+UIbtwdLRZzZ3sX5oMTZ3ExAt2Spak+0uu6W1LQJEhImmRDCSgN/o1OqUMR91Kx/h
luiDYdyj7XFUrhJRymZtBYF0CiQKYK1jepIzhEFppbIKVXa8FNePyD7QZ1fK1e1lZVYsAY2VGMZG
5Qh5Nr6e0cAdSpGppw7BtLtDQp/YaVmJIlBmT5y9nUjhbqfeqoyxo5Ai6dNdWWbofgR+qRk9NqgN
URSHLiu1snbocwIwEkoNgEfglQrbNAU7upGC2Sv0irr5VNsR5OREUFBeFfOXLRAMUSZ4vU4NwZCJ
TLIRiGl9XL7lPcZk5PrOCr+RPmToThhihLHB5jh7MyKa6VoopY5v5rpnVkn8MKbJ29AOnQekrWPm
lzdJTF8LdBfb/Uyv/SADRXI7VwyA1Nonja7/e/qNDfOCXQKpI4pZ4VPNM72Uo7kKM0zahvYQxnYy
3+jAfE0OmfV0eS9XThuFIJCfUCzoGfFJjsHzsEnizMFEDKY2ugBEJzkiARkkh4gHGqkVFeDWHrvw
i0jUY4YDQyoKZ62IjfMwDvoMiRIwC4HMoLKBZPEOyPfMDtAkXmyBm4uRHJjzcXYO+q9pJ+8va712
LAH5CdhPPC8wmM7teRf7BTwePqGegY/XAXMw7uLXyzLWzHcpg9vEIJPGHmhtGewKHYegnpf3ShN+
GFnT/KuTQasPrhn0NxJ0k4DO89Rc5KIsoywogGtD1Fdjau4bnM3Lyqx5GJCsUNbjbMJbcrdB3ytV
0zOLZCMJg1XMdt5S2TbwunZ8fQAPJUK6b4gE9CTD1FHxbOKOfzgaQZXLWeaM48bqDkAhxv8fExgi
S9E42FpljqIP8D9Z3NtFi2gfUw2yJqChZuEu72O7AYrnfNPOrqreT8APqiXvsoJ/wZp5t72Uyi0q
9QGK3Ywp9i1L0t5uRiO+VmRAJfq+OV2XVEebpz+MZrkJ2q4BEyYl/j4gcn8PzqoclWSFoRNLI9lb
cl/3TlM3aBkp1U7OnVSyZHCRBtQbogDXXIuxsNFOFbXc+UkUPIe5NqVuJbUYZvF7XVAxOztfsEgF
5CUEwK+4JUzOIsk4dKOVTLiIyg5QPZUCiodANH16ZpMQAlAuHGFMbMJ7cQZSR+jsRVN+5sgpQSX/
Sc2B2aw/SJoKZj1BwHXmJiFLB+MOhqgwc3TGQRX5WW9NqYatMh+p/0eS3Wy+68aXyxbxt8OMtwiQ
EhgMyQlQIHwfyzzFva52QeaoGwl7v5fdwtHs0fuUXbCdbLr7wFPBDmFLKWhK7fgQg/ek8rJdb4Nq
4Gry8m0HHo9H5Vg95s43Jr0xTf7fx/EdMKpcDJJU4eNmPbIr9bGz9vjIUNsOxnXeC2DC1rznUhi3
uUMAVySxlQCkiKLYg1ST3zKQYB46KUrfLy/72uaCaQ8xGt46Gj2jw9CHoYkKHS3HwXgfqx/okLou
c3AMURHX7AqcN+tWYD4UKPvsPXzqqistoFluQFQNfK6xO/QqjuPOKnaSdiXrzjh7lPp2PLzHxhUS
Uv+uJ0O9sDAJiB4pkxNudQCFKfssB+xaAUjLrWHuAbpjR5KoSLHWdHBiKpw/Bb+JQTNmKvS+Dj35
SvFMt0fPi42u101+43vE/XNZN5G9cLpNUKKoEnZygodW25fy1k+cyyLW8DZOtOICF00vaNkMkGE8
voF0a9+7yQ+MTN0eZedu3t35dhba2jHaqF6wuSxauKBM/UWFQp8tGIwC0d0f42l+628/AG4J5kX9
cJdtRycpBaayvpxsJgxDiNqZb1VKFQPsHe77VP8z5ndKdxWJrHFVBDIcjOULkEs8WGdnFXE01Ii7
iT5tk4HY6CRBKVvU4b9W3MEQg2XB8NnkMG/1oIlLlO6vZUSFPU3aR5B/Zl16VBr4yin9VYM2FKQl
jp4lu7lM7SCJ7gS7x4zvzK0v4nlu95KUtHKtMuNsgU9pJPUrsaRhA0YRgAWmsQQaU+2R1GZqExJd
jXokvQNV/yGTO+rJE0CvLn/Pmb9DNg7MF1gSiqkVPOJOjYmY+ZCoLOaP1d+t7A1oyqzmHRV1mYjE
cE7A7+JqkEuISYobP3ZL/7qLsQMi/Kz1DQZWJpq0KPTi2fC6IU2ipkoyJwCR9qYvCzDdxsd4mp6s
7jUExn6ddo45Wc+mMW/zdAbJ+NvlBV2bgALbzdcncPkYWY7DINPwCUbghk9gCYlDcKVOXuXdKpL9
OrjBowxCzr217wc7FlyVZ3EQ2052e7EWGBOTH6fb2QdNhocGgtdW+2WaLzA2eyy2dfQrE7V4iyRx
DlBVcE+WLEyuW921kjeCo9MYxSHqhn3pD4IS0FkQyfRiQ0ggorYwL8rpJQVTX6ssPEYCB8ybyTi5
dad9o5aFDBD8HOYYNN06OwxTpLWE5Fg9lLaTZ6Cj22R2Bfax0jRJQYLAoAvAdA0ehtMtwtCWoVUS
EjMgmB2Kwzi9AOG5no8mAd9YjFq+a4iQclZtcimTHc/FlRFEfqFLFmQqeOIWiSvDzZQ/e/VG9TeV
4s70NqycCV5IeqsUJwUoXEHcNtvTYm8B6vryCqzenUAIAsodsBQMsACdfo2VNyzJjK8ZiqvAsnXt
tz/el7Et+fagIKS2ZwS4uUvrWz25QkHHB85Ldeg6rxze08grYsGNuuacNEaSZenYdTAtct8zFkj3
pF3m6OT33LyBD82ZShCgyaKBHG1VEqbpNEwjgzX+LI1l+UFYA1/aabzULXbaFqHDBiCQxx6tsjt9
8zbY8sa4jWzrRrKbbQe0F7tw3kOwz2WOaY9Xspfs8xvTHQp7175NCDD6l3nr2/el61+H3svlnVq7
lvGiIqDSQony7OnWJU0z6tqA0A3PSljOHN2ZInSidRmIgWUVz26NH01tIrPoMN+eOfmk7wy9ujYK
eSfJjcAxshwuf+3ChyBPCMBDBq14usdDkhZBamHcYGhyK7LnQSa3fT7Eh5pUmYtr1r8pkVK5zqaW
UGfKwvz18lqeg/VDvA50PqRn8BHILp5+AZkbvy4mfEEZbhVwltdeaF3nIPWstkHqos1mW5MDLWu7
0T590wu197De+91dRATn728++2wtFl/C2XsSB1EQj7DC5KVhPQP1B7Ckndn53W0T9N3tw6N+F3qm
1+3ozSRIsa6dAOSODBnHXwcEDhdv6BUGg3QTsqWYDb/tysKNghdrFiQd1qwKAQ2YblhKDzjIp4tt
DWk1yUUEy81ksAHLG7MJvclXPcGmrjlzCpgJAsNl/OzcUgY67ZuhZq5sAuyilw2h/kfq6y6xJ1+J
/Y0VgdnRb6r2IUVS1XD6HI0wCCuzUNRkvZq3AosYzhCG/eDEuE9BECfVyBZjZXf+D6mzxw/QSOr1
Bvgaua0Kwti19V3mbbl4To7bzvATJDTnYWOpP3JwB0iiqbiVqtNJbpg7sgmmF6pwZm45cGekhpWd
kmZ2XGwAC0VF01ZrCgHgB+uGHk31jDIwA/ToTDucTqnaB/078cFYITh3a/osRXCBYVWqE0oOEFHh
bSj5x5l6QKoPeoLxK9OuRaDnqxotTjl30tQqURuzZuJ6xdEy6zocdW+K5ofLR2BVq4UYzhK6Ct3j
bYVdmuOfTeEaNTjhpFfaPFnSvhSOm7Jfu+S6OJtQgkiZtQHSkNVu07c5MOwwe0Z4H5avrekVBbJ/
v0m1T2PR7q3Fu8sUPudRUIE3pCDHXZg+NcUNbW/H+ZrEt9Hjvy/nUgxnJJkJ6h4g9qFSkDwG4KdJ
C6fRXEnazdoWgb3AJNduRUCkqAymCekufnpX68dcCXoM2NdvGdoIQlt5jw/+wxTYIu7mNWs0kD9A
dQnhD9B/Tx1yrbe0TWVIIozmdZsq97R2Li/d2tWyEPHXQS6CXGVS62qo2A4Nr/PwS2lcGWzQIoCH
tZfIUgp3rJRISdQOHKZOSwpH6RobOHGX9VhbKiQGAV9EKfbmb//fQg89KVFh0WVEROpRB5BMhskq
US16beP/lqLxLMODigcLtkZ05jToMUJXAsoo2xlAK1nY2UoZ2GO5bfPEjQfvslqrF9RSJhcAUbDl
UFyYcLHBbGv5sQ1qgORckWwzgHM6uBlqB/MZl4WunFoTqGAY4QZ7BkWa9dTspDaIa8yf4uGDCb+e
oSFnv2NQts71hyrCo1ur4UAY0g64QnTg0XE2Dl6HoItqH5UjR3P6x0GzQa03YQ7lJbpq9+omO8xO
/mCBOj21qztrb2273AbfjB17WuOIUgFrecLl51AWuyzsiBY+wMMk6J4fzS118qfAS679nS1dh1fq
IXokD5fXWiiQW+xgAOB8EUP/iNoYLwMxe3Df7gyIGl98J92X218Ciczdc9fBiYrsulioOA+Zr/YJ
JA5o47clO3HGQ7y5m1EZyR1lmwhO5trL9UQed/2E3TAAzADyQBlwVI9z71h2Yhd2fqs55GdxE9iv
tHZvsMXAQWjgTjcChdkZuaQwd4bysC5oU/z9gOa6UTawMbr5DA6vKAH5BjoR7M6WBCH7il2j0IV0
GngMLLgkPrIEL3yXGz3QgzodHZ3A7aFmb0+J1xvgItZ/mcDFH0DAgayWFYR4Nm9Q7bMT648az9cZ
Eq1ds9PGo2U8tmRPzYegyz2pTl0DOLGi0bnz884+1TIB5QRKKYX3nSSypnLO8Kkguo6GBzl7R5al
J0gmjL8vb8XZTphIUlCA7yjIWp8nThsLnDVNSFOnKwqEpLMG5vR0LgVO8+wuYFIsnRXacHOe+S9A
tJU0j9D3AmS2+QDmzufRUuatlNPnf1cHxUyFsFYMlpg5PUm92vqJNePBRMLgZ4ak86wEgvv5LFKE
Lgx/GuV7tD/JfBt3DrraFKlJlPHK90l9bEFZiVZWOQjsPHrR6TdWDnUJZHWAA6AYPJadmpdTMus1
ys5R/aLLwdEM6xcrEAHhnwUdjCObPTPRoAZRfBEvS1vTggMCr3zyh06eFT3R5pCKaj7nxgYpDAIS
M7QKMrvMTBZ+Tjca0wonkKmnQQh+pJIGrjZFoiVb1WUhhf19ISUaLYz5paBNjybTzTpzqzAGA4lV
QwR+7NwUmD64J9EJjNiTN4UizSLgg0AS0oBI6TpSB2pIkME7gXULuEP3sm2LpHEx9ax1ITDLQaAO
7uQrtK78To1at8tebjdoOJlsOgBxLLMs0QN2fT2/tOTiAQy7GqoVQMt6eiwz2Y46y85nxL6q4GSd
RXOsGYEQC89XFaUcnlRDM/quzSO0POSmzzjJ8A6K7EmRvAQ+GYknNzMtZ1BFGL9r64rMh6YitcxO
NuczqkgLQAkN229HkNkAB/AxkPdB9hGWk13H3+A7Z1p+iePuPvBnKT3pIQ7IP16i3xiYEizIzlfv
9OE5ijZZB8r1b5jOUiZ38PoShYI0hcygBbKGts9rRG/AaA88YtyborfF+ZjG341Eqx96bWUKr3J6
AscRgLqmXrQg9X3WCUqE20baJ3lgx+pRVuA50QBiugZc5uUTcp4S5ATzR3+ofCqVENz7+ZHUP2Lz
Z1E+VxIoa9MZyUmcD1XaTy1wRWi5tRDkgEx122fqtgkxvILpFb+MXZKrG4o+kMsfx5Q+iXm4b+Ne
3m3VBGCZh3UDu9hW/IecvsUiWpqzuIHJkGXWXsaaiPh8YV3X1K8nyABEWm1PFqa2mnDo7Z6mnTd1
+Q2eUKIK2nlVhhPK+aU+M2YyBhjYnoziOQYFphF2bpkPdhQVGwWdpD0qXHH1XqIQHOt/1GS+1uTn
lGBi2ejdXJ9cTZ2PtZ9vLy/4uhkuVoNzXIQG3YigqXVU4EM10qvS7fp+m06fIGCz88ELymsjO/Td
/rLc1Y3GRAh4udDzhArRqfXnIFILY4zqAzcs3+lGu1NMQDXmpUi9s6Tt33VHlwG8O4iWeB57zM5l
qDTiUPf15Ph9iiam3mvRaKqDskDWlCctLNzeSO6nORTIXrvIGQjl/4nmfJg2oL/eYj6so/0hqqq9
qosug/VV/BLB+ZAczNZdmWDzrHYE0JIGFwI6J03+lstYqMK5jIHmRIknqFLhGe8mO5Sr/kQ71DOO
9S7f5aZzpzyatjXYCJF3k+CtKVKSM5Uyb4MhRXOyEyUYirJiL6WNN0yZ4OmzerEudOROqOE3ndGw
i9WM9vq8MYsHC1dPcgTcfE12XXL/nQPwtXX8uWstFSUiLGkqu81wTemRjr8uixAYIJ8UiGN/sEoZ
sZBUPI3qrTCGXP19PIlYIybaJPm3otpoiFUBquuk+W1bP1bW7vL3r8YcGpo7kEIEOh8f6tCsL4y0
gY9oSXIcEmqrcvyol09UK3c1Ta/6sfm4LJGZ0tn1s5DI2UCVUVJZCiTSCfVwZ5LuKmmnF7/8VmBs
qza9EMTt/mCRIMEwIwCVzdsOoLlahyHUf2+UZX2raJI1CWq6Zw0yyTBLsaZWcEADrrcsHffgfijs
kLyRqXLamQj2ay0GRp8V6y4iFIUpzhtpXeH7RVYzpXaN9mqC2MTatCJSg1WrAAYlQl/wAMk80qWE
jEhgUixdQFO3btFXk4LPmTaOHOyQM7GlYvMNo/gSyM9gh22BNvsBAqtiayo3NeiOit/EfJKp4E5c
tb6FID6nJplVMFZMMwDa0NadACeXfCiyY82CFpu/T1Xe0JG7RKEf02rIAXD2lxlTEEwhSM5RLwwd
1KIP1Bk3dLKjXWT3drLXr4fNTXx4v/Ndy+neHpurzk2v9G21yW0suYMcsuBInM+H4KpefJPG5TBL
MtS1SsFQPt++SV5wUHftVXGfvgJb72q+iV+j/ezdJ8TW76qrAMykCM4F0ed5VpN9Ahu8QUcs2PV4
DOSkLoESYnWNMyG3dVC3oxu6oBzqndbDMM6daivbUNCscJ5n5GQqp5HQlPrAXDAh8yOYHQD7vZK7
6Y68Ve47GHHcyZHt2g0P2hVWfacLLO58qpoTzj3rBkuNLSvvofCBtagUnj85yVZyhs1w9/+o+64d
yZEk218Z9DtnKZxqsb3ApQiRIiJ1VtWLo1IUtVOTTn79PcwWxfAkgrd6ni4wg5lGZqfRlbm52bFz
9C2esVfpAYRla/M8ba9P2282z0JoFOB5S4sEZlHr8kpfd8D7nkA5pH69Kh/I0XIkz7g2PdlTt+WK
k/rAXpyzLXipZih7edAw39pR2YzOk3nkm5c7w2k3hqdcyDfy0Xa1LfEGJ3m+bzeI0NcooRcfA/Nt
JoRTHWuq3qD4BNDcK9hijX83OnwjuR9Hj22yL8XWvND8VWqAxXk3wSiFMiDavsRoGI1JQx10mHfT
AWUfkElognK6L9oGfGMbSAlexgNQSHHpZhuKMs1KGLkUL2gz6+Kq1ykaFi1YpypxSOer9vAPLBAQ
LWgo/0CiWmxXKqQ0wnbm6JpOYxegXjdezcovTSEBfgkKNFAI+sQtr7C0jyMZJmrwDnjlDk66ecHO
uXxlT4XzHuyDh8EJ962bPllrE7h0wc5tC/uG1Io2KhS27aQDZ4sbMC9E6gAij+dvvMUUASBvCi7x
j4YBwS0YXVUl5QhDWuuMr7ZTu/ox+x6g5qLfpo5eudCQdfOvSJD0zrBd9UpL0dHcvLBRIIsWZQaf
5nhw9Ff+JbmOQbEKmhpwCDiWm3zX8NDIjm8ro156K5rozIX6jgZwuthPFzddTMtew/QqT2bqWMm7
YV51yUOiPsW6FyYXHVmZ6MU7b25SCDjNSOtDdAjXbhU5yW23Q2vdEYSQl8U+2fW6Y0DN+aAnuIDA
SY3KWuyj3zt8RP3h/NAXNrWOtzHaCZGixXtViDxoVWchL1EY5sZjnrt2dizIFjlFKLE5bXm01iLT
hQVGYnvqMEcnJuQcBXuqOljMUMrKBSCv23IbWB9C4w4PIQjenB/agtOBkvvUUI5Em65rwusxjYqo
IzJEBFA43ljF8B2sPSvR1OJoZiaERWRRh1AbHL1glSudJh+9pj92w/b8OBbOPtRzprLQJBeNXp7T
MMEo21iLChgZNaRCg8RvMRzIetGv5+18Lt1DvxyCQABA4s2gIPV0aihQMq2W2qaC7vYFR3gIyuGO
gJvNCSRQyeyt9LoI78/bXFojWMWxQzUdRXVhbIEWF3HStZVbW9mG0WKPpP3KNljKc2FYP22op8Ma
9dBgaQIbSQGkCPgotcrNWeE02qZqvHFwgtELm00Y/Co5yTSdyHJhkwN/YX+6kmxWRLYFvIM2HCh9
j/h93v44P32LWwPU/xAjwqH6lJuXeT6woesqcGo9lDYghxroVmPcsE/n7Sztc4Dm/rYjuOWQRSjp
NbADZZVEO5D2oKwRUH5u6pimC+hZpMXROAPV8NNlkswo5VSedl+W344xndpW86dq1FogtkmwG4Jx
BHi2YFe5Eu4rW/tqoynWY2OQ3Z0f7QcUXAgU8SmgOlBRZsFNL1yCCoHmvZLwyu1SHqRObZv1U5+H
wY2Z8uJ1IIyroGkrzMyBLF7idTWzDmESou+1lZLShUNjO/zxfMugmgAUCOKSK27VvelUthHkTgRK
6MBGe2wkFXwb5U15VYRB86gbslE5aV+gN0oO9OiGcaK/BVZiPzeD2uxlPphPkY0eGw90IO1tRBMF
G7hyuMqhxtCo8TFvp5QVLQbLUcsu2kCTJ//RhxIeTZalyn4AyPqNwkq8nEulVS/UtrXWmN4+0NzC
/KHjEFh7gO2JCX7206XspWYcrGqoXGZIICt/xBT7EHjZjPa4qy3F0Qaw6MTRS6D/kMvmHmRETqjG
z7gwvEwHqgLISVZ9S9TAIXUP8LCCalr3q1wTEDafymkq0sNTo5aw3VKAIORSxxqrTXTZA2GR5/yC
m8/nt9LC9XpiZTrA82LraLFWl2HFrov+ABKXKnRCC5hNRzaicS+zOrlLoIkWmEB7QM7l5rz5Bf9g
g8sH9zvyJUCjC64PVDWxzCS4vSaWnXzoXNLfa5Y/1Ct2FvIXJ3aEAyNRSxt4hlvdqgLoyG1yO0Gz
ulf29133y5phH37CxmZAI/BnnU70MeSBbMEXAbBxlSogWpDYFQ2Cf3C1Y/uix2wSjEc30unK6TzI
jCIeKzdszWMhdx6g3yG6WFbZSBZiT/ujERn6eJb5qUF4LJW+M7PJh9uD4dttiorbYACrDzDOfRUg
EB6DXHXVVOkdw6qZr7YsePjP9ong36EglHZNUmFOs8hpQRsQAluT+WW9kulZ3I9QkIFSEdpAiUhQ
1wZ2o6k19onWhF7OvEq/LojlmMrKU39pPwJCAa4aiGZN74nTxQspL9J4OnZVjvSndh9D1xuysV0P
TbRh8+tzN7clnjEa4m09wJZkX9jVVg+bazm4Ss01triluVNQL8MDBelPAIVOxxR3uLFGiNVA60kF
D56Kp4Au1coP22jRs2Po7PH8uBZCM8gpoliKewEXj9j0wHgSjWjBg+vK0MKm9XdZv5b4WwgrTkxM
Q555x64hpT3YuCf6MkdrqrKxlcFruvofuHqQpaBbElEYumCFmQsiS8mH6SiT6qVCMzyn97H0fn62
Fvr88YdnRoRtkAWhXgNzWrml+VFHkhOHJ1+YvFeURy3d6hYHFsXtm0NrbwGaP299emd8unBBtwfs
lQkosXiuRpAZMeDS8ESAmKdJdtBBBX33IUFyN/Tqbk1OcelWU/BOAGJtAviI5H5ZBxaRoZq2fNHv
aUy2CuffgBG5zIPuihDQDYxkr2v90/lRLu3IiYUK3ZtoYYarPN0uBQ2kxKgxypiDTVDND2jQ/XWv
P/Wo/W1CcIRpF2eaMW0VXY5uOzm7i8MJdLrWHrq08bFaoFRDMo7ooi4qcnEJZCEY3o2V7UEPb6MW
497OBu/8hJlL+wIvOkQ3k+4lOsBPZ6w0kWFWSV65baiUuZPaWDCnAn2PJ2dJpW+6UDc2Vlfye5Ci
dociTRMvVUuKX5LwkU4kR83gmHJYq07Mm9J0Gl7lnqxX0uBWYQziTQguXktI6Pp9ntKj2sQQiaGy
zK9oZ44XBEDhZz6qMRrObVo+N9TOfCtUwHSBVoHoqq+r8dYmffFQx/Z40YH+yuuaYrQc5IFMdLGO
Df5VrShiEB4aWqY7AZI1rxr0Vjs/V3PQaDDF9gIe0hurV0vck6rZb1LCmasXpNtqJbchT4YeGZSI
whuwaUcbWSkplLfoPskldW9KOpQDRm3DCnPYjH1hA3VnD0fweYxoxpDIlV7i9eiEaZtnvsYS+Vbj
Bvg0Mk603TDW49NQGUrm5J2U3HSy1JdOysOGOpC6T31LD7sHnnJl25ZZ8lUKIsUd2sgAhgphE3XO
r/jSGx74MAQUcHTochUf1KoN0aLURMQnm8S8imhZHNq+avbguCFPQOrR2KlYy71C4tYBVLgxc3g8
dCvHaOmuQgPs9OrGux4ClsK+64a4BEEyHDtySl37owKbEtF9vkbzvmZHcLpVzrJCQzOSq6jpxjbK
K1mnT3FqXfT2uKY6smZLOEtBVg51aiINo9v0xcA7ygkAIqqr1HL63Lw7v45Lrm6+jMLAUhTwil7H
MmIgVzwx7xLWbs+bWHLiUwMK0ldg5QYr1eka9Xgz1gTpXsAJFXdswTmXoy8kBPeUlOYvOfpeaGzt
C2OtVrwUm4FjBGk5vEdk8PCd2rXtXuq0KQZkypUaubkUOCpym3G6Qx1w5TgsrdnclpCfy9qYZ2aH
aSxA9u5ASTnbSIb80KRldQdst/Yfbnvh9hhASlKiUXQKBSGeGjiVkfiF+kDDtXEtrd38fAlrl6tD
krYEhhJ0DpktB0gfErz206ihtBMlN1lVOENdriS0Pq8cgZA33vOALcpTFf505XKNqh0vwExrtHST
t19LSEDWcrRnbXChxskvxzSn1oS1A0dEbLQlrHXlXlIe4+oCrHO3QAd6eQ5yWivanj8Pa6Ob5nwW
jLJs7OKomnh3a77JTO2mQCxFrNSPmvjAczX95b15Mj5RPcJq1NQ0oxzjQy4NwgNV/aM037i04kkW
0p+ndgRf3Fg0igsGO42tfgPxYwjULpMulaC/UrOscxC7GT6zeO7KRZb5gN/+kJpiDWL7+SSefoXg
0EAAMCjKNNpK2qiWV5iq2wKRws21SufiMuLWwf60gLz+iNNnywipwAzVRSxjWFxn5YYntwoef0b1
HK51gn0OrjCkmSXhtPeSabORw5KtPjUgM+IbhpoZq5w2gfpQv1bhXJxBBNsAbaBigxT96f4kUp82
UTetYwlLEfjogBhuRvXaSPtffqZPI/tpavqU2RzGVVLIhQZThancWyq4yfQBMrnGvtLtlVPwORI+
NSX4lDqWGFMbTCIJ7Fu0roJitX0h1lriYfkUzIYkeJOYBIz2YVG7DIR6o8d6dI6FhcewN8r0obHc
rLkZLWBDV0LwtVUTvEpihrzNK0xlqRGnUdF9kFatk/S51zOkOs+7sI89cPoOnGYToHIFz8Dp/54u
XJnlhWyDT9LVY/6eFoorq8HR4sG+yaIvlOFKAgfWj1hX0LgFXXpLhtBC7cUl9TIjfSbGWrPuZO/M
94g4xE4yGQgRPmadOYqM/CABcWFo+HqOi9hLbR/0av9gxqd0Be4nGTS/YuIOosu6xlmFlZbz3pGZ
6ZN8gLhL5eFKWYHwLITbeFfNjAnbKu2k3Op4WYPf41JDl6vhEjxqMi83H9EemdrPYVSsjG+hRH9q
U1jkbOIWkmTYJMoFi45Zg4ksvCa+TzTHaD2SXwfyLol9wBRocz1YO6W/CJs7M/Ir4zIKfpk4DlQU
sykQwVuSNGihluJzaj34ltPqlebghuJ0JfiYvKm4lQwATjXkv5AoFYuTShHkWpTDTGy2W7y/virW
eHv++CxdHXMTgtuzAw3QHNDeuiSuwc9yWePyH6UbJXmi8vf/zJTg9gy7scxGwcGoagX1jttaKjeF
eTkmEQiafjn9NS3Qz5kT9mhThzRLoTaIHkY8C7kXSKozkH9kBMojSOwiESYiKBJuW1Et4dQlNXEQ
ZLhZQC8Lja0s0dKdC4Dp32aEsVRRmtNynJCC7JpXD4ZUf6nZIU+bjQFirRAUR2sudQqPPu+7nxaF
0zZqhMlxA4st426Y7+x3DE47DIVzEUnuOEDgYk3Bc3EfIudK0BIKEQYRqwUwStRAs7sGd1gDEHrg
SGbvp83BVh6aNZrbBeAjdsfM2HTuZnd9kQYMlUaMLyo0n/cRdqPklngy0WLTBYqjdD5RnnL7tqx2
cvvUKk6qbM4fhsXLef4NQmgTsDHldoUBGwZkob5xchcmuJB9AnVAufBpXzkWOdbm1//QrnDgC9MM
TWSgcArHxEknyv7bHAzl6qYoIUwFaEphAAJKPAWRwXnTS2HPfMTC+WdZJ8VsgOWi9VO5uxgNvu3W
XjSLLhPgFgsIcAM4+mlrz5ZW6kcZr+sJbDjKXt1Mkh5N++X8QBby3tP++WlECOx7u2pMmwNPrNhH
ClCF+mzb20q6ysihi5hbPtvqtm4OVv7a2CuTuOgMZqaFjIxUJkTqbJjW0OmAMiuYyx4kKDw4lewa
9q6QTH3FGyzFM1MnK3gzwGz1CTytFyyWIb8I9GrxMHTXaCQyI/TEoftFK5222Vlr9D7LAcZPi+Lt
2llqWqNjDa9EEylv38hv0PDs0C73WNg4Gl4bdeHIqeWfX9bFqQV/Kjq0bBVkU4JXGKssG6MO8WCq
PBUcYm1gK++jdt/Sr1r/rQZ56Hl7ixM7syd4gDJU9Ljv9Cm5Nm61kW9VyO8VuYqG3e4YlMZWbksn
QsPMebNrwxQcQMY7rsmTWeRNnyT60qVlCFzQsMm1b0qX+b26ql27ePKJAZY4DUxin3j12xAkTc2I
mY3UYQOay0dlLK4jpdhaFqDuymOkDDse4DPMISoQwDWBY0vPcmI7Vk23udGvON9FJ4EOERnCwDba
0oT7jfBogMCLhdJRyQGzaO94uMa6tXif/W3ik15zV+ClM4YwAUxprx8QFcfJ1iIbbU3HclquT3f1
zJDo8FrdzGxu4u4yqBtRjiMZOkUyIvWfrByQ5WX8a9rQSnHqW1UrzSN5Wsau2XXGrdU/N8qat1k+
/LPxCA6OGejUGRqMx0QJtlM0pwcyO0kvItq4MUMzoz9lTpV6raV91bBw/BmV2iJUYLiTG5/SwBk1
vyC7DvjwijuDsdPKQ2muxHZrUzr9fHZdWV2eWLEEo0z1TIk4NNia9Zou2aIRwLdB/ob/AkVyakRj
KQRmpnVjibXjUbElAF1ANHvlalrc8jMzgmMpVWOwYgNmQMTgtMXLVAAJcsuV4w2la23Ni9t+ZkwI
JhS7MfNqgLFyYM6QHoqOuEMAnra1suWaocmdzlbICJQKwTcMRewm7rcKBmVa7vDLSpDTi3I2HsEl
6QUugCTGRpBNPKyD7D6Uh01W1vfnnf/yVoDgGoofE05Y8BZgMQqzeoRbUjRoayJz3tj3YMxaCRnW
rAiOggF0GiCnXrm80XeKHT4MZbSNmb3y/lq8ySBr89dgBFfRRmYatJYNH4sHJRqaCWW+Hu0avFNK
ECuuPYvWRiU4CKuiPZr+YC7IDyH0WdTOiVeVj9fGJJxVZAFC2+CYugwpL69SbdSogEn5HqXW6KMz
FK/0Mus1X0vH9uH83lh+kuCqAq2YgWDvIwkz2+qkBUVA31MgiBpfry7H1m9C3dHyQ5Ff2I0H4sG2
rJyArwkpLF7HP+1+9IzN7LJgLIcuwZhHRQUSNHYoX0nuLjv3mQlh3w+dBDkvBSYsFnkSRlGYOwOO
Vo1RTkpQnEY34CYN4pWDsDYy4SCYjBVy2mHL6JK550X7NFbp9vyqLe7K2ciEQ6AbUVvLIOB17fx6
AvpE+YOJ3XneyGKoOjMibH0TgClpGDAO5DYdIu3rSSlI1ZwaC2bwuya5GKXdeZNrUycchLSXM9aq
MMkoRWoxvYB69AqV7qJrn41KuLAMjaIYZcHnlmjtYdU1o/m2Na4jKHicH8uyIeDYkNuYcKnCGsVG
2FOiSQBjmf2NksUBdOAtHxSVTm6R5/O2Fm9hwF7+siUsVVXWaWPY2A+ZfonHE1cqT2s8DW2vyj/J
dE9aBH+ZEpaoTgGHZgVMKRCQ04LBjckdz1jkyG3w0lXpXgtGvy+oujKdy1v+p11h3Yic8C5OMJ1g
TEXhyedG8BjwfiXPveiJZ6MTIgwtsXuqTaOziNekdwWJIBeXu42+KSrbD8LN+XVb2yPT58yc4Nh2
ra1AQBZEWH6HOkFXbLX6GzHW9I3W7AiBhpL2nVXKGJZaQkFhevuVoErQk/s2j9e87uRVP71N/p5C
AM9PxwQB7YxGFmzZ4WPUQynZ0RIGcDG4lamTJvej/YPLDzlpVnzHZ0byKZqaGRbcPZeM1BgzGI5q
y5PjHzW1g43FZadBQFIm0jYrgNIGq18Hwnk8OYuObtQuclQoEaqdecdJeTNk8lrh7/yWQuemMB+N
SeouxRo38SP4QXXrtsnDizh9MoxvSWWsHJNlp21AaBmARQVNsKfWNGUoCiB1cJ1DOSwq3C7nTqTV
U1sTZ9+HFFz8v44Xwryj8wzoY6RR8NQ4NckTqqpRBaeN/I1jhn7dfK2199JYqYssJ+BmdgQPILVD
HNcUQzPLfcH2WeTW0mta7bLudlC2ioq79q1qH8v0diDUO39QFxdxZlvwC8Qq1caY7nSt3KWgV6PJ
U43SJqQu2sCT237l6l08rzNzgl8wilqJlQbmguy9jA6kcEvryPSVQS3etjMrglcAz4yRQg0Jj98E
yjF6+4Y+mZVo/fxAUM863RupHNsFi2AiKtHiD78maUBc3qTl5vz6LN4OoOSAMh/Q9iBKPLVj2R0A
mVmADDDPryGTd21k8pNRraHVlqPlmR1hDzZhkbRUg4/R+mfUSBTNjyGKpTiNDgq1ypOgMUCdsF3V
OJiO7SenOrMr7D91kOq6HWG3Alan6soLOmoOHo8eZdxhySS+8L1m4WsRN04B9Cpr6yvTHNbw0IvL
OfsMYV9qdGRa30y+LG0vClJc1kALZZw7qrSmJ7cY0sxMCZszs4ELxOsLiN7sTcfGqWI87opN3T9D
zHB3fvesDEsTdmlSJ5QB4YnjVm2CMHJhyx5cmayEnotOZLqkoDeOPldROpIQbsRmj01aDltSvwMC
UuSZF8me3jxWcr1yuhdvgpk1Ya3s1kwak2Ot5P6bWj0a3aVqP/U0dJl5yYrN0KzpTq8ZFFYsqalE
8nwaHpgMAzA0S9dKpUIJ4JBpPghRtbV00KL/+jlCkbVGD8OpGSzEobeIMyDTMMbNw/mdsYxBmNkQ
ggpaA0fCOAYlp/KtHfUgCkjRapNnaucpKT+UfXyUm/q10voRjIrjY03HvWRR5A+jY1QpoVtVaezn
qUZd1gFL2w85VB9s8JCufOkUR4guwpzUcqdeIGiFCC4wpVIjZ2YEWJ+GenEdbGUUi/Q0L3ZqLAO2
kVyEXbMlReIW8MVS3O95g07a81+x5IfnHyH4R4J8IGqp+Aglv+2l0jVQ0czYWnpu0Q3PzQjukDSZ
pGUJVh4XV2Vt6vpq7J8MyXCj9EsdP8r5Ti/35Zo2xNLgQJvz1/m1hUiOQhNWD0vshVgeLyQUitKC
HIIyKf/BJM7tCDEcFA7QLG7i5CJtu9No7pdmDSK/taz7sjsyp7Q76nyfNAxSg+QASGE4pvHYQQ+0
zry26VCO8RV+KxtrOlmLiwbKXxs9zxAj/dQmHvQmpwnBoqWJm0LpNYcAOaqJPHzg4XXPIBUKzawG
7ONrnEeLfmJmePr57JUVRDaA3ij9g5iy3Eogpuwl7/y2X7xAZhbEsxdmOmInTCU03cGJuynAKp6Y
u5yYK1tj8VZExwN6NUGPi7zC6VDMGFLH0KpFgiS800s/QuleRhhK/Gi192lxt89MCbNGuQrOTDaZ
Km/J1JJZy04WrHFXrFkRZg7dZKCpmp71UnRlo8QMfvUU8jvnl2fxZgJMFspf5sQKJBgJe6COtBrL
oyioTkRXQ+zmMrpt6qOd+nGCxnVt5apfYJ0CiTCEsaDvR0ywXAuXIdpMkywxYbJhTnKt3w03xkN9
UG/oRvbkL+BkRRS3D34gijs/1KVDPbMrhjJqlbBY+cg6jXvL9HVAMOMbNbhsFW+Ib8/bWmh/Pxmk
WFiImJF0iHxxOW7RJOKbAUTuiTs6xk12kW2LS3t0nmUnfSw3gZc04D+B7P35T1g6D/PhqqfnAVVj
LTIIts/IN218OYAfun2wKs9Qvp83tJhMnlsSTp6e2UztA1hS40u45HZoPU2+1HVgFDRQNW5ArOiW
a/mhBRqt0xkWDqFldYHaQV/crZ38GqpR7F6OHR44qHaEz80jvbtsJqKgyPtO/WCtnK2tbSbh3KhA
6cldDI9tO+GGPhg38XPtmX7ko+y2DbCgt7FnecSt9vpd6UnfGsfYb6E4iN1duPUOcZLtWW6832lf
q418K12uir9N4/8c9ECAzfjoZhR7bFJjGKH2GuMO4wcacXdYvbaWHNQ81BDWvWJZk8oDLg9GHX0A
Wirb0lXI+2JuY25FWOcq1SMC7XFUAeHQ0UFrgoIG6qDhm9YCPJFKaBj2S/lxlLe9vdEH2T+/u5fu
r7l54a0Acg6AazOYh5TnBTo2L/sUQvDpcz1Ib+ctrU2n4BerTs4Zs7ClzOFGVx6H7r5Z65VbMSE+
C2IQCzAzwGDUZHQhcORSbdyMKfPOj2QxnplNmthtPULDQG/7adLIRsKLHHdxa+0r9djpfq+8xcpl
rniyke3P210bnuDygpB3ihzCbKB/qVA365RbXX0+b2P54P/9lhBrF7oV10VWYJWiHsi9rkS6Q/pi
Wf1lpasvsXVfW9HuvMXlg/zTonAABjupUkJhsSqvQY6TO5lRrYUBizYgtf1B1wLxF+Eos9qqlX46
ZGobHnKQ6gDuRfL29fxIFudOIWhOnQTpddGKDARQn6qTldLwBskZ5GuaDp4qaV5pHANU6/4ze8LM
ZcE4JHEPF5iUdxU50gR6NVex9TWjtxwkO+eNLW6+2eCmn89CaVOO4kQ2YGzoRqCQ91VSO2FyOG9k
0RvNjAiPyCToepS8YYT2pW9DvhY6OHh/W0cAPVa23dpiCQ9JI2CxmsgwlQPrbAOy4jfjy8DvNfVS
alZqS4tzp4Kg3YDgGtrUhe1nNvVQpBR3OZS09aG/UCwvKvOVAS3HZDMrwnZgRAVF5PQ0tq7DY7Ub
d6he7bPrgqHs7aBwC1ImT9szV7rONnLmpNeWr66s34fc2qdbefYNwi5pWiKRCsrlbvd6hAJ78ARM
39uXB1V3La/0OlffmtBnHZ6hyepqF6PuNhuy8g2LHULm7BuETYTcKM/qAPPQgu/Ty3pXv+OX9bbb
xS/la3ir+UkBatBS8c/v3eWIbWZX2FEpUwejLmEXgvCWBDEtfgnm/zf61mpoXHXkjeqUL6iSHqEQ
rZn+GtPI8sNjZn/a8bMTSglJEjuCff3+2s4QJdKrPvax9vJmcKy79pLeqQc6OsHL+YEvHtqZXeFi
j4260KHthHGDThYpBHI9Sn69VgRasfIRpc9GZyYAf3MNo4uql5he6qmbxJ0zlivPt+ljz2zgj6t/
ZkbVawrW4GkSA+gvhua7hjDbVkJH1n6MoYzIX0bedg0yu+iMfk7hB3HczCphYxV2A6y2xZtEiZcm
OxqmzmA9GMgbRvXm/IotMHPicTGzJzikoMhsqZ3yp4NbuqaJp5v5Bf+DbkHzoNdO43+VXxpXvpOu
2LZ5JLGb3kpXa6SPK17xo21jNmjQJGnwWNg3pYKz0iubnLgg8Pwn99ZsqIJHylW8pMJp35QVc6hR
unL73rZr0i5rCyj4nLRiE0wBVuT4tVb8uvXK8FVP/AEpwjj2Ppbvv175fwfv+c0f27H+3//BP7/m
xVBFAcjKT//xf4/FO/vXTfr99b3+n+lf/PsXhd/bvueH79nnXzr5d/DH/zTufW++n/yDzxrwn9y2
79Vw9163afPx9/GZ02/+v/7wX+8ff+VhKN5//+01b0EBjb8WRDn77c8f7d9+/w1z+l/zv/7nj6bP
//23/8Pe8qrC0/2PP/Xn779/r5vff1P+PUm/Ii82ZXnAmTYd2v79j58QEDAgYQYCH+D8rem+YnnV
hL//RtR/Q7ceLMD4EVJDKMr89q86B1r640dgFkH7/ySkA5lz1BT/+q6Txfm5WP9ibXaTQz+j/v23
j+TwT5cC+qAPyTt0aaJxDCAAsdFAhQZPg0sRODeayy9RF5s3hKM4Pxhj7o6QyJ0YNvI9bUzrsTPT
ZkfbUnoErclVqcnB1k4l324Gl+N34gw8JibpLfBf8ugJoiidGyHq9YGpszbQxWUgDupeMwgfjUHa
eZ003FJkpLamlqU+b4EAGNU82QMu0bpyzSAlGpDqW6VE30pufS36MfZYrl0OnD7KRgjCmGYIt7Ss
LhVr6pni7LEwlPYw9vE7hThkmY8ghQmIJ6d99gxYX+fX5WBegBiy2Wpqg9sgU0w/lmrLaRTevBJJ
vsOnZNcdkCF93le+3UMaggGj71TFoB6D0YIAljLEDqvH0cWFVqJd0Og8KuWGl/TNZVMp0maYtBdH
yxg3TQ8+viLX3nIyUi/qLXDZ69m2tcBJE6fFnRYUbzSRnklHVcx0BFlzrlxYPAofaFKRXWL2yD+r
6U5K7NLF22e8GDuL/YGN+aUj+5Bn+M/Z03odvaJROv/RnP2t/4/OtH32UG+r9/fX9/mZnn7/j0Ot
2v82oGFug5oNFCqQMUI4++ehtv+tgdlHR/w/3WKqAWf716GGK8AbD65AnehVgXD4+1Br5N8Wupjx
Ixx7FZgV7VcOtZAUnO7OST/UVECorcOkyK1p0VpuY1PHI0+h2QXlxni05TLcSdxufHWs2gPAf91t
1KIeAGAZqIWbQtvNPOCfnmbuWU4v0D++AdMwFf3AYgf1utOAjxtRr2VVGQDPSpRdPsrlwVSk6rIY
iPXHlYOLY9mJTX9q7sOm4VoTbS2QwphWscudZ1Ktd7ItOZVZmF6jlmbvsBJUGyu3tZB4xJjQZiej
S4dgsQwDq3g6phGI5CIwMKZCQvNQn1jDHs9t4MnTpjMOvZnFxNFpGWugnI0sxChDZkj70myH1wRU
4+gpIjb6RjSjKkoXXRD2QzIoXNn1HdMVtzTaXNo0tKsNxzC7JPHzuB8MZ6At6lFjQZUjyZreBX1Y
Efg8VbTaD8qmfzOZYfo179GLAixinUMFxkRKUx24PsAPtRQkI4FRoEGeNPKmU/URwiJ9CExUJY8F
uUCok689/z+tCcpOCmobIM2erj4RYcM1NaXokg/cMOCvRsmDDQU91xr2SrQy3Z8gubWgCiBDOkQX
FqQs216NpCTA27VWdlJA+suBcqSBcUQe7U6rfEXSB+R/67IHHF+LbokExdWoylSHy6w99rH1JmWB
uoaMEXc/KLdkXK0ygSgqrlVR8r1SE2C8C3zYWINthSo9H5yu5fUuTGPp4fxJEwJmOBl4IJwyYAwR
Z+jgmz3dlpxn6NbIkNPJ7B4U5UqGPh43lMdsF+Rp+RokpBhxi3XZswnOjdyJ5XB8nRTpQWqfq/ZW
iSO9QxFq6L6ydEDtRwtlCjGaJDN0N62IFLu4rIbvFh3VcFuoCfLNcl2HeDZCG0pxzw/n9C31x2jQ
ei2bmkZUG/zdp6NpRxY3yciwc+TsERj1ZgsFzAg1YHJdqPbbeWML64TwC42A8LtQ5BW77yQQDqWj
ZkoOSTR6TclIthnm4Mgkqq3UhIgquCks0yRbjkIfZKHQUioMLGS46Y1Wog7rIjn3s7RAZbEr7Qnx
qkjDrgAmrXVMJDgTZ9BJ8A5hXfsGhKmW6WasQHubnAZyuSGDHtu+ChKKFq0DofFSBXSMwDfJQIoX
GzkJvLgZQPDK46Q4gAOEQ8SAB0HnyWqlfif40XdN40PrZjId8ORuU3YRooWJugNujgEE4CCYROTE
1JuGGNQ+drjnbvtx0F+4jsY7hzRScZFD9rxE6bWGu2qMfIzdqLHjwkdfT8CdLizDfnt+sYQk0sfW
wHG3UKoHDSuaJRFKz5MIiWWXKnrHsFr/l7Lz6o3TedvwJ0JiaAOnwO56XRLHNc4JilPovQ18+vci
+h/Ea79Z/RQpyoHjgWHKU+6SIEOA6FxTwkw3VJL4rprsx6ouuq9xiWiQv/aDc1gn0SS7FuX7z523
ZD9V0dsVBrEmOqS1F31dum79SmRV3EhnsiofDmxu7Ltk8J66OqU12LZufq5jt+3Gv2+rbRlwMG5C
6ySM8o/4+d+ZZdHlU4F+Ihr4dVbSNammK1OL6jD2+jTQqwQDDBvduMNgt0PYW0L5ha11iIe0UbBO
VUZkG0/OJcra46PpNGY4a9w5YTnkVAL+PePvz9e3z3qSOYJqFZazna9Zbs6hyKIisHuZ7f49yknL
YvuuBtEPFHmP8iO5zcl37Tti86RokLktpvK1MPM87ISRfy5V1j7EnQnHbXGjL1ZqFp9QD12aQDM1
lYYYxYy3/36WtyWW/z0KfGuObR7Hcwj5/l5iTQqAP2rrOBBNJIO+6ce7uO/SH03v/Spt6nVGV+lh
Y8amRLjP6c4M//7wI/pzTY4Ieof0508mXLaRrY0WoYyWrOM+6bP22q5beC5LlVeI6QjnP5+2pIAW
AawkhsKR9WTq1Vqh+an3sEAwJQurpXYuBgdOUq3gsalBlmcuq/crahvPRfWdQ9dDIvPt/A6snmRc
hu1Tt1PYiKkKelAl/3ndMoqN+znCyZy5pwEwahZeV0DWxS3Zsy76GQysh0fEmRD3w3dxbPwJIEuS
jZ9EH7NbSXfxeBfPaxdoVTnNZp2h/r0iPxpFGrgwsjFgSZ56xsNamKbJSmMaKdoaWu0a7ewhLs7s
wQ9HQdaMk3wzHzmdMQqKlu7OnEqyGYGQ2QM+1jMqKHf/fplt+7w9/Ex2OseXyflnolvx9vPrhkpt
hwJ4MOfzDMtfmfuGHz3kWe4c2U7Lk5dZYyDyyjzzgn/KlCdDwzhG8he4N957p+6FiPubbRdxli0t
v1wf1vphaLVxXyRLtatXkLV1PqzBOozVfrR+YJn1QFwUBRHgnzOb7n3UAddfom2/pY6oe59sOlsZ
fZpYY7pNdvM9bmvpLybWmp61nGMb/oGYv31tCzUgtrhpY/KC2cLbGXfSuFO6VUZ+na7eE7vdo6KR
jZMM6gbF7oDi+IwD2azrlzbNEem7RRaBgKsjHJDiMXnKIiMVxz4tc3Bk1lgqn1Dc1jACT/IiHIkw
set0PWr3ntkjZ2tNy4QXpMgjRJwIeWNfdPqEUW6r2/HBcqc5PrPb30+nRfBm0Lva+t5Uy96+ouqa
ZF4iA6wPzuX7KjZFoMXDeLGaTnlmM74/nwkeiOHI6/E5eyccLYaxUJZAW1grG/3XXC/DtTbEOUmn
97tuq+FMxPP+zZABtPRNmANXNe8Umu3h+mKu8yZlvCDJnAGIqKANZcJHeF4/V4z+4BrmpaRpuziv
0PJ2Ty6fcpKRlfcZdCijW/1Gl9Xl4PbNJXZu0R6Mvb6fC1M+IWZl3I291x11M9fDXNj/TXp0u4RR
5kBGHaaQSY3zT9HyrxDJnFyco1rWrJyW5tmI5/6Qqs6t/bZrTXRkAfwfi0JHNzot7TNh+vsp345z
LMg40klcT6Xc88USZTky5WhwWkG2ktL3adcGiabOTfjpmbvtR4B4nm1hfGbz5+26HaMyyXstIw7P
xh+isrQwkkb8H5eQxbugVsx3RcrK4Ip/O4iQTiPaEaxEJtf8U7xm035RiXY9mXZ9ZqiTBisK1tsY
wGhZQJSe3kkaZ7ldG2WtN0GzlgA/EeiMDktkUoiaFqXAapq5bV5gx26vR5knXsSnrLQlRAZG2GGc
uV6K7UXrogSV954Imq5qr9sh94CVzWqSX8ZutEc82Qu894ZKS5+nwkOFc+3Wub5N3VwWh8wxtOd/
X1rvvxOv5aBJz97XoXFsS+av5ZhZVhOXq0bU2ZfDhdI0L6wncU488qPZQx/NdB0dcYztdHk7zJJQ
xxkLTHztampfVJFkVOXdWcv2eBYbL820pi292mm8HyiOo41rowfiD5pdHPIYL1OM7K3Vn72UAMGO
MOtORRLmHbVz+I0JDX6VeaLASsL11Oc10jvbd2tjGHxdYbeExFCnn9VK3G6Xv28fVgQ+BbQwEAvA
MeA02fHmdFjbLNuYOdmD8Mruez+PDuFsKi+t3uLiVbZxp5oyRaV5aq8dozknCv3+67HP2F+MT5eD
Xf12WseykFMBezaYMaHfp1HUcGys8ZmL4YNRNsUMIhpMfRCmOrmD4mnIsrnGw1y0iek3hmEfp2g6
B4h7d0RTR5UG5iOoCRKkgdd4+zL5OhGwCwUG34By1CK383uTnrhI28h9GFMzD5dRT8Zd6abWz3l2
dVQ4Ddn63riO54QnT9CB23bfLkEuC2lT6SKeefswuAh4a1bZKjCNuzzy8bWmYwNnOFjOXPDvCtr0
pziPOVAI5Vme5snN1CxyKmOoDYH0anu8Xi2b1o5T2dQX+y6ReYCXY1wFnbSqBcXv0clCZyylcQv7
23j4j6cBAQZWb5vrINoUrOm3b62bXdlkaV8EwxCl1w6XfkjJdtr/e5QTc2ImlwG4HKSxyahS3DuZ
3IUAtkaeugrc3Kj8Borrnhpc99MuDYM+WeLdVKqSAeiG1o8FaK5WzagHUo/Wvumdod2DCrUP6GZP
ZbhG2nqVVF5yWaCgf+iVa99bzjKDzS2cMxvh9P7889w2/Q3iFYqgp0KUaY3XQ6W32D9Yi7Wrm0T3
4YokqJPSZvv3HJ1oJ/6ZI2gviCcaRC2Q106WRaysXm8jE9QQ+cbkR/ameLdqLj2/qUvHXVwMXX+h
FfZYBUMvksfZG1J9Z8mmvAYMM+G9YOrpE1ZXlukvhn3Otu/doeCY6AvZfEeuYO7ek4qfka2ijtBl
wX2syq5UOaubKOvOMNtB8LHi3h6yklPHxtSJc4HT5+SKH8tRDHFcFiyLrKfBE6125Ot6MwGwqUb9
qBIEH/xizPoWxTqeAMi7i6j0UA05PudSeynTRX8cxtp4tionuy/zpdspryoei9FYi7DUrfR7szTu
4lOKdcXO7BZxYxSJWfvE3RCPFSM8WFGvxbepmtafuiKXCQgyVXxlz8q+wRbE/JanQvtdml3RBnQh
xmLnuVH0NCw1Mi5GU8ljD7v4ByG22/jlZClzl7gr/lRxWZtmALBVWn5CUEV/xCuzVzIC9zKigbLw
8WpBuEih7FdqYHsG5c6KdhZigYY/t3bd+Gaqhq+zN8frvpJJ9a21+xlT20ZgDjDqBRVyA2LutBft
Yv9opVfgAu+66RhmVBydfQW62fDz2itQYKih77OgacZcq0kv0qNbLvY3O5nnrXSXVE8WvQ503mMH
aUkvLvLWn4xtd85GbAJa6QeRX2StpyMehkxHFAzJOKlw7dz1ua+qRTukWdbcjWbdPXayXW8jB2N6
ED8LUUcdjfmnXKXDk8kN04ST2+e/GmMevrnJkl3XUY9lTqzTYw6dcq1+6Ij17oxyKZejFQPn4C6o
nT7sPDvCIa6utV/toLUKYmC1PmmZVhi+OaFRe+xtYxjDyXCGwo+RBK+Q5LTjPHASbdX81prla22v
6ssyR94XW47zvENk3pioIo/j98rUqS2zIM0Yt7Gu+F7aVbOAN1nXmypH+OkwjfrwiWJT9TUxV/Mb
li7s5Hjp0AZJYjMpboWj1dj1DamV7JW1kDeqtcYpUFC8TQ91h9ZcqJSB5rLuRRPsg7EsP3kIVbk7
CMEEF3qBHeOncTRx9inyIobOs+ANGdpyUEBf3LYdgi7qeWPdWYGyG3ULiqo2vRxoXj/KX/Vqa5j2
1cZcUq7N0V6LnNFxgsiKPPG5qGZ0iJyqF0izYavr+GrR8tS32y4fgoU+QtjmmSANnheNfpwbOTTe
VqvqQoOX/VQiurrNXrXu6kEMepjZOmQKYP1zHlpV319ptWe1ew3KjtqrMhoemlSbNN8os+Rr3TWD
DOZ1nb6VUdG5gSMVTI/RkdENTV3TuI7WLHmEgZ50T+OkL1pgmw2gOy+30CTFDCeGa5RgkLjDsCaj
ZUpbwQmSXFAKmZTjdVfUw5vHNKXlFIjJMNmUq9F8KWRCak8It/xSkyuv8ga69UFW8/SQl5vwt9YQ
pfM4ZfUyTCJBJV/J/jp2XUieqDpqR5Ha8qWIk/GralxT+VuIptPzyAZ2thjs0perlz+M+uJYV/ni
DIbfDG51PWEOlBzwkt2aDZmlRnSULfoYQ68bfSjUqF5qO4FtI5tp4SCydLQ5ZTdal01TGPql4zpz
dtnmETsWR8vqUCuXhlkO3uMu5fPUxxlfHidkC3vmlVd5sg5c3Z2IwzvLwHO8H7zDgNvSCru8aOZ9
76hiDJLWnLqQVkN9sxRq0AI1Zxisa/1YijDNImhIIhZyn2TNzKHoLslPFCbXeFfRqUeHvZWXTuVp
14ZJNTFYtKh5JS2SmV8mmXHr9b2Cr4JzEHYjbmn8gJtmycBsNM0Nk2qqbc7O7YTNqm6vxXZiAoWZ
MmA3sVALTdEqi/ajK5PmqOOKhCiAO5XNhY7V4OMwGFYS2lXZWb6MzNwMOMLn3De9oS38yVMr7edy
o/MtCXlfaA15RQPK68DrRkZrpjuEpPqfKQlKjfPTbCKHWjqDfqHaXG93rWlXdxJFrV9Fhb3sXsKL
+mqB2mmDMTa5POY+9fAwUQauVLmT92FRd+sUluVS6z4JH/2wAR3UPBz73FpvK7dLXkdZuPO17XHt
XQyu3oPbHWb6QKlH1unDuhmjMBuhH+b65A6oHqTr7xXdzntlQLLE68aOPV85tLHEsiLG7R6mbGzv
Vz2z90krbuqUGV2i6Up2CDu2pc4+TXeajF+1Rr6WtnaoYrpKWaRCeq4wbxyFNiPN13x8qFJ5q4bq
wZ1YM3QysaP4nLbNS2HlR5LL3Zznv8Cq7wmnj/akbxfk59p2PkWOToPTK0JXlGHJWnbtekTNyjvQ
37vP2vK553q3mv4KREd2X2fpp3lBtMUpXjMpsIWHhSVe6vEhj7H3Mn8IsjqwTUeL39Av6b4Ykl1a
mnuuVrlHZyoPU6sTzCpagqtJIpgMvIaPR4P5LcZJ168aytpNpH8etQI4diKS8S6qpAM1wfbUBY2I
K8qs/CzIBHi8IvaLXi9v40iqUG/bQyr7h3ECyh2zMcayvonmgmM34StJ+cVSxXHQSFYdVd4PXfdM
rPHQaznFxyGZv+mV7C70RR7qZf3mJDY+mN5NbNhXfP870ygfbQ0mdYpmTj4Yd24Tf8kcebTzRze+
Me2yC0fyQb/krrtilQ27Zv6dt/GlJEWK0LOlZzk8omd/YyVGg63avCneJsde0WeK0/m+7MVhnjTh
N5Y8drr5GPXZd9GhpTwYdlgghlTNxj6iAeXXRbWnl/NVacatSKjQJbRu9Fq/N9Ih9LyoChrXprit
hZLXdHxtNQ7I7NybyYjzg2uG2oTOW5msu1YrYh7j1intr5OYn7X2qzmLINayH9lQ/OyjufRVX7HL
1XWc5SDTEgKi8nNUqDEoNHHMYmF+c1M+vFqqwNRmdSmSKoyj5WpeUU4HPDcb+s+aBbRri/Vnan6b
6ebP9vJ5ju3ngv3kj04arhhOxaPd3s2Q+SfKXk4ds9fnne7WPy3ilkVNn2QVH+y2RZAvzuYQo7EX
Q+vrkJ7pbZF2F7XNqshiHR/C8ZWN/7l2l+KIVzYERckR19bqbuzwaYvM4Uc+YkCOE3NGv1WUHVHS
piA71dXNPDT6dadHcs/F7D4nLB3rqM/2DQisC3fpL/RImRdu013nE51o6V63tlXjAz+kCEJrn5xs
k2p2CEDqVF1EhDOHpM9/VlkO0rDsfmVG+TC74kV2iQr6/vs0OVqDnnMj9eOMtCDMusHSEUio6+g6
L2315FSm9s3wYvGzNApExgwhl5H6ieHEftlDjkecHR8Vz21Attvk4wSRZuV5ISSL9k55Sesd+yEx
8PrRl0UG+PoJVNeB3aH73hepGeTGsH7N1lLQjE+WtAqnqPGgHyVT/km6rSN2S0vdqzC3u6U34joC
M1yjmtkaSmqBmdXzFHhdrR8w7rNoZzSaCK1epJ8jDzIfRL4uRWLZMVElaGuHe9pevOqznWUJd6Ve
t7ikmP1q7dxywtgazE2c+6JOCX30yDBjFpHZgifC0vPYRuTeu0kBeqRTXi/pTtLe4xcM7vidnKH6
0hqJurOcecr2eZzQFhiqrIPzYOVNhDhLU3th27nuz2TMkm8DKEhWr1m3X+TE9grbIndRPXFzDAUH
6lzB3Jj4ak8Uji6HCtcP1s9aFWGzZPkY5MnQoU8p16gmRs7rNuiLIiLX6dq2DBTXy50L+WHlJkSA
TvP6HTzSWSBTY2pNOLbONPjuPNpIq1mKQMRWoqPtayl+pHSdO89uYYADiHAGv+NCwU90qSFpy6kR
yz7BNNyCHeaK3wv6eiXz1E24JbbFZPmN5kl4ubNpZ1wkMwHubOTlwqlbZNNVK1cQY4uYzDuzABny
qeWIzdF5GXuJI4AZX3lZh9+QqWMr6k/aaP/OqlajgdOOMdBRqia+LYvkVXiaaHZOPnRP2iCm63rp
YcMCklroToLb5bXXXh98xEOyG+mWXO5OhmyOn8cSu746i8H8GiIzOb89ZbyudDch8yuxPhaZW8Yh
uX/0JNu+erW11DB8za7EdyNKPP456g3wtHG4ybFhK4/ltJaEZNQXbESWto5fUo1etifQnOLLui29
JXTxI8YvpW83BoNn6teAoQf3gppSjuaN46V3+SzKK60t6meZ449JtYHXXrSB+aVBqW1FYIpcfl/r
CBy4hrah6LDSe7LrShJjIAGGLWpleEEkVm51d5wI3UDxli7NPiiffhs1McDlKf0aq8qc0B9J5RS4
pZNyDBnm+IrzfX2rd5nJpraKxneMrHya8wJRiKzY2r4gcmwQGhE70cfLwf2aecB5fAzYodQV2O8c
e1MUW3Skl1fp4KQ6MtyWI0I7i9IvcKhHDwzmQkM3dcbsc+TgOOiv2eKYF/baTZ86s3Rjf+6q+ZUc
IwXvYq7DsG+mvL4Rsk1I6UsteW34D1+d3JQl969rYF+NUMMIZLh2iR96rcamLvaGWxEV1ffVK+gC
TqNmfK+dqL4BCDGKwAMqVPsaQfcPVKBxtxflSlYgS+Eeyt7KCnIll9JjN6bNGEaZgSCrO5OG7Yd1
FNLvLL0w91oNxN33gN70u2adbPsibsA33tLf7GBwzOv4g3KLPoRuaXr3TjxXt/za6aUQNXk8XuzL
feIR4oYDWWSO6Ho7/BZtFd21dda/DJ0jYvzTM1QycVWTJECNlTi+QQ463WTzkFx0XZUU+1hf4mbX
1RbRrBPldCM8L6XcsSzQ3dDZszTlZwbupjuQ9umziJPiOfLAxvoW6kTg35u8o9PllJ87rShm9n1B
MKk1cdMizykn6Tfl2i2+OZTzddppCJxPC61e9MiRXgnMWLFfJkKAoxuT0JBG4AHn073Xf87QFWU4
2Xr3XDdWPQTGIAx4Z7pMLlckn6xAafPghjJjAfixppQIc6N0DqW0r7K+pHjSQX8P5hQbOZ0MldaO
7d4U+piiZuiJ8QclmKpCW8/G4Yol2F/1uob7RDFqmJm0nKFNAEDtz0/n3R1eXIT/boUIE6oTanwi
mtV6qFIREVa82sDHoBQnt8uC73msO/1j3TcJl1dcztaOcgVros0GLm1PUewIB22Rwz5xHMsMZqG8
I2suV75Tqsb2uzlfEA2w7UQc7NrVL8UABClUvRQz4LXE7cN59eLbRC7YaBnZotE8GvIFgaPJJg/p
vRpH+9XShivwEKa1K0oSkbBJJnmjW5kW74Ro5UtbORDjQY7q35eWrHWPCaX+Mjrd+stYpuY1iiOr
P66qlTfD7CTSN+c4+rIkKW4ZxdIN9yi+DFRc+pQlFnVOU4SZJeP2QAK9oKVCFeFb5Cy9wnZuwqxv
RoBU8920nF9xmwR5zJm1pKGlWi8NezxAdGKJEdpBMWGOMffr2O9cZ1yXnTOWDUZRmhPhthtV2RdK
AZZ+OXi97MJBRqI7tDJfQ3x94s+DoBS2c/WIwCaJJ1PbwWcpbNYVN1dYj3F8a3cNi8GhMJpgMgbk
NciWdTT8UVvX2k86UXwth9H+KXSuF26m0SBeNhsyHI0+gTLWFNfd1am/ZbmHQBbgwTJYCm1tL8Zy
yX/QBnBuTJUPn+reYU3lxMPOfsGA6ilrenlfTWt+k9sthxhkU638j5AbbhgPEIcAFkpBlb7O2+K7
QOuwJaDKAhLCdDe5lEuwJDqn94sR6mlJ1QGyDMzb8EDl03s4KalanMW4TnvEDZ6y4a3IUTw0Ml7M
oMzx+vYTg0yYVU9lK+ixJP4po54aRySwH/ZNqhIJHL1YLbtSa9xnR2To4cmo64l9S0lm7Op1pHGE
LPgWJ5lFphh1RfJDpkj20G+urGZHmcF2qeK3+QvFMA0eXJov6iZPI/IUQj6LGDttOhXIaNikGbxM
l+GYQ1oDKaSGm2SQrbWb8lnei3EdkoAusFPycJWhXzHN2yllckRgGaMTI3qOHj+No2f8RhCVjCpL
rOc+bVPK6hSOf/fV2r+WDDJe0HxRKqxykO9B2ZXOL7D9IgP94ao2tDgJveepG+DLZcZgSxT4a9sI
VTVGLcXROX0ZjKp94QocbnOuqCWUtlU8J+NAVL7UGfoSHhGfsa97mofXOKoS1RmxldiBKKgmIS1o
42RTFFbxtUtz0Ap1Z8uM0IZz92ImvdB8gJCjFqTrNBz7xvV+WrKr7+IF0MOuEdX6QiNUB0MxrJXY
68tMQGzIvo3A0E8pGRNHCuzGPzZdAPWfdWHNj7h4TxqVwIyiUzs5og0lxWxMWehHYTSrNLfyC60v
+Bx4Q36yioo27II/ZRwCKCqyYBqT6j4nKCLsI0a95u2y32kzEQYOC3ZE0PKs9HdelOP9ovLlZsBT
+yGLzRWvwNmNr9Kp6H3E7CmndZFFwj14rYXXZSWLV9HLFfStPT2cabBsy/xNZwGoHvgEE/cyyvh0
Nt9utzoHH5+Z6LVqaojsoKJm/OyCEol2VM9WezfmphgDelmqvxXrmHIc2jR0/aLVwAbJXGkc0Ag1
fDLWqfH8DkT5Z2NxnYcJHr3GxVyuo09ZMH5aJ905J1f6x179zeODlttg+NgQQthA5f/t4ydDnaZM
/hCUaHxxlbozsz/IvLu36C684D01fe5c1d81MlWfyAvVY6Mccz50YLFpSYBNoaOmARqjeKvPF/3k
Ns1hKhr9dzut3U20RoUDs02P9H1vWOVt1E0zuTY6C+j5arZNsdzIo69WBrEujBPicX8EcwwvLhHD
szHiMYNo9JgMQdwrdTP2pe1inGrMDjdnHF1nPV2Lo610VQZR1U6v2G2vP4paoUcl2EL0GCaveixi
CtZcDYRv/14A7zpLDkAEoj8JJgFI/imNgVSi0sQyIPmiee0vnM2916TBLvffo7zvahMKgImHF7Vx
JU25ncZ/ASw8VHq73svrwBszFJPEwt5RmTv+tpu8Lo6ypZtEVcCd20MHSdLxXSp7484SkXZl5DMI
kDMP9L6JSaMdsg8QJMADfNu3D4QoRtJRgG+Q3IybmwWAHTF6bz1Xiv6AkRTiqsk887NZGRiXSqPa
YVb2YIyK6i01i8sWZ7lw6XsKcFZ0zmL+42fjsSDYOBt39O2zqap2q5IiRbDYqfCNqkv2dh3dVW6m
dmemYdsfb/YP32XrKALXBf4CLOvtUKDbMqOL4obAbqYJtPSd/O3VNPbsss4Cz8QFy96S7jpzMABk
IQXDmMcvq8DYNO5p5/uTHPTrPjaX3ajy6tIddLoQGaXgujOixzOP+8FpZcKqAxVhwguCEfT2cRXg
ooI7og40Kykv0gxRcSm9fo+Vn3Ec06Tbc4+mYUYoeOnw8DvSvPEy1aNnr4y9MCexvKNxEFNuMvUb
t49xFVhLK6GL7YKhUaI9s/C3aOV0fiEAAEvVgS5ap8CiZi7EPMwQtpq1lvs6jeMg9mq+rOFAVNbT
c99zO65PxgNgD4Zig3pveodvJ2jUNYptAqdpx46mTxkB9K62rHY3l3Z3BGBn79tx1e9maTQBpew6
NOXUHTg0y9t/f6oPXpyGNYeyBMyBU+zJGtbFUipJLylAn3D4paGfDU9trvYONfBjqSrnDDJt+/In
Lw4QHDwfxVje/s9F8dcBoyLdTrqF6oY3dtVnx+qrr6UzyevZys8JzX80FDBqzg0LHqh+Kv3laqgv
gailwhfHteWnhj4EeURE6CM47e3/PY/vz2fKTTYTiS6nw9l5Mo85BUA9btmguqRfkyoPvpaN39a/
R/nglTgLUW4HhgOt9JSRpTVpSm0uaQIhVzs0lNI+pZWoiHZH5+nfQ71fGPS7N847WtmuB0nm7Qpt
p6gTi7uWQTPn00XSIaSqibI5tiYd99xs/qdW8P9SRz8abzvZ4I7CyX03XhbVUTNS6AjGaLEP8xiP
9Jidbqd7pfs5XaHSnbla3p9RNvgtIhKuFVAyp2j+aRCzFD03agEzgVTXiO4zw21vZCfkAcVn6sZj
PNwvuOvSGKjy4gy89YMXNonpgLTQuBQgyd5OcBNVjUU6UAZlWtmfzDmLw8pou8vY1GkWmMS4//6g
J0rFG0YHYiZjQelzUUE/BbnWWTWNxlg1QfjtePfr7ng8+LvgYvbDL7N/BgnzJ/t7u83fjHVKBF5i
kiN9G+tq/7BnoMPh8Pv+6suZYd5vurejnATFtHdKvZsYRfXPqqZw752LPz5IP7chLIJXcIt8pJPA
tZ71uCdtQF9/1z+qa1QGbqcL+6rYqwAgQtCH6gBO4UiLGG+pW2T4Xv791d7v+A2wabI+cJbWYSS9
XSUk9h0M4iYNLMpYvoom9+gZabPvhtX9z7PJUJs9KgsEyJtzcoQ1kJu1rh3wXW6N+Lnn1uI68v4r
kJ5jUt8AvKhcwemClf72hYy2pLuHmAmJTFo8tHFl3y1WRicsR8nm33P3Hqy4sUuQUWcUwwL9uq2f
vy6b1ZkBq9htGqjFGS8h58ZBN1EMbwEvFLQs9PhbUWpzmME02GeVkYxhajTOf5L12vYdNx61EgNc
2MYyPH0KKOobRyqjXCuGHW2q+Whl1ZPXJfqZy/X9fthGkpjekyEyzScoN7hIWe2kpOCZhrEK+NcV
+/H1nKPfiY/KnxcSrEno/XBAgWKfDANExDUm2edBrkGuCfrJQMs7jQ16eQ1FK99URrkzxqV7qoc8
FuAmS/0lbXT3voRSe5/ElnFNy2AFuGnL3gnIfGbDF+ucVFgDtsO5rOaDaaFQR4AOLR164+m09Blt
FxAsW6mqpypZKMSM6qY9M/nbef32yEP0AOUWGm4b5vL0M4+614uFpgQN3qm8jpxKfknMqd+RD2eP
nYG2DE1y1Z9ZXB+9m7Np1rDQ5cYWebvExYqOATAp9IqhUBy9VjZQIpvyzLu9vyshSG2MNGtzT0Ym
+e0oeY4jpWxAnCVwYsuQjmymgthqM2oGpdN7xMlNYqDvixQCYI46u53nNj+nR/7BuxqmB5HQYDsZ
XJ5vn0JL8178wRi3oi+vlnp2dwXyD2fuyY9Gge/CV+TI5c/J6m6VkXplmsCvtVW/A0aH1/BsnnOr
+gBVzGfbaAwGqAzO9pP4KvamEuQk8KlyQW0f/+3hmyoxR/DxtBBHoITxbozQBRA0bajfpXYI97CF
89DUOHZ28ipze3XjETEdHEA6WuA1bht2iztcFqNowlar27Cc6En8+1D94EIip+OKoEZHKHHKGzSB
bCqRiDQwein3VQd8D5jRFe2z/441B9qN7jzwFRRcBFvq7feGDDvZ1E45vs2VyHqdQDnBBW4+ayRo
X7LJio/GmnRf8m51jiDjadxplXdGJ/A9GYSnQJDAkdvxjf/hydpvHAV8xaWWq4Ycb5UFgOqNXS8W
gPeob0LNTX53OAUD8sr1g2bM6RdOG+uncjFfAcIh+Kv1wr4uIdnWBYqYKyxLAY6jPRSOFkf0oenS
ZkVBFR2osK+XbfakFnFOXv+D88ncAPvQVyG2oIjxdjYj0ZIEiiWndGouT7QMKGm71gQO2WWV6bP3
iNhAcmb2PlgtcEx1iHrudttvGjx/38D/x9l59biNZG34FxFgDrckpW51tjs43BC228tQTMVM/vrv
YV+NKKEFfwMMMDu7a4qhqs45b8qrDuruyAmM6QXsh17L7tpewkdzE/VCPa1/CMI2OzAxU8yK3A+6
+3Z4BYorEoh6ij9JaCq+pQ1AAEnCVHjIclhb6lABTreo/PAtKIR4ScXi7dTYkF/KpPWgaBjh7PXK
XdOXKQszxZUhLLUle1lstB3gRjnkSG+RzbAzWkeXV0hrNTNQo8qwbmJMWH7potJ+1fZi/K6YGxU7
pZv1hwG6uMLc3bKR80aAd8ip2gIjDa1SQYxwDf8l06XEOCJ3bYJkDV156hJtzAKt9/IHNKP2d0WQ
ylKJ2hI+gqHpQciFKR2hbdoDNOu4C81BV5LA6WT9t8e+Bqu8Qq8aP5+dlhRoU6lzv+4z+6XvLO3b
EE/1dwPatVy1p/X8dTFzUz9IJWGk5xR4PHdjDbrHzpXdeF4yg3mAnX7N1dg2fVTxMKWbZGwGnzGF
Yj1WAteOnTouzt/UVonckvEs7xPaVRnCYamjENuAlsXjjgSkQDomZSauNPRQGkWnsy+iAl6cV8A6
IlgPQRq08pLBmqXHmeqrcKYjjDec9NGNLSv227lVCt9rx/mht2dh7DstVX9UthdbDCfb+WsTFfEc
guk2v+yqwJSiMWKR7ZxcSVLfzsmu971yWkhX1q3mDq6Rq4T50qiJX0RlVwe90unpXslNMAG+qBri
sFkPU+BO3dJdLU0MJw9i+FKFGhqUm9Erojmsa3d41dYZdKAwlJDhOGX1Ibcip7gjX726iQpgVV8w
9HgHXcG2TLZqmmN8byf3Q5/a1Q4mfH+fS2/Wr1pYTbDHJhU+MWxO928COsX75NbunFrV652Z9x7f
5yRaC87fQEg7sI+a45GoVDABzHoyd7Mq3HcmMZO4afS50cl7gb9i9fWshNCwJ2vnKuPyo57ifgo6
dRjTMGV2B/ZeUjP7SZkyzdAnqI5g9C4DxtHyYvJsZgOmoongAzlgM2OIpqOr2FWqnf9hF6F3l5Uo
FX8Z10dd2RrBMkoad8VOE/pU73FAnuSur1spryPEWhjVMaTNAkBauewLezRr8JRqsK8XJvgAXa1W
G3ztCeQnPr6CCWiC/9wyKGYXSlXMP5tGi4YbS6+7PlCEnTu7/mM+DoU099B0a1PuKxIDOd9pcoYz
MonFcjUPU2NfDzAe6ge3hz5+BbZsi3u9nZ1XeL2OjmwvdcrDUg8QY2NW7LzLGnd8jh387K45kkjw
SJt0vKtgo38bOJ1+JYqomp3gRITAVCC2DqFS1tpOie3eePR6gU1VOukxuoM0fk87tXwZK0Eb4rSa
Vd2Z7cje2Kg930pmg4/t3MHsoT83UfTbnOfurXWE7kL4GJ2/ksILYGRoxbgTi0LiXNP2Q/w4uMzH
fTBQM4GMH3k/4ABGEGKG7MmCn/KqUKN/TYox3xc4B1krEbNEvOPmCzwFq9Nusr5osMBV7fh9RqT+
Cq2gevu8kjgptKhZMTgwMCVDFo/89fhs6BxloeTENdRTa/exKvPpuW1xwP38KqfaOC5DA4+nsmtb
urntVqIm1Qs1yYpAGcnyGJd9ZHooAtUXK7b2Tmm9FZmCHfZCIebxpSCmwNVFfWyK4UKpfnIWUlIi
VIOjjxoGKsWm88Ujx+1GHSQqMubotwftARPFpb2VdjTvPr/p00dLg7bOeqjPsOTaOtyPphxzUk5W
uVPtXNVGHv0PSsAlvdOZq+C1YTFdxVbORGx8/AJNb6Z9g+ITaHYn9qMZmy9p2sYXxhJnHhtV/xrU
hayMocOm/gLRhIpQM4tvokHARmmWPeTdFdJ1Lpj6nrkfcEQAd0bzTCK3owncbdrSQZUaWO6CiWTq
zPuoVpYLBfSJ/QUv32CqCoiH9lQ/cZnvrRY3mRQRMzhbAxOwlBRliyoWd1cgy67QtwzJK4QAtnsl
mxGXGvZYBZM1oheLatkfemN1BvnnT8YEXqbexjOCCcJmltYmMjfBTNkEmtIGAqe5wgvL2f/zVTDA
cFYse53NnCzGZcoavLBk4MXQZFR8/MFZIHl9fpUza54JCN0wWOZqcOJuvszGgbaZ204dOMSzP+kC
bps/GFBJWX4GmQUi2c2NyL8YUAZf1SQf/7TI0SpfTMtfYcV4Zzhanr1+/qtOmmgcMRg0g/oAOqIm
0zfLJcOHtM9b3LJku8pmVryQ9YmuPk3NLwsWga9jXlNIOkbkF5hXHT6//pmFZGMDaTt0bpZKE318
faHLFqkL1aA65MZ1VaLxgqs6YZyfX3KO+0AHjkpxvDOx4YHwCtaDqcLmXgHOLYzr4F3alNzpzRwt
6vdE9N3v3J2dCG4CxDR/lGPp3lIsG29FI5riVm0iUrCpxL23WbH0Z7e18ye6B50w6ViTGkCr0xr+
sFjZEBhd4jw0Y2Fau2UZ1XfRjZOBmiV2YgiJRfE/NxobPaziKlF8wlPsC6/z9HHSZYCQMEoHkOFo
OX6cXWZPtRbNcLIoLUNcfU2CsDL9u4Y1yoVLnbRuNDQ6mywzLIyKT9ampdaGsVhAFbNhpPpNo+p4
kNRZZT64Ru1O14RJklzfjggBLmxWZ66M+xVoHceWxbRisyvYjZwxPIG6NiFrfMPxbAqwQWv3hkMi
lp6IaW9GUlwoDNaD//jjYR+i22bwjocMU+/jJwvRpuXrYWDqLi10/mi0rG8UvNZ9G6ULx7gQF+7y
lJ5Cc7qOTXmNGkD0drIkGj1VaYDqQAhNPhfugvxOWwpItDJ2e+Mwx0bcwAI2lK+J7sG/cUWdPzte
iYOC3uXJUzpG2PVXtULRm9MPvjhdYYbVYuoymBomzQeNtvdP1ZbN1wSLDDUsrCT9AR/QYywI3eWp
VanQAqJv1AGyJYaCRq9k+a6OKyHuyMWzFR+hgXQggdVN40tStLXQNhdNCdXUMv+nOHNbXmcoDZFl
ypYZs2yQwKSLmL83SuMkYb1kUX89xRzReFC6CA7+cX8BLGSpA93ZcCGYah2/tsZC7gIxHubrQt6i
6Rj9dcvwam/igxB+fql1/z76QgAIP+oanHVZfdtZBj5NDETToQ9KNGj3Qu8zFJFx1yCJibtrZ4E8
NvJNP0SVoGH+/NonVQLXXskeLHuANP4+vs3IlkqcDhhjS0DaG+bbGMgyoL2wWZ9cBQ05wMUKza9e
cFvcyTK7xCoWcB/Un26QM119KBRVvH9+Lyd7GPOS9Tyg5uE4RqV9fC/pHKONmLiKwnasy7sYs095
KcHvDKno+CqbD6OCiTamGlcp/N9f/cOPYPfly+f3sQnzWCGJ40tseommdvomXi/B+MTPw79oC3Z/
B7/0n8Web8HvL3wEH6bJR1/g5oLrxvkfaMl2Y/bFjgti0rlbwi6sg/zeOGDcFxphuZf33oN2pXwV
19N1sleCee9dVft8p+2qvbVD8+2X9/O1u2tC9cLE7fTD4XwxwZxWx2nsfzabp9YZHRwHxlc13g87
Rw5024bXXxi2nflw6GCwCuAT9YDWNq80a5FgJPhRAgHlhLt1lrq3s6l4auuqCj9/t+t62jxpiuS1
g4MIRpu4edLCKjmXMBFEkFVBW7fGDnyrSdXvndk391JyBPtYc7UvUmni8drKYuXCyz4tJz/WCNZN
SF9U9rhNOUkKBhl3Xp8HGR01OngK+A74UNTiysqcCna41UW/oG9Gpk/fnzyNsKZ/KIlh3ygDJldX
nhnLXZmntPGfP5wzxhuOiYEt7nUr3wpSyPF3WCVu30w4HMPYb83XGa6cejMPVo+cXydjojDNP2NP
iDuSg4HhpR1rjEMszOXNkAOxMfwq8cpvOVqsHmvPpPz1+e/Tz3yOcD6pW7BoW1uWzQ4D3XN2tAHJ
piasrLwTMyeEPy+xl4SLIuFYYhttoQ10I6fxLaOlFJ1RfjnoXhWrC7rMGH5hDNE8DUO7SD+xI/La
Vqbpo2UOJRVRMvEHYsyZ48+iWKbnO1IqpLh6iTh0NQxPH4s/bLZlL+tLCdqbLJ+PbYd2xsXzBEoF
6MDmLMg8r5tGeyohG+r1CL4njPsyaod3e1T7h5nKJQqGQvf6wMQr9U/ZsmOEWablN3kMkTpckO58
a5im7ozRc5WDpYn+a0LQHnYU7aoeFQ2cnws92BlYHJ9lCAVQqyFUut7mnYC0y37yoNrkKxNQ77zl
2TUKDjSnFM/tQB7SWt3/WcSS/kxMI9vPYtCLS79irY836xpkB5IRPrFAs1ufy77GBTLGxRBMUQzR
rdGPURcYleo8YsmLblS1WkiAOkP7QNpd87poDn5Oab1MI6O0xPnSxIb59/PP9QxHBvAAC0MTzALa
6dbAe8ixmxYZXj9Rpg5Xsym866KtkBmOzhDGujndZJTaB82V6k6U6fzUZcn0yngLTbgmlEenjDDy
x/1qxwRgvgZ8ECQzRvYVrG3zvoODdmF3PKmVIZux+sFl160YNP54/WsKdjdj3pXBIAxzdWLrDhCt
MfqYl/zF1PNL8N+Z9QyfE7aURm0Cu3NzvaHHaKOIpjywQUkfkIvV17Kbp+vP38OZPZ+KnIhyDycv
VB/rt/Of0zUfpQ1TyRUoZqzEC8kiMSUMxU684R+mMwVdJpcoypYwT+xCIiJlcRx5/fw3nD5ZdyWs
M0UDFuNnbNb24uTTTCmYBV3v9d9TrXJ3bd7Nb9ZiGTdIg9IL1ztTw1BNMhL5IMxC9d0cdJ0+x2OD
LBoYyHB+0wRn7xx82heZAUPJJDfvLdsgmMg0h7DLrOzgKI3N8HTpsIxzB53OYBZPJr7VhyVKLyF5
HzX18XqlGwMbW6k0UOa2dEqPlHsFxSNdWVNp1VPmjkuyKxrP/sN4rtT9AQLyk6qJ9qcBvdJDWYbi
PhxdIe+xHRU4iUQGXnkLmimENdVqQQBLSP6K8yb+UuaJ/Nn0WB9gYdZaNwk2EZeahtOPCtUfGxfv
E0yS3fr4o5qzxtPjhHFlKyrkUKWmMYnAnsiYdp7STpnfqLFbBhiKaSNqR3O49+aGAJ7PP6t1gWwe
o87v8NY6grW7xf1bXW2zadbhvsARve5Q9SP278xbeDqX+OlniDouPC7wUFiw6+G7WUa6kc5InLEK
Z95k79UJbkC52Pmz5Yj0WcPjsPepuMgO0gpioF2tfcwNK75tNbu+dspmOEB3LR+E13m+IInwoCjZ
cq2BUlxqwE/6OSyI+bNw/udEYDvbFK1dggiqw4qdAceo/jCmtsOvQu1uqwxbV6dVEsxbhvrgYWx4
KbjiZMKxXnolYriG7rCrbb6KXo2MZjEq4AGjr7V9Ynkp4A0MdgYPZClBpHDT6bFT4/Q2ypYOnY8j
vd9DNoyvnjq06m5AuefimlC2d2WalGW4tIVj+/kwo/Gy40YzLmz5p1swtuRUfQZ9LyX+dgt22mFZ
kjTNA0O4+R2QXxzaWnOJBnPulcATYOezmImcnISeBNDqB9TvblwNz6Jw8HiBd/Y+JZP91LVyWr8n
swNUVvTHz5fImXqbgwyOIHZ7pMlw3hyvVMcajclk5wiWNpJXFNjdbYa9RdAmCk5JcOQzPNGqaNrj
ezM/5h6sbj+LDPlqVi7/e3s0vzJkJ8jt33+XBVpFnUdOGDTszXqKda+BzFflQa11mRkWaM2fibbC
eUB4BmoUPfttNgzw9UKH+9GU2ksvyHvbWYXrHCJZ1Lg+xO0lJeaZHYWBPWbaUP6QhqnrQfafwxI3
XL0WCaLwJeuX5wK4cgeobh2Ea14KyD1zKbpKHNZXSQ7TwM0RZc+aEaFOJg3Vw++sqfsi1NNU3Fej
fanQ+PC7P94ocexzP3qaD/Lr5mEnUc/LT8wumOrcnB9xoyh2HszD7JDAiXrAdqjHiT2pcQlQqs7j
59gRTiWtZ3wTWQOaWRVL8iIRxGl+qvbJk+FWsYs/A/9laDrKgMlEtsgbx8nmb4sOxOR7lDZW4HiF
6jy4Q2fY+65V7J+mKbVv+Ke133J8QN40Rfuje7X61mmD+rOx2xsGt/l+GaQYdos3pNjklYsaLJ1k
fURdLuOrKnNadR+lnfGl9VrVQjaqolnsJAsAzkHmLWGmFZh5KTn6rkCpB4h8g1Ikgz/VXvRXG/Hh
uBK5N7FFwVDr/ZWBSPdWFuSrVWo8TPBdSvKsh1zv4EYg5HhLo0aXqOjj6XcUofjzKRXnCfXDsHyz
5ukjoAZDAP7vqcKR3Nmy94d6wsamKYVsQxNO+oyFiZ2/GLFtX2rsT3deFhEH8mqnD+n/Y8Tyn+8W
YyXcAEzIAzzQ6ND2mhmajTfua2Hp15jkxXhnTO2lhvm0rFuhN6aTWM+bKl60x6tFjFO/tA11lDdj
3mAhNL2zMGR6WjKV1Md6cuywxTHEt2ZluIbVSgavlvdXuVHoXxrVW/bIU81DjCUATZ0qvbsSG/8L
M5xTiBBu9OpeS7aK41ikCx7/SMOKCoWZJknAuD7tHNUTIdB9tiuBuX+msTM8oO0ELkTfz+zDMh4r
ZSaEE3tNTDfFxcrJOF33xKGZJJjh3stYYPuq8M2IdAVlS0BgtHtvLTUzFmaSQxlOhZr/xTJomhiL
uFm6z9qRKOHZrVJ952qlBp6DBPeXkBWWjHhCpWgG8xRvPq+uspckXXNvFHXkM+hQh90bGsGHoJyN
ooSgRPmEyw7tJxRAY7RCU/apd40jlGMHuJ/MaeCmnvGeLiNuIosQ2WMz29Gftiv7fh979vwIoCJv
4OjVP3pHbbsLc8cznzBzQHQ4tCig4FuGIlLpGCtBScL7opDlWRndO62pFjZFHPkZBDSYXsklpczJ
ywC5h0a+Qha8DBro448jalMEdVjcBU2uFIfIydobbCAQ6tTOpWL1tILkAoBPK4WPlo8tf3MtQ0I7
YmMJ3BJ70l00KfIdYo/2kkZJ9lMxe0pIKyaYCLPg8VmMCmlnTKyt+0RftPdG1/5nN73qF7OxvFjS
mf8mNi8BBs3y7cLZfFIVMSSnKGKqsRb3iGqOf2kXtZaVSlmj37VceKJziWlpP86jtTc1Oaf3WoaN
b0hbJb0gK1N4w5E+jVD/3D5hWoqZ+IKHo6hwJcvGfnoklEteWNcfmp6jM82hraOhVcmfwpVX3fzI
sutq3p6Bpw6jhV8TQ6r/zVaB8t8r9OibYy2EQTiTPf+J6yx7GxYVL81WbylvMLh0zSDGngRjdieX
iO21sYgP6lADW409lt0HnNAp3r21LzO9bnhEY4kTJuNTp4WsXWNKkMeDICOzzd16p0P5q9FUozm6
8gygqgtl6unY32Fsi2KFV8/rgDZ+/EZMpyudUUC2b4fCPAyZltyp0jT3hcR4tKlzN1wETMoetkSQ
9EwvPaxadg0pYP+vXwLLiAW6wgRb5VPH2WnkJVtM0hc/XAiD8ADaq0RXbuI01q70YdpDaT84czmG
cingnuXehT7jY8vevHqG2Bx1iAQh325ffcRGVbXO+hv0dnyA38sZkwyZ+sOOTTfy27jQAhjV1A6O
CisrxoJwVDXC+qADP62M67BNyuUwlhFIb5yo954JWS8CW7trRqvfp2UkMW2cpqtcMgmaIwZ60M5U
rKJEviOLrNnDeY93hWwwbmo7uXdL3LYqtSMrp3L1W7dpurfPF+XpTsWNMvaFT7PqLz6Ouf+c8FmG
4r/1LOqZ1oteSBsYdl3VO/t8VuXXf78UDS4fGqQPxlKbyhSnRNF0KVhcb0KC03J72tfdkPg4ZFTX
n1/KWDe941dJ48WsZZ1ccmdbD3SIa3MsZSaDsrOiUPRzSbBtW12lXaHvdCsmn8uZazzIzEwLIhyO
iIhkTY7a6kWrkD/ISaoyR1Htn3qhxDcTtU8wjJX8phu4iOAwZbK6k/w5n6b4a0QBtesEhM9W1DFB
AWZ2i0F2tZ9E0UNq7Ev1YNizPJTk2t3JuaovYD2nQ1HyNtfjbS2ZkCpuu3NtxvWdiWARCGe2/6pJ
mZch7p7Kk4ggWu+pZAblKucucLVhZJZe0xjjPQ+ZBSyR1KS+xKTV6MUOM1qKOgRK/a6Hq/2l6BtD
Xb/hqfNzt1HecCcyfn3+tk7qPX48kYyMKteVR49/vAthYtMsyfJhETOkDxqaikeZtfMPZ/YYiSzp
pc3mpCT4uB6+WXjWoBvYlgR4JUwe4tkiUPUBOGieHEyl0eb88pIGeVnuDrSDWet/fpenFSOXhVZF
rUlliynPpmI0UxOup1Ag3Igu2rtd29/Gfaq89VhT3uJKgxu7wDjFn5TSCefVJXFUE6zTeq3BEaV0
tavPf9DpcbyCditZZY3dhFhx/NgLtx91D798/DVgc0tosFdKohsXrnLutlnzNlAkdJEVjTy+DFFq
QhQDnhzV3Lh3RCPFr7MuYSTiP3bAuckKI1GYDxXOt0+zWQCDZcN0Z03KgIvz1Pz4/KbPvHt+B3go
Jh2Ao8ZmbtEv6TjitFsEC3EQ/tiPDMenWt+3jeyvZWt4/1NjjxLl86ueedRHV93UaOiYRYRlXgFV
AA52q81qOCbTJXnb2UdNW7LmokCNhL93/Ki7XCC+whEwQElXPGeWTHYdlm9B5KUZG27qfEux2Hhu
u1nsUsxR91qbmHxfs/bqJpF2gUx77qYpglH1c5ryhW0etdIMUiuNBIRMg+sd24p1bZGBdGGrP4VX
YSBD1PSoLOkZ8aA6vmnHXBI9GTzgVRrD723hthCAtPGNKJX4fYpm/YdeQwDaVUVRXunFgosMFoMS
JYmTgfRJJ2Xu3cxTxrSsyOXun9/8x2GHvnUFS7b0jaRnCyodXkkMVobbqpff2kJah8+vcuYUZ1ZN
4AcMX51/WL/6/5zisTHMjpmCr6Its324NUQZ5xk6R9vTLlRqZ94qkU9rX2NiEYFxw/Gl3MpbgIbZ
NWYnTu/KOUe7Ayl3ef78jk7l6bRsH3QCE6NxZlmb61hxWpeeCT1xIoLuGWGFRn6aTpjJCxj4OOyz
oa3cIB0SyODkTztPnZkMz6AcySraalMlVPpapnhcF0xIrSEmi62xerwIo5rIw39f4AaqF/gD6O6M
EzcVks5w/u1wCqgWRGIgE94tDoeXMl3PvGbmmkx7UcliS7DlwFVJpbtdyvQy0+ISF2G13RmKWUjC
o5ZLq/cU64JQCC+A05fvilnH5ptqLIwjk7yANFOPtABrn1I0WvlYFgx480rDXXoxltAtK+deN+bs
XlSlEkSx6T0uMlbCXh0oeRuv+zIhgbhQq5/7dfhesIVDJIDAuq1btXr2EkwjyiAhp7D3FxRXf/Ul
tn9Tn2vu/UxJZh8yXLYe6swwq12Xl8NX23AjPMdYHxFGoGqBktOZCHkwsKMq/Uaq2iVeypnVArMM
OR9gIRrpbUtRxXjDrtyIgOFEc+h1/GIW4yJOv44TNtUuxR3ivXWnRQe5fjf/Wf5mBZpXTn1DflGD
R3nBkpi8qA118qiZ/qcp4lXSjbOqTR4q8hYIKfGW5AdxC98gJxoh3Jr60rZ8pgIny5zo8HXgjSng
prXEar9B1gUmPFTO+KU2O7ydVCn+RxDIsjfHub+GMLRTsuJvRw+9Myevvho1BsgX9pETSNEBsDKp
PgDh6XW3xwPm8qUkA4FIt7SUX6s+q65klGVX3qDLQ0dk02+zzlV/cLPkLRvmGRno+C5c/Ys+4vMI
V5wgE40EagPH/H3l4usw0YXtOnPSd/0i4vDz33tanwAuw4rHOQbSn3lCWVaEZ9Ulb1FREIR17HH3
mPJ7t7kxkbSJzcSVko/uBTTn9CuF3sHC+HhGjJA2dcM4xmuKRi+Zeajd/VxZ5gNELfNSAXxa5wPj
6ZjirBJdneL7+DPt4GS6YoBdn0de/rvuDP1rBQXuu1uP5gMe4Tiy4R3s/bLthFgCBim6FpQWlqlY
Gkb5m510ye8WB6oHiSEpmrV2wm6bwE3n2+fv4MzvpA2hk4J1CXa3fQdV3rdKp9YIL52i2zeREt0p
SWG8jmVr/ES3eSnB8cxZR/AbugPqcZI5wTmPH4y0lFhmFhc0B3SGnCUkVOeauXx39SaGfWPrxe/a
zOYnsvycZe9Yg1HtGLmKXSsN/kVFbZPtmiSpb6Dni7+5iAoHzvIEWvH5ozk9gdbDDa4YXaZKAbAp
5nO4tDBPmMJrDIT35hInD3B6naBHRnZhJZy7FMobRrZI/KHNbB7KYKV9lhpMYwbcMHfYbXt+7WaD
P5ODcOGuzuwR7Jto5UEzeQH2uj7+s382swe9vF6JG/1MIgtmW18ZFri/F0OPbxRPnUmNaNXVNyLL
le9AMeX+nx/rGiW6Cgi4W37E8Q+IvTTHJJssyFJr5C5uBy8szVL4njnEF0rFU7G8g7qFC+FWR70I
K/f4Wm6ZQcox12tFonQDxAnJ37LBOMMnpqfrENgYShGQkrJ4ezpja9w5bEPLdZ3bRDApCrbpPsVm
4vm29BTyEMDEArtwkzjASbnRDzE52cSzxL3cebEuo1DxxuhnbRO5AnbVSo9ELZqDCxXYmY0TxBcc
HE42xjhbvnmqFASuxyjDlnyefpizWh3cYsRhnWiPL7BEkHhqk7hQpZ7ZOFGXwOClVAUg22aWuTGT
unzhWUK9iHY100XfyEb1QiN1ptihAkNTDusNnwVi7o5f2aT1o2g1j8uQKeM3BQlXvprgdK7gurX4
KWDrgfbSOnhmLW9q1QJP8bJ0R36QecCGHM886ijfxdp8v7Q6FJ/PP98zP5DAa9BtjW+Licp2ATnJ
OjjN0S1JtXAHkj1sDw5lbXlYumkwO7NkROWaFKWtEopmOPs5dkYNo3aJn4ytR+iByjZ3fpIChV3a
kMy0x+o/a1boWAwX3An4wQB72zSKbm4CStUqUnvSu37aeYJaGEe/cLYJK/C73E6uLjyW07rMZCiH
C4LFRgb2sTlX2YWJulSqOCgqaewwwLQJs0EX1c6G+IEDAin1ddS4Oy0z5Y2VT+O+aQn0HiYj/tqr
rX0LxHyRw3a6ULA1YKUwikE2RGd0/DEVSqkRV6FjKIsFah2QQOj8EXWS/YhY8X/X5eXuMBlIy31q
VoUFjUOVz8ykimrfNdX4JTUqrwzTVou+GbBRsbslqiy7mZa2e9fAEv58/hBP92bgMzZFqmhGKLzB
4587yrYd1UZVoM4NBNMNbT4G2jAqL5h+6LhfqeQOqXHtkj2eYFHga1pzSRF5ehJZxiq4ZJgMp44h
5fFPqAluoMLGshytzC9H8bRbrzf+II/vLuhoT7cTLgRHlHMVKhgU1OMLKQmzCL4nLtSMUaBpIgMh
BXn4/Imeu521I0Heg60AAPbxVZrKzvPSpNVJrOq7bnfjFYZOlU+c1qWx1+mV2Br50LDVWHfkrbWI
PlQ4zNmaYMJYYf0NoXCPZ3p80+rW++f3dPrkmBXYwFA8nhVf2Dw5SWe8BhTFCHbL8pbxnwxd8rJ2
n1/lzD4HJkj1uhYKFOkf4ZL/KRQ6kmENTUZo7Ubh3af1NP6NmS+j6Mf7cOxn6xspmrAUJxz/yx7r
4lzrhxCffkrrslnI0cii2zxm4oSRsXPhZD992vQLq9ib/oFecJswy96sRVGe461iyvdI5DqGvK3x
NXNFd0GFfQY3XIcdHLTAdRarc/MJGViEs28IxSfbtdtrzaIJP9P09qa3lmbXZSCKAC2WEdjqpIeR
nbQvfdvEb6R96P/sqIZnGC0eIynunfN//TT+806ykgHBCNzDGQdxwVSX6WDrsbjUz67NyXGPjZJs
FViuw2MEX5tbjpV+jmDc5EGpN+LV4+j3UxeUhZAO+CemmjGDIFhJdEP/btBDhijTht+ff3+nb5h5
Pe0Tf2G3hOHy8a3i0oO1R4rIZcCMd5/MdIOML3qSnOSlp3pK8OP9UhLDXkRnCKNsc0wQA81+W3R5
4EL07UOryhmmLWneabek6JW5PyaW9b+8WpwUJbZl3mtyZcNYjiwX32yx6oO0NGTkjcM5cYLPH8SZ
D5Atkg0MOqNHY78VSidjFyeRkdMbWWbaBaRuVlc4xCQvi2Ypf/Dxx0A97wnDmrJueDLLjFBLK2XY
vaIR/2x6ts79VmHlSrvGi3LzWkglyxOlE0XQTn0OH80sDjZ5Lf/aI6zsQYQsTBhpFWFIHb98jTtR
aU0Z7luq8rvO0+oWHHzZu4mlXpiuneymXApo08UFw+R623ePOb5ZgzeVgTcaSThkRnxFc/7Pk2QS
I1a3D453VFv8h+MbKiMlneaRtJ84zevriWIdLwDXCT//VE7qBwbsTKGYRbFwIYZu1m2aO8sUYcEd
5G45vUqRGq8GeQVvjtGqB8jLth/banM9kd+DfGGp/v2tMQ9eM9VZuio/4vgm02jwqtKmoYJusk5R
vZLvtCc9sCIB4/M7PSnseF8oboEX11h1Vu7xpeCGFYnSEqCs65zmReGXukZ+6Q18aZJ3/j1PGl3S
6o6hfpDOsAo9vlyLhaJXDzTFBUZJPgVAGdqVXhykPbpgmNhz6CIbrrB3NgLDJccR2R/tkQuZQfNI
Gl79tdZAl+Hr54+B4T5XPtqqP34ZqAEUAGCn7enkjhw6riTJjkkBWWdjT0ZIoMpGNSFU6KMXWGIi
92wqjPiRH2BXwQxX/FfeMJIDvDfM9zSGX3iVwBP4tXTGfAs83V9JzAL1oNDQvfhkt3LkxbU147UF
qr7A/vGWjsMhL+AVx1r/FUKF3aFCkar1TAxaD2EAS68iYBJLZmyizc1LEhH6EZjxiMdb1I3EczjN
OBc3FKFwPks24AAjJCaQaqw0i9+NhB3uys4UaZjwrB9axYsyTPeG9rbHq1X4VYf1n58syNuvEpkt
RDhBUMWkaLCbB3AqN/NbEoxGGKO9kQRwA5RfmZOOt14CYw//qdTgI41juwj70VF+VnZXfoudSCfG
uZm/91g7vMdZpfysEbRDITSspPJ7XTho+rReeajjQsFkzBxR2ntUR/JuWF02w3roiL6gtiJDRKCG
IWQi9jLlsKhJejWZwJVXRWwniy/B6jLeQY3HFrHHaqi0uvezgF5OMlVu6N/rtsQo3C67+Q4NXpGh
wbei7rGM0XsFuhabEJ9nrUbiO0Sj/mbWWcHNpSQVxaqNv5huSgLHMhBQzLQ4sB9r2eitP1GzvEAD
1tFcTmrz2pRjUYa91xGyB5W3cXi0zSLDqFlBDkub8UxtEdjX/jjX/dtCKvdLobqJG2S17Mp9zlcS
hy7sMQzx9WVabpaaKhvv+rIAgeg52EjXYpwfDiQTDD5fmW3RVOXAd2Rfks06lTUm07TM+hTyw6sy
FM6Sv2dLO7G6GYDqfjy52g9Dox3zYw9LFB9iVv/We8Wi+l08UGUyaxaQl6exemfM2U/PntrLN4EB
LnRByFUKMbsm7iaNULWg01oo2ikFVALP6v8YO7PlxpUsy/5K2X1HFubBrDIfQIDgIFJzKBQvMClC
gRkOBxzj19fizey2zltmZf2okBSkQMDdzzl7r21ND22N3WZXNQuAMAJ3Mg+RYE4WIRHL5bee5ykP
s3T2XgHqlWJn5YF/7bZ+urO4msZu9OijkUxnz0u88VlZYSfxAO9EfYvX4mb01nAsKz9ehXCWcBwk
a/H/vhT8j/MSox4A4i5d/NvW+VdRmTNW7jSXRrdDdU+2K/7VmGYDnoQeW9H//lL/07F5M1xS7dOA
uokL/qrAIfq6To2lZ58p1+GYEzr1rdyC9XUsnPxgkn3yMI5G9ZilWcEEwXTfxsEqy3++i//8N0T7
8I//4uufogPBnOXqL1/+4777ap9V//WlLh/df91+9f/+6L//4j8uxU/CMsVv9def+rdf4v//1+tH
H+rj375grSnU+jh+9evT1zDW6s8XyL7E7Sf/f7/5H19//i8va/f19z9IamjV7X/LCtH+8a9vHX/9
/Y/bcec//9///l/fu340/Fr4VX/04/DXX/j6GNTf/7DMv3m0d8Ehc9SwGAJx3Jm/bt8xrb+BbeD0
SBeUERWyiT/+o2Utyf/+h+PyLWRJlPuIEemUsMkMgrwUvmX8DVoO0l6sD5S3CK7/+D9v7OGf29A/
PxKuw7++/o92bB5E0aqB10Rp+e/7FRsoZTKvYur0gDl1/7XTTbsHFjtxuUi4KzsuoN/tDdLWknrc
vEM2dGS4uV7i+COy5VHzj7hv7yegO1aYp1t9lig7EvrFP6S+uSGbK5RngTObPLhjsGEEZVElRZ0/
hKdMf2yzcT00voCOQkMsrmeyhYkbJeqbOC3/xjUZ9J4wTZImgBaOWuSs2XDy2x4Wn8p+d2Iao3a0
kS2WuXMk3WkHC3gf1OW2XxVph+QScyBo2BAIb3Kax2XD80+K9ntnD9z/JSdKAsmiNBvu23r75lSz
HfUpQD32mfIAxmXY62TitXP/XhiefCAWfjgGgAPQXbaw8ubhDAj+Bwy8S04oHk087/cYsMo4k846
Vxr9wbfkc50rdqgguJj1xNvP0ZPxJwP0/1CC8Owh8M+zAXDPqedIs6fmaopCY4Kaj+elGq06rMg+
3ft2OyZiTs0boHID4Zub7m7q4b8aPhld69aIX6utufu5nPsD1YiX+NN2Z3QY4hoNgefqGSI2WTRg
AhWAGmt3fWH1X08ZpdexwUTgh+4cHDV3dEBOeOz5o+hgKOZ/HlftX0FV9GflDWJP8I/LPpJ2h3QL
Phxtu2+HDMqSXRHZh1KUxORK3udtr8fa4hAY7sykRm/CipXRPyzWVF00T/zogFGvZP7WwXGVQkWg
zrzdknrBodjGIyC6kYS9cQonURBXfCuXMlFD11fFueiNH+TyajHBaZGwlx4kOHmm69yACsi1lzUr
FbbToP9h6DUpWyS6HvJZpudMOhwJauL+8B1Mia7cj/JmJhmLcDW0O6DUkV3LqKrIT15Ga+90w93M
REEa7l0uAG61zZurodckHlzCTJ3s7VD2xispzyUe1Zt8DYQUmGYYM/ZhYqh03+D93hm9sR1Sq5Gx
7tRoF5ZixJEz9ui5GYMGPHH28E0ttePjLBL6qS5meS4WrX+dRrWrGRunPC1JpdgwufLnvu8BSW23
5FQJb3M0k6mfuYIdCHVp+4ehLfz7wcqsn6XG7adZnI9viYaxrY/d3tbZjcJcrmonTE3dGfpinQZH
kk5HVJ8XC8ND/auTla7mnaWRqlWQuG3vBmsqLrjn3EfEurPNveH+IhryGjQqJm8uEfRko5Zg66jz
zSnSnZLgJdK24pqTBI47Q4Rwq/vvqsvKh6brZEibYT3NFXCUdMpJ2LXGJam2kYyEcYRBAclqebCd
AmOnOT5vWWaGrtDEEAdD+d1Mh2E3lOqgyvFU45aODLGmiQ3OOt1Jf6rDaayd05gaYldtJPzV85zk
JLSBXcrUDkW1Olneh+dK7zxNUj94eE12oE+XS09iFbeT5wd7jxIU/G7PEMzdtMfCHIi3J3w+5NyC
6mNe0rgv3FeX53obOOIyPUkCqLXHbPLw/fskwvvBkysweJQpYc9N4GCFcRpmD77Oclku2V0xaGVc
+WlwkjAFb1ZQfEKiS7UnM2ctwFaRPoguv3omT76jA/gsXO1KbvnvjrTPpsuK3VRUP5zetS4b9q6V
xeECKd85DF5+e93JudP8lKRqjSNsqMMXDu1pHO/p34i70mnVIV+oTSbZXOlTaKSgD/Ka+079akDw
32mGXxEooZBzaN186gOvi2VvdYllDcbdRqso0RkWdPhqbCJViar0whEzWYgTPbYZpasdwjDisgnl
ViHswHpfp8PHQG1ozk1c5cY9hPP3etRjwoLTMOu909LpcdnC1goQZYweu9G6K2FtcWTeNQsH3Mkd
sEMPn7i3wzXFrhEUd2mG6dY2r/XiPzDMPOHzIPhv5GkUj2mpyUiZJCc7BgEqncFCPpL2bKnxvSm0
ezW9MRx6hgF7Ozo9QoxRPwXua+TGWN5S/rolqB+AuYYGcXE2+tmZRQkEif1LB95bGjh9EfyYmwpB
kW+UP7LIHwFR6PeBENZdt9UDAD2xckQ1RzLG6TSQ0UVU2sq6+9Jl/i/RLGQk685rSs1CVnsw8Wbn
BjjRbC7J6sjpPBkTzLppzmKl57+5vfxD4JSVGTmyK66aphOnsMwlZZyNXoHHR3uzS6DKZdWn9+Rs
2WR88c6HBZCrJY3z2qqLmackDhhwDQ+1qoqLKdeaID3faZJ8xSHmzdJ/6oSffWhuZXxz/YJdSJae
Suy+wcXDkL+4LJZRnQKcBZfN0o3vqrQOC+zfz9yjJZoNpfvZV1YeDrB2EyuY2f6tRfPiQZnOgT2H
VbnS2X5wc60H2dbyZW4BtK+UNvfgflkq8kpgVnTdNqm6RnLD3f6N6uZL9HMTFoF77Ck5iFj0c/eh
Kp3vpjasx8aF6sVicMrB8r0LvCNg/pbisOY5T2bdj499320xdGXgytr2c9sW75ZK3ZMiigXkLjeG
4geWVXsPR+xZpCvVqq8+0zZT4QYKPGzqag3NaTOOmd/JvSeCPkaj1nxOUx5cuLF+CAh1IR8RnVoa
u/pRMmQv0AD6UHVH71ojx8BlsQEX1gswGfk74bjquHTbe+s0h5qk9jjrcUb1/Uqa+lrpL3O56EdV
BfUBQ0G7b51FvDWNIEeKDZkPPZcXbQaBH9bFlh43AJ13MH6DWOvYyjqv1/a4/VGB6nkWd63a7jLR
EBm2MQQd3e6+DG6Z6VWmk385zvSyA7ydZeFgU+v6g2pE/cZsM6zo5zRgnTNv/SimVLy3+OH3NoP8
U6pu4bv+AK10IGknKq0hO4yBU8cMMx4rugNMGJsqGfFeM64OtqNJ9mYy4lP61hjmtHMUu9Y0N35c
TH0aDZKcCnRaVIUnzmz9Zcg0yS2Ik262nQvodNreKn8FfHTjdD9L0fyQyDDrSsfQ6+0VzdeamIQF
KNBDZqQF02jlhMBS8sgwGj3O9fVl2yrnbVwc6L7FmgQIIX76MnPB743tCXjt9CAG/94lQIFP08Fy
3hTqs9zS+boNhjbv8ODUMSQLEsTz7EH1U/XmabbzajXCuHe7BviyYS0cgnUgMUUmXmqu4h3SBAVI
W5ehmLwqGqc/o1OJmt85wbRvjVyLMCUtv6rU18+g/PbWZhuhAkSKj735mVkLWbA390rQ7b1qvkKu
iIIlDV2SORlEHITPTep03ZO3bEcbwp/IsqNL14VTgB0PLtrV1j6Zpf+9WJa32emS3tGvs+dwoFuy
RHcnqIOAQkJ/ZXSejUECT3s6gGX/VrpOvKKxDCc5Ps7jxnmtGU5OEZxuwnKYmvBtpmJKtm188js3
rpx6P8xaLNuf+uhhUtLPFcLdkDfT/2g0H01TesxrPKGTL14nHy7nau7TGwm95WltZ/9KmNiM1V+7
tNOS0MM7Me+Lc5HFWyueibJhuzBcuhsGsczmU4Yo5GuaazcSi7ec5Dg6d13FLrPlbnmGFSGuA30T
Vng7Kou0u8H/OSxlHocjLx8uYLhJitLdey/T37WBzRdSvrm7GUVDuh0pb6moD9C938h4lyHkcW7D
ABbTVIhTZYik2aSOq259IEiGpDdSMdHytXoLJCMfsqgilvriKd86TF1hPHRECRxar6seli3fj9l8
1Wbnrhrc2+II4+KRfvg1WxbExPNiJmmTI8Io2jkhSiV7appZ/5jXHnt5VQZxqY9fVq7JuEU8Ew55
NkZGP9LUSr35fq2CNQ5KSWd9wxLc4Huw/PFxqfGDi640Pjxa4XuOT/lXWUDYYr0pPwkTvi7txALm
8exM05velu1rYHT72S4jt80To813tbgpQxCzOhXh4DQZl2vjyV9ua3SxZfXq2m5spZZOl7CtANH3
jvuVG4LT1iSCnd45e3wRHuI/jIchMhLn7JipdSpa8YXN34u2dTUvgZW9DmZ/LlJb7Ipx+Cyhf5zw
OFkxitw+KQzA7KrMPoLS73IalkPJ0NPuGc7TsI7r1W0+IE4NZ2fqiz2J1HFlFcD5Rs+EjlTn90Sb
72evcYl7Fn5zAJZ2GBxxcb1tfl7X/tH1CUnwWvkonFtKUf7dq9XF7dUS0lf5dPJKhllWxLMWHLRS
nNjfcqzLY3Hq2YIv/nSj/Q9wQnIra5GtKzfSG90Nl7K+S4GzHgKmVwk5GKx/pW+9pf0CBtQW7kcr
LfXe20ZkKfq7lhaVU+BRjatYSLq5HYzyRtHu4lhsz9ahdnIGwH1wAKVMSLrDUz0j5gpHX5ztOXud
JAEOi78+mnXx6dppGyOcqRJ36j4mYaB1cL58p/pQMw2zbrE8cjBMfe84HKKHjrUohUkKcZ6drWiW
Ozqbbiir+kFjoUyRPkM8tQ6G9jE1WthgpHFm2z0UZkfAlvbgtG79oZaJTqNZ1kcfMS4/xAOYZY6L
G2+qDsXsWC/MBG8Y4N7fu5Y694Pi5vLoYcrO0HeIJX6ORX+0PNmcEReVV3vDCR54NNzLdqS2Nvvn
oKKecdIB0pDX/fDnNDgQRuseqqBFgkx8JVuJweIabA9ozl4xMXvxZHeXYgXlxd9zsgr5bUTevOu1
qT/QqRBoCajmzii9qak44bfRtCEyNng8Q3xkJdB9veGo3NivjDfrV28AmWPUpnZUQz282bXX3mke
8oB+wAqgEHg+qnGVXWQjIY/tKTdyQtIpTWvDGXZtYwKO7RC8S6MQiJI4cyinne4E+/xXsDblYVV6
Gbp6sd41jvsKn607WAwBPlMU8i+V5pqx3Ir2q28gDYJSaPfeYlfYu7CfNVaTR0EKocMyrZRFx6r2
wm2r77Iug/cO3tsHit0pLArnqzRHHVwI8cykn8q9VlIc4hHI9nnja+GU6+LA3HFMvIVtR8woQXV/
Ffu0tqp4a7btEwyHlsgbvclZuzkN01rrnvhopmioUZZl4Kh2OtrKaTeOUgv1dvKe7bGUYena+eNM
gtWTsryij3ptaQ5qWiikRjxrnBv7HWCC8cGaZPdAGe7fCSCzoR4o77xo+bqr1wo0pD/SDCkXI5TL
wAlEiC3S8i6L261f97XnFke/0PSXyTeKS1qbKe0Tr7oQqxStjaF2foqJvkwzP+clm+m7nPgY1BKs
EJCEflyZshS1TDrX/+0o4e/9zO14dGZW1hZSzXlszXsTxm7oTETOxcorS67gqqiZaUt/2p7sEo4w
jF0MPT94vVE+jfn23dKbSzaP8qrXnR9bAm+2zLwlmcGL/ZIp7PLQKNn+YTM0fVi1ZJPsxDLUz0u9
fHYVhvWgkdlzPVh1lOHRJDs+S98NEDVlqKX0DkwK61tBz1vPtSZuWrHS7htovSz01q8rUUAM0rJ3
s/BTjtveZEYUOJfghoPNHM3qQyFK8z0FW37IXDWxQHVcNrt4t5tOhWQ8fqbOKphi1PLMeZMGmr0V
H6qrn/N0fdfm/i5IU7R4ztREcmIWkrnrSWuxdugDo7tpnJCG5jLbTiuMnMPklfob0g8LGediENbT
a/ZyJMwgw07nM/qDD15EEKiyaFlpW6hJ9w+uGOs3azTyQ1s0BlfM2M5M2/xzqvLivsrs5akoc+vN
r0l1kJ2Npb5LWZflttyWad2NVNYWseZ0KJq71Lyb9W3iJtzWK6As4qOXNn8UQjYn/cbosjPN2ucB
TDqOZ8CWxay+6M6k0WYwibFxOR7SUeujUpvPbmlpiS5N435tQMpwDJWtv7esaglxaqcvXSt+C45p
eGA5J+zKudrCPsidhJCoMh5XMBu0CwFL6oN27A0K3z8bzaE7oCc2tazdLUPaxWtgUEguQ6jPokiq
1ilmQuj9+Y5chX0KF2eHFnJXWvzNusd5u6rtnQysgqegW55rI83uhiU196OWZsfNrG8MlqB+d8sh
rpW1Hfo278/NvHKMsp0HBNXXihy4l87BdQajmN5JN/tH16k5eC6edQGJYZ1NO2X3XAb9pAAEXooa
VJNgHhVQhJoJQS1NVCK9Dyu7P4zaptZwJnqZtBw+4Gb6IDftV7rSkcsLTrgtDAldvhu1pR26wOVp
AjwSytygKUEMl5uUEw6DGuh/aNn5j8V0dmb6ohk45LdThiN8AuzEJK7cjEd7EccFBP9eVAQQtTII
EtAXgpOefAwKRZ9Z3Uu3vehbdz8HnIRXPYttqTgR0WcJpGaybHVj7DbjN25pasfceWwmDdZPoH+n
MDsFM4dwz4lYbaYEW4f4TQ+DprD23DZexrlVZr9Slw/CJ7S+zYGWbltvhjMr+BsS+JOa7CfdAdra
2tVvABwB6ZhN+60BdoQGqZWRuxlEL1nLp9GW6T6dq6c2zSbYCen85vZmdVUmSUC7sh68cGpufLD8
neS0aO7sJ81v8SedhFaedY0LGdTB75uNm94IyTlM1VDVmeGWD2fPtXrK+m66uspwI7Qczcm6eYB8
544oHnhJ5agBVl2f141kyzVbv4O/yiMqi99GP+wFJPSk6Lz6rl7NMNdmPwGj2ZEH3srz0rVaPHX5
aSUR87IOzXywxpw1ZczacxV47547p79Muptzur2CkJUvmVsXtw3UMs5zM3xSmhv4eekTDJXHVrIW
xl46K2yqDeuWPRX2Q58GfLsviryLQGK1K+ljetXTtC27n5TBmggtTxX3erGx5PTgrYaLQt29H6Z+
HcPaq0ifm6rRkPHaTXnz6cJBYcrYlCIPRzFa5m61Mt/lxTfv1ogmWAvbYLElqeVoVAVzCgF2k3X3
y1UBPmTgxNUp9Usc8BAh/HdjsoYuZIkUP5egD/xImn3xqcp2OZlDNu8YnOcrTWuTmr5q1bfVIXDA
3pYfKivzkHvlTffEaMB0KvOTr1lPDmoBjkn5HUsGvTZgkXc6pclz68lsZy+WnlRapfOsquCawSJ7
ntsqR+tTBCrUAidHnZvq0ZTCVsf9x6y3xci1H8XqPQQGZZ6vZ/lZ71TJZli6R5TJkZOXf6rF7Uey
wM4ozH50OSi/1GcujdYo7CwvWb1fyuZRWgxBL2z9GouyeVvLoLq4G50We/X49Ftv3ymobe7ayoQM
LMY4mxbstp7lLMg7f7d2WZ7ow/xjDpxHBSmIXKZGxNk6Z08BwCDCrUhp01iFtHarXtMU0UPaKW+f
Mu8yOX+xuM5lsjlDXHntqa/s+jRVFHqkS4SjLKeIINg1NtK6TBai5+O6obtdqtSPnFI+GdKl5ZY/
Gose/EQXsXwMq1Zei43tLyw3B/vIVorYxcQYmTMBveHUpiOUg/UBZB2rhnU7qlTudVX9HNti5iGe
RT1zkjMTq9jy45CVr1Q3r9yjCCwNyF6W/p4TduP52cvob8e+Dciqm63f9LwknxgSlUiXPEA5AdUo
gBruitTpX3y4A0eEjb+yGUtyPfm0umerPAi74K9KdZOcNDx7i/Nl33yWUhute8h1oe0WLi1QaIc7
Ijs4E6zc0FpFZBKpRdUYCc4gEGk05DhjzoCmMpzD2ItIuMOyywnZ2I2FeOqh0KZDylSI9Kubvwpu
79RM8VRJ45tB/u/9KvLxKIUPSrCZxx35b+PenbLsnb43yMGlr/b2zXEdaMJlYdHT32NVa+zcjfa9
rIPmabNXAgUNr2ifKjnW3xmiQV7kDEtV3F6Gpfi9dTgGau2n0Qkntvy2eNfr8ge9+DHpRPvL545m
Kw/JWgg36R7JGWNSUrWCRDJB6aw2GSSU+y84qkba2xx3ROH/YssjZrIjjs7Y4tpP20tpOeuZdvsS
9/rQP4NbMS+3j015Wb5zesuG8lY/oSQquMU2O5w1WpFznSKx0NCnacyqQz/d7lE6Id8ahiHyJreI
t2w6Dm5ZhKKpfk629wpm+jSjYqm1ijmmQws7B+mmar/ey6b/5jMJiisuNafkUu4touGcVWoPni0a
0LCd3dybSzNRXRcHpyGsM7OtNdx6f/7BQfxRFVN9LWSzfYM2xs9bZRrZsyOe2qYKOIRU9q1lXsa2
med3s6fyJ7mWxLIwknrUTWu8GxR0JTEFBylEsG8XNCx1caOlt1tXvwwcEKNGpgHAsEA7+ioon5Vf
DntuuFHha1kJ12MZ2Dde00Wsd1akz251zlypIg60P9klzUSWM/t6L3kz/k3KAwMyUbJ4tnzNPVuN
s9fcvrqDSybDucs5x9bDt2y7dd3MLhpc+WUa6mjUG3t8U3Svfe5flD5YkY/Ze3FUZHZaJNIeTJn5
MRILGveLHzVlZlzNTBc/W2d0wH9a9S4b6zpqyQh6VR1eoDUN2qvvFs45XdnosYGEdgO5hTd+ym7p
uNVtcDUMtRnpFdbZaWvtc1D3OZszyb1d+aZky2Oqe+xblrqIRbNP0pXzoRNrpC2qfaEahDI2my+a
0oqwc8RDawwi9gvGAhmci51HERUiIz5mORludo+Qx7JSerrNGFMZtTlbS0pppC0/3dEsVNi2Kn10
oWiGpJboSU+vt3K1X9qYNfxppWCSWaqwLCVD7raXG/1z02YeLJcLMieHVXr+psbxS83Ip0RLaT7U
lAJCfPczGDfUG3ps1tbwkG8LGSj5KUjnWA1pPA0G42taxTshzReZN3B0yrOUbgA8gYC2xwxa7ZXN
XsSb2Vs7rGtRXs13cjAK7EgspGk/lKGCfmX6eDk9l7usUswheo3utmYNRzXV1GTjYzC51akYxF0x
yWsm3eJSIEllCtrc3DGSZsdMgBByAvt1YkhyyGatvE9lq0VeX/YUUVVPN7S1/JNa6CUHlEVLsb43
jCqA8LlHrtC9P9vGzvNbOro62VIm5I/gNu+zGc4c5iG1EyMvx18rAXoHTKXqqQo23Jj15BAlKIgl
HM1UxQ5O9y2cjXIhssX7AQAwPxvDRKNaufsBINDCLUNDG1RWwanDF7397IucRDDyOw62Em44Z7gT
/Hwsr7IwAOqUoKQ3DdBQs7ZGqEt6vsrYskPXGA+yDfrzuLJR5c5SR1gEkfOJQfcjr7XVJxx6+xCU
7vt8W+4qvG+h640MKlyGjKjGmqMt6j72DDM7I3w6GVurJW1OX7Ly34dObbyrnC21BPhUpWNM0KEW
VqtmXeatjuFyHrK8/zWYoKyWFfCfTEpVP3ku2sfpTF8NSBZCBskjDtoPAkMXpd13gw+o2AAHlvXF
8XEgdMb3uqOP7MtnzaF5Uqzcn9pAXUbXV7kbc8hyP5s0VaWZKFGH7mRc1eLPezFBlTeD+Y3H9TTr
6nnzR/QWnXmkMUsfbYr1dSI9uY1LniM83nFnqmSZ9dvjzwS4zuNWVeu+akiMRSlIRclKvQFAko15
7AKwN5rx6SFUM3lSSryCuwxBW4+dCIltLJF3AmLGtKZkss2o7YNp1/rWkTKAtoJ2mmHbhzotDhcA
BtbDxOCAedyEbdybzai4ZxpRvApiPcNRU0WMwVPf0R99mCiSk6qql2uu0ticu/FQkpgR0k3iGur6
6zZrSS6W9iHTkLYbo89yZfv5vTlKEXUB6VqIaNbIVKN+cFNaUBXdxIsxmz88r0AEIgw4aX1pV3dF
1sgHC/HCThVlelRy5MQv2NH0YfhcXEdLWBrvibU1I41hKFu3/ap8BiYd4drf2S1QBpB/uKOCCZK8
r95RkzU8lHkd13q3RQBTv/wW8mvhdeauAC9F0ViskW2MGZ1qz33bmpEHuGaeRwtdrnriii7sS4/S
23q3KE2EaJMAzppJXdH6NB6suYtGCSaRfvOuYlmMHWEcUk9CSXO5HH7xi3ol7qVIPGsNDmQlnYzO
k7FPMlyEOwLM5JCWJh3KtCLnPh++B6txJJSLifQclWKkcvK7IKonSsa+Qrd1WxfLr1UG+9wG7Y4H
m6WWGKtNty4ecXt+asfNMOTPqE6cxJQmDgetmC7Y1faOTkNfmE8ehNTHgWqOqsZ/qmr/O6ynmfgG
mrHpyCnDYExTOpxV+yJ44JPQ7jsKBOSbAwW2wgWYjHaLwsYeCvM60+e5TV8Yxo+Rh2ir+21RzjE6
bBb/QEoILuV1tY9Vqe9Ghxzi3RIU4jb4fWUCfh6ILo9N5Jw0FNYxzms/uwu0+hkfbnMeUwdQv+tT
I401NVlaaJxkctoW9TmjshdlutNL98FdinuvkE+bVnzrtClZhizxe/ehsL0ns4DTtNHrI6huKLDq
B884fRlTqcnFzRg0TNby7dzaEvKyzucVLk6u/wa9iIGbyML+zRDYL3Ujt1BjI0t+xWI3lsmU51m5
ZwA9BtcGYzLHPuuqM+CjN+09iiHbpeuwb0BagEBh14NilsVz6Wwi5hQalFjadHrPnhRYPQwzyBFj
8URGmyk39yXowcAJomGO/ZTpr0uxlGVEfe8EES/uUZeI1H9yalimmIq6vaM28Vj5TXbiNEmQemDd
ele3tIvJMLKv3EtR3KV+uPZbJFRtHilG62iSdhN7t36mgbYANTIHIvRlVweH7G7QjXtg2SyiHY9q
q+mRCNLnqnNvS6ylALGa2dHLs/6SI1iMvQKp+DKUb02x5lHtqrep8qkFrHE7CgimjysWmNZn2FCC
lEbM9aUPMtoIbAltzV9jC1Ft2GyWBfFz6mLfLTUMn52eNAYcHZE/6CxDi5ofS264XZ72p64WV30x
771KvN76nvsB/drxFpa6s2aoh8TtpWEwKkZbeCJf12XpUUxr174i251LmUcjEzwG5/0TsjLGmFu8
0GUPRZ3t7Wy796tst7m3kfAERFIY1pOhrTHtUA+BTf1StcgUdEc8Cy3dmA57QexpThqalqS1RalO
kA8R6LsGK/O1G1QOsow48DDjZolysX422lJGHeS4nYRkhyiZjlqp0KGDG4paErlx15NRMnureOI8
6Z69UR/ZfVrtDgeIk9Tmn4/UlO07W5p70ZJ2OAbLc7tStildJoW/LLGX6mAM82kIJ5MGfadlzL4n
KjAxzsicjFHfeVbREVhtmfu1WE6cS+S564SW9JVQd1wRMonxL71nY25CpOl8yPSc+GQ3f+/wsx3K
m0NfSwcR6dmMJHDrt4QhnX8tBvk1MUMgfSeb42kpigdtGky0L30VM3eP4Tj+bNqRM12eRSTdDAdt
AtncTLeTK8askMZMehfo8w8GrsMBcSbbpwcFRrNu2IFW/2/mzmO5cWtd21cEF3KY/AMkgkkklaUJ
SqGFnDOu/jy0Xft0t73b5dF/qmxXl9USRRBY61tvjIJp1YHk1yk6D+CwbopblQxFaJawUsUbxHOt
oxMQcN8xtex4rYdESTR3RXi66bRanGCAmvC8CmrraSnrQyu3lE8ZY3bPpD87C5CxLQPnnNs4aS9N
lVMWXTMKcfpQ36NWnPYa/YlHHATR6ugDiUq4YLWtqteMRpQ8bVJpGKD8i/Si5Jq85zg0HWt6dhWE
/DIkFifH3iWmoqX5cVkuRZf1n2TS1xyc09C810b5zBiJca/sxwwnCKHfNSYLKJHnhQLr3stQs+Vu
vuQ4ECCDYSmgPl2B394dW+Tri9KWX1UtU4lRh+YiODm63i95bDQWNfRbdmwtisQhgHQy2nNmad9h
CmQ+qrsj+uMx8fvlqvYgDjqimaBSojPdWeullkvgGFPVGcaqmQomJ2riurNLgpLZzUhyhwNYcRpc
l2jUqKRF1EpNOzs8HXaF9QNHSr/R1ni028JAq4E7Lr9V47QLND1yh9U8y2XuxwS/3ieI4i+DLnUu
UlZxr7bQYp6alKOyzdRJsjhNogMRwPVcK5v3oSLf1+SXneKJcWgZs8OkWvVFGuXBT/PhrWrUkypw
wklVyOHCJNS5yAohmEPY6QITBCgDcFms8pMx9b301SodpT7ZRkJV0S4lnRVaN4KxImunNE6lCeRu
jM8xM21oDeTvzH7Xj3uRT4dw5bfKip7SFuY6jjsXNOAQ6tYW/52H6YwNbBm9Op11/OCjkPkDu2Nn
o7aKdjSfj44xawmHnEXYr13UuGkfqxumINPT80nZR6nGa85w43BF4ytN435diSHx1ZPhS/HMpB0x
ApFOLu7GOdJumxjek5quUHrrSM5Ez1CH4+OaCsaRMNj0rc9SzkdLb+luq4S51yri4PQMtzFSkTY8
SHndPzOAXRSzIYkT/YcZ0E0+bjJOLiSYVRgFODR8w0WReQDbt3iUZo7AyymWxW8VriTIvS3JAgcx
rXxu0pumJmVgalHvqQehau/CUnvH0ssWXaqcG1tczn5shgL+SKF+0GUoYRsx9k2GodeRm6xFmluk
mxT/fz3ObNro5HXZHcw5NzFKGRACSk9IcruWyhvdlcXL3DPZxVGiKtDKo8ohL98qU6l5slzO56qU
TsPUDpNrgTwe9AnI2eZwH73EdIzZal7pj9lEy1g2l/kW1KRiBlWYh9kTjak/FbEoPxQZOYJZnCDy
aYZ4T+qECqkghb4iCPIL8OqtCAe0M3IeDw4IwmcxaAIa9qSyHoqa2ySrMFfR8Z0Gs1YClxXK+hwn
MrAHVPE3hBPVUS2W9D5BIwsdIQjbkkZelEPS26jJH7XF9GsmZXqSw/JlyAf1yHFleRJlOQyQTLeX
BdHPpkO98q5zRtgSQNecRLFWz1Oiy3tZT9NDx8U9sSrDWbR0woFtznbWltPWSLPsvW8tFMAIMogN
S/kMgPeUpR0OpbzGtEsuRFYULYkVEXE/rWQFtCqITwQfvqfx2O/HCZxZxwS0nbngN6m2WK42q5ei
j7IpyJpceY3KbnaNpIrveF4d2NGSk6UublFDH7Ji+iq1abv2Ub9fxDFETDKmS5APNSHQmjp/m0qU
X0m+lIBMi1+FQ+tqw/IpGGPvdUldXayhjiBt+oQdS8ovxriALoqm5IdVboFU4/G5Syt+8ITWwMnF
ipAyI3tCoqm94mvLFrfuUrfrzeHTYIFDzaFR44l8NbUB9wGpulWqN4khyzf1xOAqKel7FQkQCJNq
7vCZf+vyJOwDAKjCr4TBuOMEJnuSHo1+lXJ1kqR+TUeoRXLQeWxMU3TrYnmoBGVF5JhoDhbwrSyY
Fe0SuboHY2M5vj77S7q+GFQBXUlji+A4ubwzroV5doein2Jf/TUeLOtQXOkNslzLhyLXVXuNyARc
Rz7UMkNxYhgR63cyfqt0ZXFGuXgEPQX9XUtR9hUypxACLghGlLBP3FIRVn/qRFT2RZwbQV9RfGPP
Sld6qMSKQBlHDR5dgpUyVuOFswdMca9vJWXY942MvqoO1SHQRS3cS1mjboxeyLYE94ygH9Q5LIQf
OwMBBX5jpXuc9SYWiN4En8ClmE3GpitNw2E7x1+eZfjv0tg8h2svoS4xhA1PxAr1tIb3cs7IUZpW
j8sCOSXjQh6sq5k6E8H8G5GB6w3t39WgD95rAKcz90nLoUEm5WltzC4YSU8YBaONIluoeCdQRtZt
MXoFM2Ew0lvxroC0dyIhspxO1zvimaydpSiVUybzsTLij2StKXvIyvQACWpRZTgpHgk0WY1XkPMO
iQV6YNKq4dWoIRxKcz7wfTzWCefgIcqQxzXDttOsOehJzPfmVZP8qlvuab9ZHudYOCG7BpQ2LPxc
cmmnlfgyWrSRh8wGTiJeRcONtdXL8qbM1Tu86x0ypq502QE7+j4GQnpG7QEDZLQpy5BGoqa6ldmm
L1OXdZtCUENPisU0UAS9IqgHBZSbFfn0IJf1BZWB5qQgiKhlr8zrAhorpotlR0p2A3fgTfTC3xMN
wM1RltqtgljDTrpl9aqYSU2WQaCsFKTR7k1TcNalm1wSVRwBP6yWtLpLmgkZmpLYb9FuJgGzNsuO
vpqPmKlU9rIGOK8SmqCZEtOx9KxEY5jgGxGuia5tqh0wqZWeGeEpQGnbD5wlW6X8QDZjBEmmvkT0
8xEDmB1FugduhkGQSG1UqV3M5WVTsPf4NKRJTqUx0aAG4VjeD6w3SG9npcncaMUZNYyccfVOtONU
qs+T3CinzkRer0QLlD0tJMMjcvEpaGlHOTB6tTBpwsc6xldsSFJwO9anuqMxRSIaF1zpOmtFxbyx
VmU66F26/NEj8KcT7gef13/sdf/KiXf9Sd9/558/+f+nx84i8+K/e+w2yXv7lvdv7fcuu+u3/OGy
E7TfsGziXzNUvGykHV3NdH/Y7K5fAorH4U4iu3FN6cWE/6fPTsFnR54pIe2mAtlFOOd/fHbXL5Eq
pYuidM2PllTp3/jsJCK2f/DZafpVeMFPvKZkajS7iTJf/y4pJATlQEldfUnITLfrtr4vbhHMw5Gj
LgJid3XvM9sVO9xzBykAbKw20yYLjL21X75ph/Gz39bn7qa8z7fCCSfuJ7xqkN8TG298gLOHdvPW
eaJTbheH5LMA8HMbBapn7dft+InxyQCBcqJd7jaXZqe/xWf1Kwmqo3aQCR53hzyAa5Qf2/v+0O0E
H6/NqXdzHw+wk2+zR/lSHyYvvKRbxWftcGQvPy9ec4GhqAbXvC+8JFDJv/HLU3WZHrBK8JXush7M
zXwYHnm2b4WT8iHvVCf2p01/0DfZjeY3m9Dtg8wTd4YfO/pXeq52/JY3yt4IwsfiVgAq/zC/YOGp
2cHTgpwcYTrCPerTOtfcNTsWdhbt9mT5WiA+RGS372rr/D4ckx0Izy66ic/LzjrRyngYD7yHL9kr
fdTxdrLTHdHT9uXJsA279vM7tpJtteEXdDrnHqe8V3j1QdwpByyDjujHN+Z9uCv9zKsc1e3tYjN9
K0O/BeF61oJqJ/mWL3h9MBzDS8saKOzDVyPINurdmrvzJc7R7tmhn9gCosreSVhjRUDiYIiPTW5H
77m0V/Bo7LUtXnWn9Oc96+J1OZmcwjFf+jvgI3obUOZrz+uhCJJLvW82MHzptgk0F48M7wtUn8tC
A9aWU1lQbaK9vCvvu1fhpjiaZ17hCXMnUahevBVpceWyZ5tko7vGrRI0nZ1+ssUJT9l+PE0b82vh
tGiPT9YtvPyTsu/v2hNSBinerCMyk4DWWl2zhUC8SXzJY5TZDA5SgDdzt+woHHUt3Sv20km44/4c
SWEqT0kRcIaxqyPf7+K6siNf3+eFLfpwG8kmd+uXzkajdxnPCT4PeL8bLhoxzLpLTfZAAaMr3c+h
H5e+UPhi4tSH0Z+cobCLd82d3WYT03zpRMdz4diqU92mPnyobwT5p9/fI6TUH2GBo/Q4mVym18rD
u2d6oQME68me4CDKTDbNa3EEPfT7E3ZAJiYkVzxv3EaiM29nBDbo+lEqZJQVO5zG2sGXdMIJ2Ob6
L0E2cH1+5eFeYxPTaCUKZuXY2+ePzsfmOHtlAJRMwQoiB0d5GC/LnfZAjgCSm5oYfpFwCDtHoQJW
9zG4sT0/5JQkOUEL1QV0Aa7MrZgz57nlOAA3IDO3O0QC1o4U2X4JxI+ZDIKEW1f0MMW19vLW7NYn
1FGptYs8wi+cNN2FH9X9cIYbiEtPH3kXO8ohUDy85bvkpN03X4msB4txF94YLEuQobvyoG56XxG/
aQ+NJ+NfPQ13NSygIyl+dxqPiz1m9nrUHlVfciigcXXOFaxGfiX5JaQYQ0BOmUyiYnYlrIlSqngb
5ZwAeMMoPO7V2nDHjXLf7niCbf1BlKEe8IBextE1+tEGozERpB+rs/ppYgf0OI5zNNo1UCPz1siP
+VtyJ2x10HwfEVqzmb8EdyF2w3uqKsdCFmhnF8Hjmd7i1kPe0StvXF/xubtak5+YQiDsv9XtkwD4
4mabGrwD4nQNVN2TzaOSe+X7JNg4KwyMYgQ4t3tyQLsXiEu78KbbxjHBoV093itSYK0eXD43RM/l
GwnwfVoKzcmqV5T7xNpkk5uHH2GS+4qv3A1rUMT0t2Av3Mle9siIL72oe0M+lg9NsS2ehqdk1exr
sUdQTw7M8bQRj62pO6+GviH+qHvMYl/XH3uKhMUnTnZVAAoo9o6Y0EfrEuOwPg+cxNZNpTvZdrHe
uNbLnZLxA6e76c545J4Ccnbmm/5W5OAOiYM4e9dfMveOJmOq6DghOIhal+kzNg+RdSFfe3rqnsSL
CM/ii0QRCz58K9yxg0rHLR+Es3nbBZ+WS7RhIbpQ2/VRUN8MZrDBGZ6b0wDu1aHlm45SdFv6ygm0
FHNa+WoMD0Mx2clVj6NDfY+4Lz5SZ9mUuEhtY5u4FKO6ye3kLZ4eLo5xTNFq2/E9P+c5d+ILpm8U
lz4Ph4TCd9d6Q32UraP+Xtj8WDf1COtnA2bZgC9wSv1JSRJb2TTk4yDiqhYO7LZ5hPRlMAUStNGC
UztC+vgL0yiIjlwck2exfJZObf8qAZf3zoA68kvBBdDUH1r7YJ20bD/sCuugihu38Qabh2pwx9l5
GD1v+ig6TyfTgifRxh+iPkXr53iUcpoya9llnscbdcR+ydrucNvP5JdscPpFl8HvobaBvnQOceKZ
DQsl1EeHXtcsH9VE9fWseBLceDqWg5vdkc2CKRsqptwIuIZ2wxY/tdO8m7fmDU7bxO2PDUat0pbf
+U9/zHfLITzhg3Kb98nmGGovfKi1g4/3YGZ217LS11udzUV9jbfDO0Y8dM3vynkK1L2GbIXuEN2G
0TqYjds8T9pZCnR3cGWf94qhWEJ7vuEPcCNigNoojK9sIerGgHsVKzAqUWMKNNMzsk2DszLZhas7
VEGvPU1YGz6Hbdi68+oYglcWO0JhstmvjM0u3nGTcTePoCc2J+IhSNw3E2urLVE9Y/qTjjHtLFY7
ohvn3v0UWxqSN7/Pov9q3r6vCv75Oczi+zn7/22+VdfEiO7nv/R/cBpXSDP579M4/VbRW5u8fT+M
X7/jj2FcNn/Tr7VHHIF/T6i4Fnv9GXkh/6ZoBuWgErGkKqHTfOXPUVxVf5OZxa9JXGQuy4rK/Pxn
5IVK5IVCrKt1HchN3aB/6F9EXqA6+WESN2gV0Dg7EqNIdqCsiupPkzi1WOE0hBzppihKT6Ny9dEK
YOXX4mpxA0yJDYECrOtpdahkyYZPxVueKUMhYUWED9PNRpfQpmrZTasmBBAveBVIJV0LKXRSuV+f
JVXAd621FfZnKRvlDvFSvxpONmtyBfg6t5he8xB+UwFyBwSL1N4Nf9csxbFkXgZBMwRbmmWydkn9
QWpKthN+TMWKEP5T4/YGODo/pvESHvpw5WURlmZsS3VtiFtDy4m3yULkTPQoDlnE7mFkDfbLqXwa
CyYnQzvJSnGKtf5ZWEN7nsyjoKEJRV1iFZ07jZl/VXhqhC3I0eyFcuHF9RyEpELLnRTw93DOpsQ1
5fPV22rClOBrUfozea3Ku8ZBwqqQO4qxfExREOARdcia9Ug1CaCT35reuAmFyS3NdF83FnLGGfRS
Z2hOe48QPaxKxoQlj0orsv6kGcJhntjqcDtd/+NhgmhpRzNFFh1l4VvU1Q1jgTJFoqAG5Rm/tr+U
xbY3LSqbhQa1h7kGcwKyI0B2yo0kfFtWLMrSXDwmkL591l4SvXqP0L/bOvtsNOXltjYbR8+LbS3R
953dq2vjJ4Ma4x6KL8RD+X2eb7V6vBCJ5XB5n1v9McUZXQkvkan4aVdhCJDdXJmcrNePGC64SDNe
wYpDgDJFzybgiq91HYkIkXgXG7dJvDyM8tXCGW+icsF8M0DjoeJx8a+guc8sHHfDFeIEIaFFR8No
E47sEo28r5Z0WyzqWQ0t7xp+YKqJV+F6yeUJYaJ+q4v53pjYdQhumQxr4Mol7M6EwyGzdBMDM0BH
HIQEc6H5a/oo5jmD7ejNhBYkg/wwRPW+69UNxXOYcYRXneaNil7hTdZ8IBI8aRJhdkCVCZ9aYnTn
Lmq9udVukZZ9DSqi8Ll7VMHdVWRurol6xqC5VFLrE1QitQcZDw65U0iG1cIyvEVWtrDDCU58shVu
TRRDAlzMGN6Gk+BkXRkhMszP1ihmDzRcNPaMRzsP80DPRuSLWEENsfZkUdjpYdK8tM1xQBtl42LQ
yCtoHwX+miwY+FHC4VRUsTPny4E0yvu8GFHMmumJvoCNTKLNIkRuWy4iuR5izSTadOgxpjVCdVTi
Xip8KUn2WhM68NWdF0IqMrcif82NrRaXAQr/oxzWsFx4CcTEvJmurRRRcsxCKRDrfBebTA5Tr5+N
et6SNEbj3sLZIcQvDNaLLKsjCDG7wYO+lUcILV37mlMOv8Xkj9whMhWf4oTvJ29vZH1qTpnQW2dl
xUDSDYex2M1osGxZlsn6iu8yfTU4S9cXrOB7ZQipXCUxPBAQyEVt/k1vaapYQudqLe7zxbWQuqNC
zV4WsVU56RA6oi65m+pksXdD5iAnDGKFK5qj9ETSVuGrJNdjU6JOKqFbcks9Ta3s9LHsyvgF5xxJ
cEKX/NBhsjSa7C6V9Lui5/4L5QeNErYwazd5yFs3o50hFYiTOqrTG4gIxH17eM/zXEQ3y7welYq6
yGEmKQjeuJERlVjbmLStTlUD2eL0mFGvPinjsYhYGADfeXC/qIqGUk1s3ewDCSyZ1BFHKi4AkdcG
FrRjahU/L/m0V8PlJHcgJWWLtBx/jCTuzQVrBuc6SKwt6kM+nkwPcCYWibM0WP/6hRgUEVMpRzNF
RH1tVto7AlrmTZO3RDwj/uz2KOaIqxlvDEE6ilKDY8K65vJ9azO9fqqVliEqjHwZnS9qq0Mopq/q
NZQlibcUgTqNut4RZHKMgVvAnGa7RYCtTDuMtNxOJS0Og+bnqk5zUXsRc+VrNStfo0TUZVubg0UH
ugTInDvTM7X5ych63yoqxv54OhiDvlXEHqfhij5nompU4r2RVbQJBWPXG8OlUpvDdTmaw9jVskbe
zuo3IbScUUOJohifMwIQsaTxJTlrtDn6y1qSItPZrdHY9VUvuQpfc3hESLRTVyMYzPSASAiZa0U/
jcbHrsw39M75kBPZifos6E8AjhWUvuuS8zQr9JQOk1ett0n9XDT1/EHkYKBWd2aLhdhK9mEmHpte
KNwuvLZlW1KxgHLMFSn0JNGTTEDEDsue0U8jFFwVVp89PO0zka71k9waQxlMbRitTKyKBb2fThzM
KK6B7Nal9hPmsn0kqDx/Eus+x5cxatp5RnPT2SsRwa/IirqnltPe+1Ly0jau5AUqJe3Kg6akCPya
rOdpxKmk4ZTFrlFPLVHY+bSsLbp0GUmLVYySUxQE+2OSjLt3qzWEO2XotBzlpSQelGohSSulubvy
4oa4Ez+HGgFeqa3poGZ9Onmxkgkfurz0CuTh3B4I7QlFJ+8GLsIoLqwuec0TfqhytfiGRHP6MBTi
9G4oFNYJrlgaRCEW2oRNQ2IQJmlDqIdNbBKR5BstIqUAqwge1XJB2+fyb8hhmFD5517vebdMSGjc
GnRedBuqnMYSMHtYv2ksqkNeUKuxxf+jd9uqNzLzKJWcjUttzaRLPrQkpIQZelxH1gUT45/RTWjx
UFIKkBNRROxMSgrOZpr7AqCIxRb3MyRkSBgDbA2iYVGgTBPrC70PGJtZDXCBYwCWRuL9+jbDVWua
xvVhz2qOojHFTQXxOOjQvXSYlwIZ9dWARjn1FBjjKmPo76ZMtlHL5+aBhu2J9G2pMHRvlKRqupnm
GLGDJdV66fRm33cbY+zS8FQXaqs/Z4lGhLHCULva5KdBK3RjhL2wHqW+OmfaCnpZdFoiHnFZx6wi
vY5CFB6xfG5Q/nKyTJpudLkDVPZh9DJAQBz/Ym9NKny7pIAg1+jEihknHwRRczULtaGjkhS8BkiY
5utpd+AgKFVEDaDJoMMcWneiPGVCL/NFS4denCZTRPTLh99f3YMYsreYtbrBIQlL2EGuasMJ2Yvy
EFZXSjSr27r06xrOPtAnfhQGoHDRvUgNeWJ0U0iibR8mV86SJtpm03QIxF7yQqPlMUSXJyGPmQfd
FUy4W9uowvLMPbvWO8TwCyZzvP273mwtAeakgupFKtjXe2Vd0id1wTtM5kOktIGG8vuJbJDxEDbX
bm/ZyjlyR7musM4qqWobEVcZoUiHtXydkW6gf4JxDJncWUzEPiGBs4Uv3dKwQqY1xjYDnbc+L2TJ
CJn62papGlH8MopgKOLSItksyelR0lHfD3MNJD0JmX6YeDBTVyT9fyCCPcRkL0hDhkl/nKHWI7lF
a4/SFOO6liACcCzGXv4PCSq128xGP/v0YsuGM8WtebWBKyPAiKV0r8tgkPlj1eE0MWEQu+OYaZgZ
NLOkkuqFKo46GxtIjGFCiVEG6KGOVNyoGmImo3ytPouuGd8HBa0JDrxB54zchdohgSP/1jURCS4j
qcELOSBjOLgqOpROku8aiBBPKmLUOmIai3eZpvApxXleBFQeawoKEuYkVFvTk4qDwYSMnfG1dmnl
dukkv0NwiAVj4ISDuJ6kBPdU1O2JwOuoGMYalG+KqkiSDVnywmWhD5EchqiKXjTjMeIOceJCHT57
ZLTajRYnwyUbWwVeOcLkaZt6ZH2o2D/BYXCDnpZF6IngpkeUTBKpDRG0G+zOAp2Aoc0F1u+MWlU+
lKrHwi9PWg8yJU71h1maXeuFTVspmyJEcGlPYqgwjpBKvY3xh69ETRVIYnA/Gg6DEuuthb8RPs1U
vsCslE9SrpB4Cc2svMqToqVerxom5qdFJ2pJzeKJVQ+GqEA0aUpfSOgQ0ij1iGoBgj9jXF8rANIa
jzpDAv0fBTNpZdxWHaZm21qz7mPuSqgOYxr4+HrAKSDUSuRDUnSZLUm0OCcp8oJr3kTU2xt5fqu0
TVNQ+Z7jT6kai47J2FgJGu4Mi40XMw5CY7m48t9dOYP1E5uv7saaOGobb0GkE56WTf5SG2YCyhwK
szspVXOJUeji9R7S+LXRW+tTEpBhuVxqoli1xWyR20XkN9qKPo2pjyZtvs1Ftbxwfh7ehGXK6IDj
QU68gUgjNGms2YYXx2G1xSDQkj0bUtbjzpnczqyRGp1aRkEajo1ibVW9VUQoAmgqARapaNZOdaVr
oPU6VLWTFy12T9LRE/WPhPd/hef813zSHyCdX+ad/h/EdXQQl/+O62xbokzLz+9hnes3/IdjtSwV
dxdbgaaTbqGC+PzJsUrib4gRDJLbSY8UyTr9X2BHg38l0E/h8CTR5GgafNefwI4m/abKaHYtXbnC
Otcv/Qtg58fgbY0UVZ0QUZlgfmAEikz4Fb4nWCX2x65bWjBOWX6h5Wr1rbqSvXQthI1WGoX73ZX5
m+hU6cfE8z9ej9/8GpoqktFq/AQjZbK54pri9TrUNbQhhWuByCQiDZOCUr/nmd2gdKnYU1FHWlmV
P7doNdEDq9WWIGk4smlGBVxjQMoHwGqSrD1kNERK/voX5frW/xtI/vvvqV1ln7p2rarUrlmy318X
C7XBWqZkaCZG+9qQzrGLlcZiYWuaf0ju/+snQI4sPLvIB31tjPrplaShk8S1Q2YzEtPJkDbrG7IL
SFVJzerVmEkP+/U7++snYOjkwFBLz91Fy8NPnzjgQFIwB6MyyYCI0UhB3mbEJCgkpRyHicavRBHM
f/jc/+ZN0pHGq0mSRHqc8lPyfJ4SDZ6rCXWXCsGOAh2lNurhjDSepQmUSvj69Xv8Ca28fnzcWxgK
ebAMkFERXPT7j6+nuUTJk4yDHclzYGBJNj7EUsYGXoll95zKEl4NbiBOCUYtWViiW/2uyU3t0xCR
vXEErtPRjpZWKr28IkIBbEUEsOI9rLObSonw0FlS+xFPpfjaJFo52bW8mncIP6Um+PWb+btrxw1C
85uEYFMVr7fqdxqINgG61OK6cWZyOQ4UTWabopths6Os8spB1r1fv96P9Qu/XzvuDYVLqMk6XeM/
vR4S7C5cp+tWmAnqZhoH4ncEGCoWBpX8TW12tQ63AsictSFx7B+byX6sbfnj9ZmYNRraKHCi9PXH
94sBhZmwSMkoVvt8Rsq3TNCKebtp1Sb1RCEPt5IMh3kNoHGTcpYJyLOWf7hh//r8G6YpqRiIFVWz
FP2nDgpBMzsU3hrddNhmd0kzSBzmFO0m1+byX1V5/vF+TbqBLerGKL5Qf3o2Vs0cpVlSeCmBbNmZ
J9IZ2Ez+YFvYV/8+tPp6x/+4oPGG6HXlProuNMp1WfjuLuq0uJMaA6hHia4e674iNqPK2n9YzP76
KqaMJI79xOSD067b1vevolbk/iTEzjqcSrNNqYRy7VD90On/+uMxCSjiitEepROv+dM2UsZ5qExx
X8F/WhLmaN4I2XLMoNfD9K8fh7/eCeiZUDFe10s+n59ri7W0gh2IMR9qYtLsCcw1SGBMRa9tqIj6
9Uv9zdUzRE1B66TTGKMr169/9xkhwpzNrqDhbVpSheOzlQamSRzNr19F+rHnlxuOiUNihOBIaxHA
J/50w6HtEqgZ5mXoX5m9tMaEJeGxeJ9HRfKyKiFJNQtnt4y11dPyCoq6rqiykEP9D8Xdf70n/7IV
wVux0qrsRSoPj/LTpxgZegs+TV+1MIaKbRJk4NTIIff53OIsT2bFVSJL2v767V/3tx8eBF5UkWV4
NsRv9H9cl5/vLrIxtWOTtNyiZa6kjsJmaIekzzgqimtCGJC0jiLYap5Ar/76lf/uwsuazEyh/d6e
Y/70fqWluOaX8H5jFZmSKIEBpmmMVFMo5EMrYO6fLGTSKWEz+2GsZpcaJiQMIX0Sv/5N/u7Cc4+h
0uOiS1eZ3g/XQBpCyo+qtKYpAvMAYQmHIuVUEOOYdKLIEogYMdt/2MYs8282FoPub52xQ2R//v3y
fHflV03vFUJb4M8Fo0OERkMGLmN5OMPM1wTckB+7qfB2XWHymeRNJVeeR72y9hUOkMUW1UIhs44w
csy/a4q1XzVLTBOyoCc7IY30BQpFZ7dvrHL5RuSc9twMKkg/6FF8jLsiIqook9WO2K42A6OKUrII
Fql8HFq5nzAimvHMKm+aRBHAwx7LrCU/2yh7eQfCHF0QlqN16th2sGVRHEKQiIxIGmymSm/ngWCj
uhvFt4b4T8YBKW+JN7faBO/50lm3Pfk5sqf0JSpfRNuolUZce/TuqH3zaNFE0HowQyQt01yIvps7
N7b1luOuvaZhowXqUAsfKploj5VUQLAqWZQ+DYRg0/8K0lk5jZEYoIyiegGxmkCxpkgk1ZoGg0My
F/lLVfU1ZTmJ2LyHeWs+qIRTr7BykcWhlYRhDPtEIbvzoM1kxU6h+DFhFieTbBLycyPHioEhpkPB
M1VAi9iMZzDLIlyxAkXAE9w+eivCNmGFwpQtaRTfVIQFNp5Uxw2a3nqKj0ZpyA9tgdvvasclxRB3
kpQ4Wqlki7csE/EFC8nuR0HGWGSvI4lYVx+imQTDWAsGHlWi9cnJxk1tWx26l0mGCnVi9N61PfSJ
+tJNsCAooEVqgZeuHkka6EYyUzGuovGKqo6Dw2ylXjwCo/ngVwDMCcZbJKRxU99QotVxJWSALMdo
gOrsqFxV1e+Uvp/8FIgPq7xpRMTz1lTpuIKkJ5CBzImPwDcjBTJpmhauDvgHnjJVCn8mXOrJqut1
clurFV5yvLLkHM0RyWsKlYPE8BiZcuiLYSAqXUznpxboA2OiaTVwIos4vQDWcRu1Vjq/GbVmUGFT
9s051rpFR63S10Cl5NhEBNWqzXqzxBS8e2JPrp8LQJtv4oHAD0CfYlwdNU5m7NqUsW3FCuz0XGsN
OJlKO+gZVwBJnNnYp4i/wniJvCFOpmMy5dnX+D/sncly3EiUZf+l14UywAGHA4vexMiI4DyK3MBI
kcI8OGbg6/tA1W2dotSiZa17kZlmSWWCGHx6795zwStgzrT67AnP6HDtzmYH+BlLKAE6UxpegiWm
uTXxSVMQIaoAFc4shqtBWdbDbBoaYIYnqgOp3AQvho3ZrfJ+gNvru0C4N0Or3Leh6CF+1B7gH8ht
liQWqeGTBencNKtJFvG76jvSc1Hug5ajdiOuraGk5G1iCQ63XhZNehNReUc75enx0IXgZpbSqSwW
OKhBbZH6HKUlj7m9bSs5w0gdrB8TDiVzXdvQxrZtl2HBmdWMelCmttthL7GMU9QSrrahJwDHYyzM
ma1GFEuoa33BYI+oppyDz6YDyHa5axDsUVhct3lG37ILTaPd5FjPQmr2Bjzywsgk1v22mt4SWw7Y
rwwdX7fG0tRsuwayQNzkFIldr3Rhc/dpDUY5q4tNUQqynTONDwj2hv+OFYRfNoB8f7+QE25yTFrm
vq8wu8Ebys8q0wxul1Ht7Bf8E7jfpu+fDafyn5qZobSyCHWBKOEahFIUFZ4VXJ25/+F7bTRzOMPW
qUdLQqcHL0xnAYwh394gOLQ3YVjexaj+l357CRDRnkRznmathK3SmYi/Jrd2b8iuYk6AsgPgq26i
8gFFxyK/NU35jlm7fWk5i6La7hsJ3YiBvbFgOsh1i7MVdZya6F4ladndukVcwLxsi7HbUTQjqzDz
KPauh2E0+0PU6OAqRc+FvbfCzbKWKjLRRMpllrYi8FRYv+12M2ah/SSG2ruvJprFezmJ7sWflcb5
1g4QKaBxORhKS+HSC81lvWWqpR0XRp2+aKca6SBs3xQjOcRyxmP1EvVT+d1NBA4N2ZTkjFWWGvCh
CqhAY0/K5YnDanRlejpDsk1nVKyYmOX7LI06AWhRiZcurYGNR0Q5XeF7tpFwFuFUrC3DMi9gSWQ9
tWT8sLvelY29VpMzej94nUNxCyRGWpvAcRHCpDmlfj6qULzD3KQTVvPd/IxPeGgMI3uZI2XOOECI
1KZvP3TmsaT6RAu8jfx01ebJ8I3NZkoehJolhIkaz3VRqbw8C/rYW+DgU5+hULdphGq/HsFDewMh
eVUgv/ce+JBtMDEYVql20ZnFNMu89YCtamCc56Ei2rusaXonRoow2iTnRvcl3P1Bj+gFtFXiDMIS
KWh4JISRJy42qi3lqTjjF6JvC5uCSLdVg+3bgDpWpleaSLhpo+uY/FR/CoKHiQNJsx5pgaANlnb2
xNIFD9EdZLWtKEFgua+C+Y3OGih1vtDpLu9M5HxjTveSUJMeI9zslrSHdWk6WG/bzK/5qVsi6M5T
baNIyV1NC0nFBxqlLlC4PFVvngpSvNjWAOA1cAYmdyuqZ7QXlRDnpRsJgnSz5RaoSdSP2gF1gCNP
4c+KIzyra9+YGJRhT+DfEtv+zXbnivHkZHQFYLjZP/IeWvhaRMBJqV/MOVm0wH+fTVcYyTrNSu+7
5YcQpDC7Vi+91WmyXcLJuXXmhWrSxnZyzharBqge9NZ3pZX54YIL3SiTfdTKbPrgR9h7pVrh56zS
nVvP5XXN1j1aObZdyc2Qp8F57HX2uz0P7TYr5vIF/hrt2GhENDCndn2dgVu7MMoxqVnwsmfwQeO1
FxsR5ybcfQvS22y3fl+kuzypWWRMsOqwhstDDAt1SXKBVq7tgpp9iAnwo6zi+VnKyLk3Smc4CQXs
hhplU8OIga7xPDQ0HddgjrpNDhXQvXDswmnO4MUNT8NssbXlwZkwn5QgUibxuqc+q+bXsfMbi37F
nN4HJbGwq0Sw3KzBJEy0h7KWYDWpkm+ODDgeQZZudjhroUy1gODiVdhz0Fh1YczAMlN6Z3WlCDAu
O2o/G2/5M2uW3ulH0OXQwXLO9CiHSArh8ITp9W4mc8Xe6HyanzRtQbo/o5wuE/oOSIdTYB3rjk+I
PjWM3Pp2dAC5rAgLUPd6qAgXFGPjLqzSSKK8Adba+LukCGglUZMKXjthw/7Bm3aPL4eQO4gGAoN8
UjYPebScJIOmlt/4aNV9VA3VkXUuVOjWIEFs0IphKmVTqP2NY8auWumsjDXtZw+5hyl0G8GWr6pg
m6Cikys/Ahl5NFH4HTRmx3hvwIaJCUoS4psxKRZEFwaqvdakGyHtp79xLiLTrldKpuKNEwmJU5YJ
VWUb+3nypr2xAetZTzY7KVdSo4hzHZ+cyRwxXmeZf2t2cKzOnEZgLhCmbO7agP+QEKtoeLBmmZx1
Zk+uQeMk+fOEufrWoRbyXuXmdG+pdpoJRI3NcVWAUmcTVql54gxiBs9B1tN7YiGAqmJnhgjPYn+g
DROXhFxkKsefhwDBvtJRA44qAGiMNXZA5rbx+nB4iIul9TxGE7u1NunwNwg2AhpbnG9c10nIRs3V
ojj0ZciUhOU5fXdSk20fnbjqZiI7TPGeRH+kPTyZiPB6NMPsCGJ/P8IK6wkNHgKNNsbxkOv41Xyd
UHXL2B2o6p28a5ZrvKRkWwdxA/CxCnvrAETZBd6bNfsx9cTWYSVJ11ieiTdoOyR5Lh31a3Rf7NGD
vsG9CvoYurUpmunKoB2FilNwArxxpIW/NpijAacumR0fqDXpa0RGjcGGIhDhNKGmaj1CGUSu4gwE
dMmhjIazMiXYq3FoFuPNzyj1q053z3VNQOHa7E2eacBk+oH+EfuCAwV0VSXpjENREQGypYIUuzu3
7yK1CeGvYmgm+aBG/pkWfEsA1V57NkOoNoM06EmLqnCtQvpm7IF+Q9mum9TeqX5JaJhxB6OiMaFh
GVY9LuTL5cxPy9y8QYI6yRW0nNJew6migZBN7eRsBq3bC2VPaJxCWuXY27GKpDbrPXtz/jTKUjkA
wAS98eFC+wMUhxW9YGec8wrHeq7PkhRS2I7RC8UprjJ97N1+vF94VeeIZVOIF2z4D6m1+CV6z1YH
TVQATN0MjmzXj5BuaUk89ZaJ979jZNKdb/X4Egi0fqLwTL2bIa0DykgqsWukbmtOcazU2wqu8w3J
SfBeWjdV95PrGgjMS9qdsM06aOnILzgGyZwpZ22wLYArlfTjLYhcJrY5dqzrsJzlR2u17PB1EBFQ
aef5D99um+9pBLLlMmnm6lkWSbcITehiYnyO23pd6rLKb7omt791yHcUSsrIMUjssjA1xTXCYtIh
GgZOWJpduo1YciPs0olJQGdTzU9NWzvjiX4mraAmGe1LKyvAnaJKYCLOwGKczfXEkW7kq3cxcCvs
tw1bXpRGMdrcwYPPiwN/RotrIOJ6NCYBJ513b11ltYWEifiCfpN1pBtsKrORR7ptrrMWSQ8Jdi78
6NxvQvKSSc4e2FR6zMerwSqL+1RGLrjCFvuxziz/YkwKYDBViYhW69olKyGpsudB1ePNEAbGB8sC
vploME3jYPd4stekEpHuW7JxvZjDZUoZAhRSW7ZJICGbFIkQrO7K2wutmmdfFVDBzamID63djO+o
Dexp7wEUcDfNohPZzJVFYcG3ZfjmdLbJCysLvF5sjuz1qBfcfJ9ZQwrwBqyUQLSrOC9rgHXonFC6
8TuFyGy9zidwzLQNZLxE851FjqbtjQkzfZ0ZxPC5DSJ9gIPytFHrxJeAXp0fST05H9Cu6pMXK9Wf
sXfjMDeiIXsUs5J4n0OmCwhnQbCuIqgLE3sFSI1TA2Wr0EWEVjMGqgfk1vnh2CNAebupGBEzvQwb
nubgGPupkA6lL4EcftM3NQlvtUfYW12G6L06K2cXORIHcij1SJ88bHDL7/oEWdu6jMF57Vlk4Ui2
Q4oqJJrhASPGqo3TCFeFO8RQyjQU9xycEUvFM7u56nsroHtuZEmOSGqn88vYtlg648l40cQvvNCb
Vx7u5FKwwNNQt4+h1hTsMU7zuI2hqvUxTbop3HF4rF5rGJDgs+oZ61nVlli2ugrZx6VjFeYdTGE1
bSHKEXNB7dFESufhweCkNkZrx5rrO2mUKt/LdnC+NYzi8ZC32vmY4mG+1Y4n8G5m0GE4TYXg8svE
QgFYoiSkCqM5gawIWTJOKZMw/zotvQfblLm/jx0HSLBddswpEcMANoBlZXycEF/Tw2D33rlfpDGP
GaDXwSbtFEmUE6HQbIvOflNuQp1UlE5TIJRXEiEyysRjkxZgBQv0bfBuykzRRg7Ap8Ho8S3y4IZF
t9UkCRXkzHfzdZeQ3bypUfJdUm1HH4iWbpJ73c7NY6Ca+op8TJS7ZlohHp0yt3B2uaZOs4Q61O/x
xEYTyaB0E/Jxze4mn0MiG90wTb9RYuZkGg+tby80X4qAQSlMiiBdleojLB22kuA7OV/iY7OgC0ws
NsOGn3rtFeZ7+RZb1IVXVTsZLIZFlzyBtyvIhpmB7GzcPCBEKAwnFEw17Y10b1Hv+0GZ3juf2dqT
beXH+RtL3HjeWLkbbZbKJOQWc1hSRXQS4Ifnb9vQlAigAUvCs2ReCpDKoLi71nW22CYT4ekjtZQE
RaY9NYi3OVCu0U6787kBs9FGyUZNAZwjHK21X8FVp8rS+1Z6N3JvxW7oDGdt9QqhSmu7HI6IqoHB
YPfRsHUn0b+x/nZoV5WILnA+hPIAqEYVh6TMUB7aygXqG4VLHSdxCSwl12n89h+S4GyzaA1eLrXE
66rX8+3ghe3lfxRBOs1uPtBmzbBabEwW7TNw6WG++3u9+veaveO5JPTSUqIhBxTq13q1y6JnF5oN
MiaNikxToddza8ojqC8EqapEoFjaMzmFYfFFt+APNfvFeI4wQtI3sExsNL+UyltEvHoguntduood
Z15XJ/ZRLHtFGD+iziEYJEUth/wt2sZujY6sQ8JERTn8ooH3Wx+KjhfJyCg/EI2gI/n0i4yJl+Z1
7pX0CGoMtAV2cdkzWpLBy7+QCPzWh+JStuXiu8f1o34ajv7ZIskG3YtWMu4IZUzPNOqorbShJv79
pf5+FToQtGKgRymULP6nG5qsKHK6EVijNs16D58wvh0NYOB/v8rvj82l20WfyyctF3T78mn9o+nQ
WsOI0YYgP0w+JCFGRKmBjKSb0FON//ulfu+q0J6nWewoR9BqVZ+6KkGi+6iD9bI26sjstsQCGLs2
9jB0J7hF/Rn71DoLm/TiX15W0Ze0bIxhpuS9iU+XndKAQoheememGx7nuRnWRpglJwvo8yGaW3+L
z1p90cv6bURyUZvKteUvKiT/sx3MzsmrsVgfKH1zrut69uxDot19LYs3HVjTpmGoYkxQ2RcP+We/
9Zf+3XJl/nKxsNBn/ixPMI1gqTQiD7Ax/UCZzIYsWjEs24MopyerMu1zYxRUztwEbmlVd6eyUa5J
/Cta0Rl71BdPwvrToyAy1eLNS4Vx7tMXJpucZk7No4AUhMl7BPgyhmO+Djqy5YZx/gCE0p/nhk0E
60yCzWy0/aF36uzMdxAnpxGHO6LQ1cnMa/1m6jm4dYOMsgJqzH89j9L+R2ngWELScvU+SStiXRtN
IaBhNgrE2kQWzWnMguK8twZCHFpBHgiB2jh2v2q6/mGsc2FUB2CeaDku+rh/jkIrQy3qtV25VmIc
7zMf9ONkm+nZ30fCn64CEg3tAcHxJjf561VkMDYV6YGgJnLhXcB+/raw0m7+GxdR1nIXSwC4+rQW
9R2KA8TPnKhscM6DpbPrfi69rz7zP8xbmB8ctH94OBVt+l/vBQ1y3eeIf3lVnXNpL+bCXrjYoxGY
rxo6EyvLXxCNDVFPnUlm8Yy3SFOASEgbSpLiLJciPnnNaDxgKvRe//4QPoNZ0BC46A+kEAxGxxTq
0wsVUCzJmkvKdZXLHyap0c+Q027dYS5PNtLZY9YQ3jqjVk/Q46ruwiOVe2upjtilEOtKCepnL+CS
P/3991ou+8vk8PPXYq+AWgqVg/mpuV/73eRQ+gdmWFn5LixJAGt6co38HGT5rPuPMCswn03++9+v
+4e35SyfxKLZpOzqLT//xyrDicgTnsVHkbpshfvAYy8bUAIeTLBQf7+U9Zs+ii/CAo2DOpGgEVp5
v16LYnNvzDqm4ZvmdHkrgJd5NtnbPKOf3RJ6ujjl/MuyKdSl9GeMK/5sfDGR/C6w45dAy+CLRUqo
fjKA/nnDGdGNHZtl8hsdAQpEpMBt0DeslAkcIuO1H6xp9I+4NfJX8pzahxQr7kq54OX9sKp+ZE3d
4GyNxHVeZ7S9RK7du2iinBbZnPE3TjSXJkW1IDgby9gkcF2bX4lR//Cx4G8T0gcZx07n80vLkX0M
QdUBl3DD8VmGsXcbsI3fSvLibkmeMZ4sej0Xhk8T+e/vcHlFnz5TqSyWapYvvpjPm8rIMdvKpLKz
zi2nextgee5NRLC37DbNWz2BUP/79f4wMbroTtj9SDSEqF9+/WQK2r8CW3EOhUNbtwh5uqupcOwv
VsI/DALF87TZipAqYX2eE1hd4sTy6QrDrNd3ZmFrZqswBiBcWf9WM8emA/wv7w61FJrqT3seCVYu
dEeSh2fcjYdonHeBwur4b58avWnTZJfxU2LmfJrpqdyFaYfze+0YVrJ3Gk4YFSqSL4bS798C20Wk
uDSnGNbsVH99N74I6ZYbNZqTbIyfipqjYk+gDrFrtnFJMkz5xeb+97fE9fAVM3HYCMvFpynSIaiI
gwbXc0QR7xqHHgdVfvBABBX86w+CSykfoTf/4PP7dGv4mbJM4x5dq66rD3LZGhMmMx5kTM32X7+r
5XSEXH7RdnFO+/QUCR0ihC1HVAM7dCdz19lHvWV8cZU/vivfZdET7O8d99MNeQD/0nHghgKal7wm
WZ8KCkzrloBIWLXYo/9+V398V/+43vLzfywratSYn2vNXdXdfKddr1+hFk/A9+RfaQ//dCmbtYuF
0wYc6X6aImq/wSNucWthVXsrx1EWNsCsPpFc4nxxpv7TpVi4JAJbn/hEd3nK/7irUAzVaJEdSzu2
dQ49WRbwc3PrsjRbY/P3B2j9/sbQuHM88aSiZAXn7tdr5bKgK92iVygsYb1pt0Te5yTedeUKOyFZ
oSZbCfsUy9NMC70h13I5N1x3VYC2lF7Od7DY3qZFP07bpa0wfKEJ/2JELl/Nr6vB8jvyTVnI4/CD
fZpnSKSAytwxb7pjSkyPFQS7kPL17u+P4ven7gn2xa7wffbI2NR+fRI0BBCc9gDtwYySVh/k2UFr
d944qdRfXOr3gzBmFuLJ2R+zhUVD/uulyrhzM9wFGa3fuUg3dGvU4+jR2VSNg6zFtmdavr03/ftN
qefQ/mOp45+c9T9dN/Z0yGlM0gioMmg9BVFs9A6s9gzi8IkHX97y7psjX/p8CfC4P02pKolcC4IN
VXGTqldZlO9Z5FOM+7cPH+Gmy5bJRIBN5frTbxb67Vhhn0Q/QbjOnWGG5UVn0n2JQuMree/vD9/n
fMW3hGaZh68+vWedpyYFgRgOkuH7L0KkBKbRC8eZZjoGfO6asv0UfaWX//0b9jkP8B1bTI4muvlf
X3lS0f7RFRUyrGfNgzfY061Xz279xQS8/PK/DhU2ajZh86biC7M++0gqGciS1BB0u5Rxj/MIFcHu
qKaiX4MHiRKO7mRPpunBoPq78jNa739/kX+4T0o87HoxYZscZpef/2PuSoEZ+yK3kjVbYp8YkS4B
bz2Gd3+/yu9j1WdnqKg5sjvEW738/B9XYX5E29YA5dOB3d+2U3+DmDv/JjOWmb9f6U/342MssfDk
sEC7n+bHSZNYMxg9MhLTJ/Oyyvs3ZfrV/d+vYv3phnw010iO2bkJ9enzmMsKs03WJSRfpO2GuodL
8m7r4XCfgoToVGjLLkFXG4cU7IUqAs/XHb5baRvsUGMLYh2BOiP6JE0Gafx/46Pis1oOU56zHAZ+
fdqpNdD/oDO41qOW5w1qrHUBWHwzN8QU0UYgwU64Af5tNyOGxdd68/en89s74Lnw1TAl41niTXya
HJgZa9LDgf0mSQ+YxSC/UUFi+OIufz+ys1dmb0RFgZqdyWbz023ioW5YjMmMRiExUeSJon0yEHoN
Rp6OgZumHulUHgIcC+nbNo/mV8eKINqj8tsaBMptayNTD6ADrP96AP/fOfo/xFIE/n9bR+8+6rdf
gWA//4P/TQSz/9OklqA82v18G2I5Jf6Xc9Ty/hPHBAJ7KvQ4Bxcfwf8BggHghc/FFMwPTOptDEQ6
2W30P/+HIwCCMXP6zNDsu1iN/o1v1KLgw/fyf+fiZbdC8Yvqr4MVFY/dZzl/HDexr0LgN26d9McY
t9i2z0oJ/SAsX+3S6mCDYNufEqQmZBW/2H5pEEHWwkNtAvRkQ+y8BboibjuJvQPa3egpSuZ5J7vZ
OW+TJM5XkaPUNwsN0x7uVxERg+oX175os/MBSNgP+ovmjZHF8uDPrXEp4eDcGnDBLy2YE6s0Hrpr
03Lai5Hws8eG2u+6GKJkO5A4uBEjTDyo98229oXxkNBj3VRIdA8tZQxErnENnsQc9Y0nJ+fOqSvI
6UYKuh7POhqseDiwjSnOxoo4+mEa5tPYupI4p0iczxEOq7KZ8510o/S8bIYLIWnUC2sbjuqWZOh4
PQvrLoCwvKaRYAPrGNEZJ3bw6nv0Ls3S2o4BAnKHDKH1XIn3AKVlMSDOxvW6ZnNzJCpE7yUcGnK5
QSO40VHY2ZUbPgyk5Bgyq8+iEJU2rKF8l/tDCBNp4Q8UdT+dF4UX8tt37QddaGcfL6ACaxb2Clum
WGG3m96shWPgdLk+GJNzX87F8JwGvr3OQxr0AwW1IbIvE7oh+9mqi5uAsJALiqDVA37IaUvkHMzP
0ujvifpCPuRWYYduKxuOkR7cdZs20I3tBbIwRNkIBUP7V2jivyNc3FpYKFe5Z6GMIuxhbXgobICh
Bt+7qI/2ubbbGzSJPnNWSBZa0PWbqnKupBE4wJLaa9UAZ+thN0bINYeJxGpzdA5Lduzo6A3d2O5S
d+NjWMEnmEZzzQn/TdnxLQXVeEsg54WJZe3oTUQKtSTq7WyyN7alnE9tP560EcE9keusqt9QdSIL
BkQPWLGHP0bW14qw0Ojc0A1ehJYYRCTeVg3LsXDLDdSWg6dV99gRGnGyIm84BR5PZxUOiFpdjnMx
7qCd2Vc5qF1yzuMCSPy70DT3CIlh0wxS7qBgN7OKrUOM/ls9LtlE7oDykKAyEQXBseyi7Vj0KdLk
oVvHvpds3Mbbewl5qVVooBNF3rxji0ZOahMpbwOQpbueAC04+J6IYUaroaY9Ul8DTkHWrxNJnbk2
tqbT7zLkt3YrAAvMzqrT5XimRayPovc/6to6GKPXkZfZniyJCGe0keaErRovon6strUMl/J1iCkl
OfWig/XRSQacHfXbwUlPdhVbxz5DnDAa8Exqq0EBXtiHuLLty6asLhtsJTejAfAzVfp7Y9QPqh/K
K2qkN4WAaZy1iG+nPofsaznzVinjdayILW3cOLmtzYQkNxoOG0XOjXBGeDSZi0RduROUvCWAnIFQ
v86t455qoD37dDLZSEqgaW0QXrUtd1Ql0bPIcuT1yGseOw5Tu67U3V0n5AXYQ55VZGyKqjiC31ln
hf0jyeNDjd3iguqi85gWUO2q7KptfA3JLUZZhURqYw/D92IK0JbSXH+UnOvpHXvxydfGzo7RR7eO
8c3Xsbkr6nQmBCC6x6u8cZHR7IsJMrTFaCJqNVZIfOPq0ZngYSdl/T2LkhtJtup13KDU8p0Lw7YO
8dQ+lgoZGfg+vsm2usM78F5M6hWN3qVEInupYli/6PYyWkFwyrI4OUqO6Xzqbn0wCFp71EaeXwiP
NgRWC2SpsyYKeszS70j26yXA0KTrlc0/4HmnSLwybEC4M05prJp9l1K6hyQDRzshonBND9E4tnil
FtHXuEoiRPIFiVprilPzvp7QnSPel7sx8pkNfTRjA9C9szhDC4DWNdq6eXk5D84CCeuLXYj/fBNS
DThNdj2f/N6IbicO3i9x6ch0o6LWuuzdvL5qgvjohOlNIHSFwzuDCIV99ALtDMlFHoq7AoP4uwus
5szCiPAtlPF0qeqm/vBxBXyMvLZjShYTadkOcKRhfJOJ4b1OqE1WNeEd3MisNlkIglaHB4+laEvQ
lHWovTC7y1X83raW2jilRjfe4h0q27m/rUSePaJrBszjzoeoNvHJhKK4Mcoej9SU+ALY+Ox+M0bZ
rwo/37bV+DKp4iHInXIDdcqAXRUFl71Ovw9EU2B7h/WiDYUyI8qwhExKi1cifBvSyQzRPMYezBpu
NYiQ99vIwkbietDxFlrfkqTpGgQSZYa3J3XJOWCfMZ7tvirO2X6k3iatCnXvmCCJVjgzumdFog8U
ZwmayOj6gw+84Rxrh7FBlUvGNP19UjjssK/P7WQJYQdEJR4qwmuu+1gwDUC4A71jErW5CsDrnJF/
Uj0uFY17lEstVsUqgh8ImQglcFsGxqvu4u62F6K+MwiivhWQgu7YioDXGQo4J27XkI4J1SawbDIT
TSat0pfjFeeu+QLhRHeMUsQkMiDTnMDBx1JDqGbJK08+YKljPNfjK88jYgF2dQn5siKHdIq6HyF/
aMIf2tgP6H3CfpWEghmyDwkrtWr7Oi32peWTfdwU/a3oCCb1yPQAq0rqYuDfsclHE2Ve6jq4NVDA
H2w4qV1LqGrnZw/ulAU/4npwd5NtnIHm2Gfy3SMH1yCXpXX6TRrPbyTP9IFKN1EUOzC6fbB7cVYG
EIc71H/JcHCs/tXrDbx6ORMFZEyjelu2iycEYP41RkgE+eMcIJuJVEfYZfmqgddsppAgLD7fC6m7
vY9HD3IX65cP1cyYQ/ngWOAJ2UbY4PiYjqmFhoDKocELe97i+WxuetCEDzXDCZ5RO+q7hCrF1ksc
/xpZUfMa1+Ao424JcsoEkOcZLHOeJN4hknBMY5vdX8gZHkni4H64qnmbMjU/ZLqDTY30Zk+2pvMO
ly/asvdqWEHpAHQ1m7RGWydZztkdsTeQN+EUbWpAGkM5d3sVLaGx5iMi1m5TN7K4LP3aOQsTzaxO
UvNzRni3Oem9YFxKozgPvXIvAsUs6ReQR0EyPMa843pVII0+sQgVH2QssUuZh5ofV+HeDGJcXEmW
hO/Ij1+VQf+PKgHe6pG8EzstbmVF3Bhd3ujask3xrOu+PxVGT2Kjm9lXQ9c2Zy4hTeRpj9a6Ijln
r7M2+d4X/hLtLDCBprb9MITAKDANau+HnWeL5F6iuRBYNBhp4UY6oJ3It0/d/moKj2balZsCKeGg
oKM67lkeEIGeGFGGaJTo6LkU9dnYYDvxmyTEotR3RFLMebVVosMVEJIxTD9JEqkV33TzpJ6kHfmX
w0xstZYlbdy4t8oHWhuw58q8If1FIo+smMbpXWwdNO+JiX4bjqWRvAxTCo6u3SoruPMz7CSzJhZ3
hOEQtrPed4nXJyuYN8EhyXrrRwry9AxH2knFdnusw9g+dRH/73pyx7M0mvJDXVfdYe6UeNKelaNx
n7FoEEvpL3VHN0XLAEZt5c0xGCVVExDA2YjebCaD8xABJKB6E/nYVsSBdUR83DZbZ3Y4hategdhM
HHLIQjFhGv75ncflVL3UIwr1Srb7MC7Kb0ObgSubUWbmGAzYFJuU+FbsoiycRkZkbURTBKecgUZG
VFo7JiePCMvxWDTDVgyDn6+08g1CTg1yiA2SphY8ZuEROyDtM6Jv2oHEjhGIUzV3T0OtkUp5GNbX
jlv/1K535n0RplBKRYOZFm9VZlubRWrBgzO9R4B0KK0j0L9BZS9q8NCE3+aH6e2Y2Pne8EhIxd1K
XuXkaMCDrkF8qcjFuofZta6mGAQwjNnpPhvwVbl2kl8x/4c7rNYh4uva3M5ZHl8FmBd3sDLqV0y7
DGgDv94PYTTza1piHWxDd9iNpb7vmxLhGuq1YT0XbDSge0CGTyyCUQJtXxoRfLrJPc8la5Kd1vml
U3f1MSmq7J50L0ySkkMdC4izzm1+gSELnReeTnfQUEsJOsncddkYww6hlzwPmu65Qvq6yTykeWu/
iwk+svr50OUBUx5hscXVRDDU2RgheLErdIRtDQaytI3+CORUHTVZ1/uMvHWcKaVxGgwvROrrzruu
8cxTwMq3zYPaPhRJpCGuOsYWDXEBNVV1+bdmquQhwZdL/h6ZvrOLIgqF/nTGv2JBNUFOO3sgidYT
los5RRya3JraJwsVqbggN9XvMUe3pLFvjZb+jys4J+eh5lgUjeBl89YhSdALCS4viVhwU8M4EWte
NXdzZN8OtXP0mkRuW9e65sDw0vnvNo56kTT7vhv8A1o79rhL8Ls53ILOHVa9TRyGj8d7NQZOfOil
c65Kce2ag/jG7/oc9AWJVm35ZAygHlOdtK9u6nwMSXTqi9hdz+hjSWPdod28GDVm8oRaIl756Ict
GRSGSZCn0wnODEs3XSX50+hV6nx0uke/MchwIIUON1JwMUdk+aZDl1/WtlMwCWXe2TyNXrDhaCwv
VMt0NdEjTZRhPlRkMf5kNqwovRcbc1QBSXsYLIoCeTcbXwRXNk3oYh8XVnHS6LftOt2NcyHvahBX
OyMo57225HMfRN435sL0bIjTlwLWZoTxN4kc0M+W8Wgurv1KlKS3NV65CUQjz9ogvYfPOWMCTwhe
SfyW4wJn+pVgk3RbBtDg8Mjgy8VIYGb7siIDfKvNXpFaXuJzDVzSGmOttzNhtXEyf58Q1WLQbB2E
w0m3SYikvNYKeXeq1SPcaR8slgyIEvCT7i3BH7KWVktwKaNna1fjLsSPuuoF0b5o8/1bDBAcjOrA
u9CcjbyuvYgJKLuSFG5Otkawp6cOp03rbKWk5TcoTfPJ5oBkN9NFMKls5Uv2mLq99LX/Pek8bJpT
0a/yrIEfLE52rMkTcPGMTZ5+6KRxB1UDrJRGXh1ZzXPbuqQcuLjMIsnr0D4ZEhorzJl2YCAW+P3E
EF4G4CmOvZzmK2vEpOoQpqHsnui8njMo5xfSssl+ANlxKYw6PIwcmVXF/+N/sXcmy3EjW7b9lbIa
P8jQN4OaRB/BThR7TWAkJaHv3OGAA19fC8x7s5LUvZLlm71nZTnLTAkRAcD9+Dl7r22H2Z4pN17L
hV5GfwVoWVLtM7QjrYf2yKYTTQ3C1QdpPWNRUayt9tfc68JtDZA0RzmwaQcVI6ePSaSPaDzjqnTB
kFT9NgzJx2jK+dpS9U1ndccOT/XK8HBbO7nHOuxa7c5K3HO2XLxA5EHbL4Y9DnvGntNOapG96IRG
EZ2uUzkEXwM5nPVU7B2i+/0o2I+bwrphuyAThqzGUxU0dCowNSdqdM/i2J6PQVwfaDsna8+lCS76
zx1y9KknWXCMpoMqBpMoO4yDFlPuNqlRQdDyW3e9N+x53Lxr4buEA8Ux+MSxnTZ+Lh/GCCwpmn1S
HbPwMXJZWOom3xexmjFZx9C1hX1o8QGupzmB31rJu7HKd47Iz5tKfGuZVGxpHnNY5XvtJ53Np1p2
j45VCwJ7g9s+BiUJMYZSdoz6fe2Gw2VJywAhmHFQbiePnNJJsQiaCdOySND/Jz4hj5jJzLyftqqy
rwFmBCynhvXCCe4Flgjw/LGyAf87cmXLeVN0cbx4rtYulfS2KsBNJgk2U2fA4Zd10J4XUypQk8U9
mZhHiON08VMzO7Or5AopCmCdBGCpqOj/ZRhqcteHJVtW8Qbc8J2OnUtTQs4IBRanoqPLEw2CU70/
Ae0cKnILTVwPK5H33nPiZBECzvqmtfUzivtuVVURk4264jdKZgy+LWklVk4jQ/Ti2CFZWbU1owxp
GV9sv8NHAk009smwhzZ1SEqaemZhk7jSUsBOusPJR7pK4plPFnvPlVuFFya1dTRMJOBaHVOb4mys
6wclrPxg+Ga28z2RnVthxWODBHmR6SP38czlOakPjuYpT6s42k99eE3tYW59FZFD5BDbYgV6w5sO
gYpk5aHhjKl4QeGSqh8pddn3cEpfncW9MxQTEJAkxD07tDOO5HC6wg9z6EJeTkoq0qBUTaZK1H/x
BnKnZwWKI/b6L7ioVlFWPjp23h1nG2VNlYYLK+TcRKbp18iHHcP/EcaUylm8L9r5SYxUFBlWinCu
ECzN9CzwI2ViD6n4sffs5GsUQQEA2rl27PIc0wVwawAgCuQzlVxuPWIYwmpOv8AvvfVsDcM1JuUz
u5c7t4WsDt6YYF/t7BOXuIVU41AL6vrWLap0D432TCYyZOOYxt08Oc9d4Z+quD+3iCkbeK4cnX0v
K1Cpi9GZ8Tr9yr7dYkqkTPe8uj/zlB9sBFLRszn1r/XA7YoI+Y1lSvVUVfu4nwlND4DikDhMav1c
b23yzvzqNgPNbhVgzxuULfuyxH9LdtXEsd7GE3bnp2BV8fCcp5PlrrrUc3YGAJZzpRrjPJRfzW54
NMACRFBuNp7ovgW4DHf4RnAjcRzc2jOYknRsI3wxY/3CPgvvlNE5KBhxgD39pOeABORe1xvRfRfu
ksiqL+lDE4pRviqpH+3cAw/tRwlu39Q55IKIsAwK+rnV2d4tuNvk0nAJoyzcB0Plz409OIdouFDV
rA5dm7wWTTVvCZvV5yNYmY3KdbmjBU7lAoI8GM6tzDwD5Qr3Tk7rqSCuYG79y6ryL1I1baO0mPn1
WrZpeBS7Rf32BKhkFWrb2yLfkAdngk9ifJfNVvL8d/ozIqXtaGE1KH5M870iD7RZQAUosnFwbCqn
+A5jZBe2JTVkX+cgTghdUIXJbKyvBrpY6QP+MoP0a5z/4XwesJrfws6eV+S+lt9SZQPTrh1y+SAY
X9PRdDa5gecsNVFbYemvwQiZ8fnIm5UZZNHm8WWP5XaPnSW7KGEvIy/Td2NMke6lZ2mSsPYrw9iE
2iAJzIofbRei8JxLUO5GeuYWeXnBz693QLQOsXL5oE1a34pIs1K1vnpUxqMHYcWeNDbqwF+ZTjWs
8TLlm8m1xI1bLf200D5BhDsiQ0/3lCSvvpFt4yI5M4kgUGr4hgIN5xoPJSekbxGjGLvplmwxExZa
socYwy8253AyQMuBnTFQfqxypqeAdeaTD90Od3LpQNox9wjirbNUe2rbWK37gCGJsiDESemO1biW
qQTCO5vzRRI3ISHkst1xoiqptVt5bQ+5ccwYGizR0+AqAdCzdYfYEfEZTDRYLK1f0aAnu6B19VPB
y84ZBFn0eDMl3sHPeAiB/pZ7lRVHK8+2ZPOuvYQzbPDUEg3CdrQLlK9OyZhOFzPDol07kFeDv7HH
zmpONFXojNvUvzzv6rMKnN0U5TfkO0BKqZPqq+yzszw2aH+NX1TvgR2OR3ZlIe9qqqZsom4WohvW
FZLakx6YXNShoOOfBa96yR7wKSUmUxr7POi8M+GzU9EHE/jg620yAsDyG3oIoKq7VdS5Zx29WYdd
L4O/ZAazb7Iz1o27xoEBSdmfbfJvFOY5a+kAthd6FuKsMInTheHAojLQoFvFibygR/qjaUlsMOKO
hdei8tvO0pJXPZnL2zI1oFi5bJMOh67DFGI2pli7DZThHIgM6A6GYWXQ2S3qHlx440anOA990UQX
sLQX0FEe8V7XHgkwSR5D87Dy4I40d289kr6MgdHDIE9yNFrOzk/TTRWo+gIELAsTe1CyJRMi3OcT
p2erK2DLGFb0Oaf9/mKYXUN1B6+JiXbV7vBp0eZHNvzsNurcQHgdh9hoI+mkD7bXk+URscwPulO7
AZLk0dbk18WaS4D+uOnZl79zc7vtUIek2AU4/FdVkZsPRinNbym1DdEFpAt8bzqo85GiKRYq3I8z
P+Srh7DpnMRn81lks7/36358JMZa3xe0n9clcJNdXyy5JeBDVAfwio5o5jzZuDIv6Ap5+1xQaCoW
wiskyHfV3Mfnuojq61Ta/stgyo6kRM4JG8gC7WZSTnrf41osVkU+zJc1op+LsifMziJLYo0lNLuY
RtUSsDhHp9GoUHZkI3pr3MEYbmNi8rTAND7Xz0knPrsZIwT4DHBSyS6CpZMHcLCWiMaIkQI3zGxu
KPvaM5VV3hMumwoijZeM93C0iEirXItWU+xeTa1COFVEo3kCn0u+WWHNNwBBsnO/tDR1R91PbLV2
chWU1MNYHv19X4bhyghE+DC6WnwbPLkAPUjfaGJ4bqMw590wQ6a3yF3ZYYHdVEllfXEL0BO23crH
2vamcyB/zVkDBeMb8iracEB6EsunlShcnuqq/jaCI0EiFDibdpZ3PWAdlhuDDDmVQYE3Mive0y11
zhrSoWRhPAca4Ynf+/3BrjCaSnysG8DFjOXqrASskOdrX0biTMZSs4VRXJB4sLw8HU7zstJrOVAX
UeN1dvw5i4fxYKIFP7MSFUDIgkZliaB8bfkBTqb2EDJ5VbntjSS2CPuYmeeYc/lFcNLf/h+Xtxnb
H13cOR8CWDpRfRbP8DKEnpOtk5Dxuri0WWdc8flNi/C3ZBn/r6G6F2XRv9db0JVq6veCi+UP/JnA
hmjQtBFdYOLAZYkW6g+9hW19ChYrDrpi9JncKZwE/xBceNEnH1ElYozAgnqBJuJPwYUXfPLoqfOf
7EVziXv1bwku3quEUIaidw+X63s2s0VU1e/lO/SZ7X4R2G9q7D5nwSwf28SXewP+yXk/T9Eps6r6
bFHp7XGiBHuHSBWOWtDCqJjngDDLJlanuk7yu7/8hJ//UHz8R62qzw0QQvlf//lBB7J8sJA1ig+2
6FTsj/KpIM6NfCxdc4PUuzure1Ux7ZEjHxRdEysdBK5fX/DnXwIdWYCCPfAsUJoLUf2v6jgkpCKT
urTxoMdqbYpQnDg39Pe/vsp7dwgqaNNDp4ZK2UMk/7PDce6k1oivw80csm3oeHbICWYQSzPLse9y
x+4e4tJdsLCt+o38z3LeS2u4NrofH8Yk7tjlm374hnHooC8PNO/37Bdfk6opT3IKcPgPBKqvROnU
+4ruCuy8nOVLhjXzAcrPfeWa/iViLv+K6Xn49Osf5IOIb/lFEA97cFrJdLBoqC2f+i+qROqqJHLi
JN7E2jF2HrfmALdLkqdr1NBnojn9kuvxCliyPGsnahWOJumBwaz5UNSksGF+uIYqQdEpnACcwG8+
Hm/aX/VIf3w8DqIO4iYwvR/df+EcgEAUdYz7MgrZbiOHOA6m+rpR+hBM9FrdyiBFzofus7esHAe9
8Kh5td+ctTLpf+Me+fn58RezTQRaH4AGWtX3v1YmJ4xaumNE7eeEXHNIeRAJlXi/cL6aIheXgEvS
dRVy7PnNL/HxjeRGeYHFahQGyArdjy8IsKwSnGuXbRe/2ppxirNRky6vdekwthKCdOy0JgYjbWfr
QnjhuDc6bivBF/Cq7Eju6V6T2A2n6WSQEHhn4mL9zd16r1J+e5Z4xBehsseKgZHn/a+jJaWGXTKO
igM/uBZ9zBHFtAcyVWKN9WWQ60BU0W9uyceFw7FQVAW2x2rFe8VC+v6itmodFcVZvm2CONmHjhz2
M+2qv+VN4qtZKElZDy0MDlhfPkYH1L4hogxTNnIiGaOl6HOm0cqpvvz6Lv/0C+LhZeVdzNDRogL8
oNytM5YPChES0ZkZXzR2iswJ37CCBtvH+1mR+JRTBP9RE/xbZPObU/cvqj++HaarJVMUfy0EZXd5
9v6yCPRuHXm4UtwNp3cjPhipZ/xwLU24+JKBtatGi2pockrP3IyGmGh11IwG14JDx4hSwhDNxmDP
HBb7an9TGB0q1MYBk7NQdL219GyCmIU7tV8EsNhuFbiz/pLnXnK+aKWv8jG3rjusRN627fGA0pKO
5XkyOxSYuUKzRCS4GV+QHdfoveLL7KWZ2w0dcVxrq2FIeQFrp91BfB70SmibIWUSSQW1JrX6+7TV
/qVpVGO9G1K7OfGc5OAKg2iU68IlAmJdZAW9HVsF5Y0EVGquQqtD5lFTbg/H0h78mi5PnRxaGFzh
3rEmVG7FPJRfew8z5DZyppK6maHjOmRoM2zmng2EQO8MUaCFLrrbiw6Vt6+6o2yj+Ibc1e6+dHNI
IZWo5R/K2397O//VQ8QK5QDap4BhvXp/N0twSLQHbW/D3M/YNFkZ78FB+Fu/A9TizOVwmZZhvf31
k7u82z89QsybyZTl7wo/+l3GOE6UkzC0rhzhb+kDRtuubtuNbdT+311mWAVNFkG+If9g5Hv//aRk
POo7EZfihThjVGDu4jQt1q3TMiIz3YkQcKNc//r7/Ysflcab45s2yz+w9Y8/apIMsUbasOEQ218U
k4aTiAbHRfGyMQNKFn+Znf76mv/iN8Xe5FIbUhwCZVj++19ey8YFpwPykS+aEWoNrQDWaxYSEk7q
6+HXl/ppd0FAjGERqfgiJ6Y2en8pCjogZfSHN8GcZBvwp91hRE+5NfORfAQt5G+ut9TdH58X9J5k
X3A9Sm3vw05aBl7XKEjQm8qHwWzEcvqmCq1fsnTOblVR2Y+AwBUJ742wOCASSfnFjAPd0kr3nIDO
G3oOf8FBbexcmJ/J4YM2ju9xOsqafu1vXql/cSdClsUFGIOZDkjV+58nllE70vUDgsTAhnbsgodu
Y3Pt09z7v7gUJSoQNeTZ7KIfnu5hGBAT1mD0LM7WqxE82DE3jJCxiqV/cxP+1T0gD4Q3NoC8geX/
/beaUluG+ZAHG7jB8TkouUUd7ZgtE67MJ4kV3ojjOn/P/7hspRScJuJyaA7+gnR4f9UmijLI3ijp
VFDUGG1o0QtbLghObe//7lPNoYI0CRwgkYXn5oNtCgtxUEIK91Eshi4zobjfdrMSezfHX48RpfwN
tWX56O8XQUwfsCoIOfHYSc0PD3WcOkUFE8vfNH7n7aQx9ecRm+tvnpCf31X+ZjgtXInV3f/IJuky
sE24bbxN5k8REMRM7Z0KDbTjR83aL7rwN9fjr/z5e7Ey+Cx/3C+bAvj9LSuLKOJoVpsbspwMGuCZ
Jma3ttwh2llwTWs4YQ5Bk3JK25PUHZI+NaK0WMXSmoZVGLY5wOowEltJLEe50T6jEID4JIVPhhMz
n4BUhc5DU0EMXc9EYe5nFDTkwa3iqS1fs7iZ9uiPxh+yypqrBAKuvesCxaZdOulIDvTI3roiYDFJ
tuR7Z5cw7MRXnZtULEbgcgxuBTON2pPlEwox7a9cE503UiahvqfNEo+BCIYe0+jY40vcUHkRUNgE
PafsvDvj3Ga+YhfQBMz6VnUnleruCu72jyKV8SVZDhAAh2GmWxSK3gSM2xl1RRJ2UDHkQrycrzxT
Ny9e4/bxKQpK8gNzWJWfPSMLyB1AmhvvZJHBjpyqVFy6htDkERsqAIVYIMhZGfSriSkGAbeKANF8
t/suoAWQ+NWz3/ZI7LVq7VuODcMDelfyvIsSRf+5KpGIEMRopM8VNE1CGNrQRfJIZjZDHIDzDyDz
63bXz87ShqZxVm0oj9J+a6WQ2faZDpieDNrpnRUfigVJi7J6nSdpfIFqm+ebpov5IOOC8F8BifTd
HZgb/g3VoPe6ACF/+PYw8r2KLFE7kY3JlxI5JNP9bmyvhG+091RtfU/0UOaRmT3MaKVk1dnI0SpD
oi0qDIe+aoMOiQQHUPXIZWVvrAbmezXastoMzssZZ8WRgJ3+rmwgtYHF92nPO0gbTr0NkZJ44zD6
EiGyi/YdLrQzExQlmd/QjqZ1G0Wg86KMYF0ielF3cQcR7FF4js1qAoZYr6bEIIade8v/GLRWxmg9
dtSlCuGvgnoWwW1u1jRxQZaG4QXwruZoeHX6zW7sqNjnjRMf536k+VkgJ2LiUQNtHBwzuR7o6d9y
IbNkIiaa+1HX8xee6wwmadoO37sG/Mm+aBC/gNNgk1t5Ydxd+QzUfwdhem/DXNZlCojFNhjSUAih
z75/yTN6lqVFxsymS034fYvBgS3YvlC+MW4pO0ieNseRxwOBpCh/5x//uT3C5WGGESNCeA2H3A9O
ttq2us7GcrJpa+aui+6o24hyYTBPwIOr3mt3yl0C0qFcb1opcJe4TXBlc8M3oafG85bY1N9Umj9v
+0tcFSdaqhQqMe/DVsUoJKTRbvmbLuRgQV+/+GyEpA90aVRe/3qr+uDke/v5KbuWLx/BXgk+lhgo
qx3lBr2zITanPlOwUtbkQfQ7exD6Bn2kfE69oEaTCNzYEkgWOXs06wlOOa9znIJjmFioIPLsfv3B
fn4sXI/+6HLyJV3I/2hkzEqg7VZeB9gUmp6ccUbdWJNaY4cziOWxqDmBobZcZ5BU11Cwxu2vr/+B
Dbb8MDDeHC7P6gWC7eN2N+etSVruyBg2HpLLNmPpp0fYHmuiQcCS+mo3O+wy6PqDz0HWB8cSbQIC
HjOTX412rh5//XlojX3cDekmE/AYEGZm0SD+eEgHOqwBBTsJtcSgToSpz96OxHLEzp0TE0IBmjiz
90Roq8uEbIpibbc8SGCXTRijPM3fhomGKuy4OjjqAq73uioxZ66c2WMg1gkqzXXsFaI9cm5m1UMu
rE9JG0YonSFTMVFOHO++UKaJlqgg76+2uiFaVRiTDnaeJjAz46ZsGNJZbKjIjuBKjpPnPzDfQURP
7rUF1rmwnZjXSmWXEL5TNLS2xaCnChmNr+mpEfI6SZctxpK9PhIi0eKs8cSIrL5zMBoZrYG0wh2T
o8V9eHRaB2qqMyaNRFpQheg0PGxir13SuOW2mvAAnEraVexwmRFaINICDVrJxQ8T2Fee08o7fx7n
fmfNTnelWIGddYzSMdm5+UTEQaZ9cSsD+glbBIeVdWDEbcwbztkXRBD49WdirkjV0TpwrDXCoPK+
U4uQUsOg3KN3oOuVtlLWmw5ArLNqsp7gE00CuLd2VNd/1k3vfcubsMZ/Bry3+k70qtnfZky4nbs5
Sj0bgz2h5iviA8kJI7Q4UCe2cHmcoXlfLoyy4bwL8shdFw7ug81U6sY95mPfif2U9kW2C9DNWNdY
9xWiDtd58wSZ8WrpRzM7VG0H+LWU6dUSAuKvWrKgb81EA8n1U6YR3M1kiSlQghDaJmutbmObMaYB
4ZjyFZ/YeM2WnbyS8+BmiB8y74XyF9lkRHASo2HXaB9BhLBl1jCbnzhZKjpYuSATOwULHx/DacyY
8Upo4RuXbIC9F/UYmhgjEiQ+dml/K6W/bAJ6Kvf91IRyO9ZVcNt0I5oSKUq9azO4/+smcMi8MWVc
FIy/tDJ3c81juspk0Tq4P4fgKp+y0F4XXl5NIL/7lOhstDtENk3SRGocISVsRIYhY+bts3aoLJuv
He7taeXqHOE4LaccodyIbkAaQ/t9nKImPbRuq8Y1YFP4qmjFcTuRo07EYFem3nk+C6SKQM1CGyju
cslgMuSh1m5KNgcqn2WaP8W4D/sMa+s8DuQlzRAezrWMTXIma55FDjbGiz/mQbBYdSQiIIZ2xaEh
6Bg3kR4PRhWFyTaLI40tzSLqaq4n/0n1Ct1jr9CEEdDJ0GEzSUjnq16T4LAcZQ3YtRNuBZ6uWn8d
DRqLG0eX+nE2ZrCoScRDt8Lp3+w7oZdyJwkfjcbQ2QrNe4RGFtkf36KV5p0iLIRMJJ6vk57d/LsX
SOM6kaD0V22ZDS+oK4W5HoPSfCo6dOow33AHUWoa11XvYHjI6N3c9FUX95vRH8qnIg/9x8GO1K1n
5cWPEbHnhUhaYB+GbPGyVa6c7+yoTV7KHofeSpkK6kle9C4sU5HayYpXDg8C2SZNuS07CzM6Hblu
QujhoXwMfU1cBpLGwFuNgSancxlIbW2cXMXGjpckKUeV1lVJpY3QAFp7tSf+0/mKbK9gDF900ykc
RkyuygO2ezSMbqi3iuAGJlZwfF6lZqy9HYu+0GcBjPFhN3Pc/BzrbnzUVe27OLPq8K5QCQDxrkPg
Y5eDRjiFNenCGmJS+6wisKZ1V45huWlHacPjLfDqnsiudbwDewx0gbEZSQWA92Rmx1YFHULEocou
q1p041r0CyrZCcvQ2go/masNXrT4um2b5h5kKliLLIJbvbXtQX4jU4ClLUxy42pgwUy29APUsO75
YQEHC0zU4NAL837sjYi0KV5QsY9mGp7rzHbTe8yuTsnuInDkNLqd9qDWGmyyZsGYCxtMUVwh06/9
TQjAZNojdUh+OBMiuMPYKOOBOy065gQOhukuHam9PcLkBzi8Vrag7a3okUDZfkVyVE5Mb5jTLyiB
oabbqFD+3RDXbF+JaspvmTWbCOiMoHjoSey+7sB8phvEt/V5N2WQzQlucfF2KlfH6x4wNYzNDhzG
Zq5mQdRN2OiXxLebYWVTTD/GVje/iNSIh0Pa1Gyo/YAJZ8PNVEjOO7K4wd7SuyUFE7VLzNwBgDv6
h7BfSjbVKOuxEhiRDmmN6oVwBBJYNjkaCvQEpRHTEa4YJvzRNvxb4/b/P/OzraVd9O+n8ufP/fB+
KP/2B/5nKo9uzIcUtczQ6XP9OZU3Py2TviUem3kLxDlaEf+cyoefzJAynOkXWA0GltRl/8AgkKz9
Ru6Cx7igECzSL/9GfLb71oL6ax/HdR3mSQjN3IW24HykIBQ6IA6InMYN84X6RxX10VNdLVz5JlF7
wG7J96IeaE7QsgqfAKIVahtOSl+YxIe6KGxK9568nQK7grVEaxCom+RbFLjzPp9b3P8CwhKrY1YE
CKAYyaHxc0vkinHUNU8xo2PFi0Xy+CnStADWQqEm3FZBETB28OJFAzaZzc7yghjFfl/4I+aKdAmJ
8TAmkG+hXzX+Z2NfeS4nazYYtlWCEBDIGOM4lVBOdVYvAWdk72KRtHZ04UzErZqieQ1EKn908AIm
GMgHKkg5daLdOk7qeCuH/s9zmeEGWdXap5UwN66gDuWUfsKTOUFiH+fPQxTXP+ScGqeClsImHjr9
JShncU1ZG/Dq8c7qXYW297mCZq8eJhaFAuiPGV30djVdevZEoTjm7nQ/Ia3B/67adHGfZtUuE6H1
RJzAIkJulw5UV8fzI2FbS9pkVLf4O6VAw0p0EbolhhX9xnd8skXSwRAWvsU++EaJTfLQ3Kcu/r82
w4GifJpWXYd2nfRhgTgacuR94nKZbQkuo1jX0HUDuNwJ+SylORoXVkrS4imfRHI3ta6g0KrG+WHA
s9muapV66NYHgn7WpDlG0DN7mdz35AAma1E1EQOhIaRPhEROoB73m7E/4T2Nyex7OwTUbwcCxtsc
DuLlnDC+HRkStM/flIqck/N2pED4mhAEMxTqUpZtau8JpuEAwnTGa9BfxtrbtcsZZXpb2QDSsMoV
byue9bb69TLwkk39tioOywIZva2V+m3dpC2zQXfMWmq1Cv83fjLWWDJl1Ll6W3mzt1V4CLpkPKCI
nl6cZZl2sYjzzCyLtxHFuAqntzVdva3v/R9rvSLdaUWiCHuAvWwH4m1nwMPcXbvLdgH/gp0Dfn3x
bXzbT1JCQO+qt12meNtxurfdZ+lg0SJnS+oHZng4c5adagqWW9/oJZDcedvNUAsYD+7bHjeUKvlh
hsU47Rnv0aodHYLEr/Tb7tiQV99t6mXTBGpRRfiZl73Ut0V6H7/tsDlpA2KfiJadN++d+Z7EBPbj
bELuu+4nSavCEGKkA1XZQbozCleVa8R06EwUh4FztMYjXKZkJO4Dl03/VavOecDzKuKNY81uCtJc
xPLCCQuck1aUj4KzpTG1Z00V1O6RgD6oi05oY+HISB55ofTLikNoSHlZ5hTsVxPlo3kYA2sG9idn
djS6fzZnOhF34Rob7+ytyXJJyEzqlsMRUh4SC+iBaRwweDH0SVtpfBtMDW+zOZMtg5w6G65RzTTW
KTPcEiKK0O54A/2ssL7KELvfNs16fKoaSWC76aiKHxHveO4KIxuNk0o4QwWiLl+4MiGwp3Dd+nlB
TdtKbtJVVqRefJ2MeHVXaWzIYWP3wC7O1ZQ51r4igC4lwiPKfvS+TpEpFhHH3ZrYP+5vVjj43wiu
vGd2F4XbINHRdzuZM4ITfJQKm9LraZAPooR6DznaBRqR1cHJL+DVHQ3hlukuJDsouZkRQcabAgKB
icMpV8WuxEfwozGC4VXOTJrOlGVmwbbGK/pQEx4xbZTLUJs6RM3lVssGQ5TngfRfu43dF1uCsv3k
2p6qLUMliASVpIDx4krjzRjZRJA7j0pt2tCb8eWABr2dfZfiXZkWHl8MAka3avJBFHu7NONT31gw
DLisfOjcUr44lLTxVjSdDFZ93MAniS23gS3dGxyUhKfCEFFPrKxtQNRBtlOziUiHUjo/GqYR/Ggl
ndB1RiPTwvPB2n2MOWk6W2+0WKWyOG0CHqDFkhS6XbANo8FhaWnbitAM3DgZHmB/7A8CR9BjxrJv
7dFQWS/CbGPBkpEjXhbkXMpTOmOIOKQErEWkZrX9qxSdsvA9dPOtARhxOdeH8lCF4ZNBfuvKrdwc
lybN7dMci/HFQ4F6phZI7SqX8PZXnj2sVaObW+GG/cUoZfVDAdjFgpnWEwLmFLJAzCVe29xrf2hD
I6IvsbKzhYzlYK8tf2b/Gsu8IhWwTPRXFm2U9AEP5aPXu9Z4a+RW+GUO/f4h7CyM0EOm1WeA3mLc
FnM8PhSZwUk3dhV8QW6Qtw+gNctVmk3lcZ5gEK8nM52aneh8xiB1kGsc+cWEqxcFnE93E6ExsHjv
plGlTjbVUDTxNqV6pYdUG34JWMeMnuDGpAT9QMh4hq4zcyhuc7PkcI9ifxfGoeWuhxZ334pFiOCS
kmflLDbAS+2nnE7geVybJOBMNeJtskuEvkrFkv/qV7WO1sMMQoOabajZ8dy5WXspWupjOsaT/79F
cNZPx2//9Z/oZn5VBJ+e6/+4eJ6+18hR6/6vf+aPOtgIPtHPpLkK+JCaN6R+/WchbESfmMpy1EVf
z2h2AX/9WQkH1iceE/5gBEXeXDqkf1bCgfkpRGXoLCTxwPs7VfAb8/5/imBajUu7N6TjT6MTjdVH
ymrmJqwQy0m08mngrGUzJUfWCWKT/aAAIhMHeDFxKgwg5AQEpsRDjWHOgMux6OVJiYkgy/C5xQzU
QSd5nCTTfgSEYripwJEfRNkDNB6/JOIpGL+WFpv8Dkk+sjQGdxkhOFgeGdHZiTJXjjewg2IkWbV2
63zGFKd/WGdLdUEbUeL1blaRkkG2n20Lx17ttvVzzhQRk0ecq5ueANuehg/1c0aTZHQ9bKUDQYVY
wE3QO7TDcHjOnd2tjLoY4a4LmZ5G38tf7XE+UotLehq2Tk4t/jFKDL9V9wiHLexWSdftZTbqnYc9
tdzXUX8b1VlV4imnx4dG8igVlm0yGAuwMh4xMxTG1rMtLEx6lcILidjcftZt3n+tw6E9NCNwQq+v
qj/G/f97Fv1PnvRfHEXX8/fX9P1ZdPkDf7yCC3YP9ifHRuB7DLcdZjz/APLZn5AooAKnsRbwhvqc
N/95FLU+oTT0Fn4fUkwffcGfL6AbfvKQXJmBaxJahXjH+TsvISKcj/MXm7F9yOjJW95GhNEfRRpJ
ERqcpJfAvSa8achfk3qODn7k3OW1IY9sfGAeciyEgrY/Z8UAQ6PTrIxJPIjahEHWOcURbmyOZfHF
dIvrDBHpkmVStK48H1oy2rCnQ3oDouK50VlQ5fVaRIwtjKnekz52nGnXu4PTksumz0q0QG1KjvdM
kJaXYyhv6Ac2FwZpi3naXOAv/+pX5mszxge3Fz+kEUG+dE5mG3xJ7WGn3G1a3qfR90afDdF9P5sH
L8agRe7T4nG9I5L3EpTOtKLIwT09oQDYR0Rado73GrUvoLqJQrgwCfyl3pm3VVZ97vHQmHbB2Y5K
HGHdUB+nQm9ptKNsPpMeulN3whx+M5cXC1wAODWHXeM1L8y7GSrTGM2XIRgS3VUHI7odGdojn7vK
xRNMgTVZDKuW3uyMQyZJT4luLiYcWX62D/wXaF+Tuk+qFr3jasQZFWUXBB3a/akz53UfYieV3ncj
MW77zpTIHWAEGPJWJM/ENeHLAhB/ExP9Wtr5wer0bmL+iuLzM5bL7cJYCYV5kbrtYTYTd1UBzb9o
ZL6fC/2aC01pLFhsNcF+ejwPzPEqncRKT/9N3XnsSK6lSfpV5gVOgzzUW3c6Xavw0BsiMiOCWms+
fX+sbgxuY2bQ6OXsqlB1b2YwyCN+M/ss3PVR9CepQT99FUsTX6JkVK+leLojV8ptFJT3KVcJbgrG
c1e9pVmXjj/KdnQlvgf8sSHaScIts7/V8jXmrIcYDsHmlraHGB5B3vcekk6+AqtMSqUrTn0C8iPh
TGv49RNGirUFpCKneIx4TlrXt8DsHzUoo1VlTNtGQzSkH7TjJc0+RopUVySx70FhH7WeA45FZV1u
z57S0jM4KrpXDspTY/B0Z2rhECBa2AAUwszqr6r86Gprgcrpz1P8qjTZNqDRurGydd2/lci7Szwd
5B0FcDEiRDXJl8YfuRdicIKKkk30j857aEisuPkxIkO2hmlyNaczNfG/sTVeGiflikyXbVts/Y5j
b/KRkeSGueE2dnaMumal58cpfDDodSvZup3xNXXpSx048Ih8RIjMNZT+1ixh38Kmkqfjhq7Cxo0o
VfiGK0nGLn1rZffwo3zP8HnVzzaG2vrSxtlGj4x7Y3GLK9N9qovdoA3nqVD+OqnxgRef9+DdmXfo
cS6nbIYQ9V4vXtuiBuHh0iJ5WFpquQcB6BupMiWAlyn6bYLYYCf+3e+z35CNe1W1U7TWB1Xl/e6Y
qRqXbu7bL0Kvf526OIT/+m20HtpRzVyDflxBsNEMq4Wq+MFM9s2x+TyEof02jvKjSgU5xe6dTQq5
CHf2BhvNUYp009Vk84PsRq5go4z2fexE5WXGTOQuUXKPYi8itMGHY8DFC6rEuooJtVHM9j4s9Hk9
BdMEmYIc5ximVyy8hav29Qutu2taRs+Kku4UTBt5/jGXm8gw3pPklgzRDrxAwwryiNq/ZCGpbs5m
18w5aJThH9WuLiFcLEgPHcaROVoBTCvWEf3qHB70+Zp2xvjE+jm4qjWd1JxvGp6gubJhSawseZQk
/B9FKE4Rk8Y9yzmcp+mFnX8967LHmmgxu84q4vf6I7HkylroRXpLBa1NO/NK8ZvHxFQpo8wP4kJ+
jUcTvBxt7p4ZlPPOr2mBJXdmemBUtIPVDdBOk+gzkc2xsJ1NV/hXuy/ESiQnu9CnZyNT3up0umEk
P8aWcVHzhqvKsSMbBxwj+mlD8YRqqaM5mD+1T80Q4Tcb91Yc7pxJovaldgw9KRvdzBhvPRSQD611
cN6YIZfbyZAdM0EIO30dV55Ju5s18Rnpwj8BYScCUXG7ynogS6WenqCbVDu/nQabVTRvL22lR+co
A1aZOIxNI22JMIt+L+0l81pqL7RvZ/vYV8y9jWryENxkXaseQ1ZsBYSJ77+3Hf0WpjlGr0yuBs/A
dnbnxYhJigXRiRLI8Rjo+IODRi8gcHF/y+2y2gAXheXAyupWk+mzBcYJOcj5bNUMEWd0wknw2XXh
NtCAvqjyr6EMdFrTj7pikJqSzQb+EGC/2cAwsjdBWBZ7dS65rBXfZRs8VCF2WiUKb5JPtE1rJ19v
A1dCtNrUrFe32oLywETVzBcMTutpYdv/gQzNhDbVJ3U/WRyROYoYrLYyv1gDpKFh7qsrJSXdZjKf
hTGW+zHm3J2jA69HdJtl1wvkp54rihsy7XAGLTskZTtuU9vlSZfoc5XPKTlJ9i0DpI3ZIT6FU/LR
jqHihbFNI6UTvqUBUF9FOwULe4l++keUTPlZh2v6t8XZtAJ8Gh98XFSrIiP9jYeOxKqKfKtXTMK6
KFW3A/3nHg+f04Ap/0CAI9QdkNiEtJd6omhuhi76jZGn/lovYYYZZdZSBbr825j8UlxdZ9c8l1+a
mo5bo2SE14ThLqvsZ0x5VwOI4ForjOrUKZwPrFfiXc52DuifruNxXjPz+CPjsmOJGKnIos55rTT2
tEvMWd91agc8pDpP41ZBWIrm36CNVBfjlgJTsH6b8/y7Z1ZDa4KyCe2MdUCmZwZVL1rU7JtgOoeZ
ep+F5WlavmuN7lnWmavq7Cf+/He0ks8CjhcEhi1jJjciTgoBHvRqt4pGz9dPGA7xjS9HJYMxr7F1
knrNPIRI/UDkwod6CbiNPCiqN/qCvwQgqjNJYOb/2TVwunU6XCvoRHlOe0xZbn2NTD4TT5QF5j26
uhEJ3wf4mgvPnvPDQ+ixcyjT3PqgxbU/zv0Md8AJ+QhCpUdLFaJbNxl0yVVm4feghNJBiFZ0f08r
ob1NAjl6dd6PbhsWQltRW5sTrq9m6prmwUmBqjVltSJrY+wCCwejiIooRu5VnUNVataR87H5JxGc
G0PFL459zQQ9DFoFYNIc3rk4sS8SxYAQ2hNRELOvbM0gdTyZAV/r+9bYaI1kfgmHDftLNR97iqef
GLnH226YjV0XJuqpr4v4kyFy9VQUACHwFHNGakgMP8jXYg1FYbXo94aTu86rsb8SDUxg/hjKLk7H
6q3WuWnqg2YmK/L63OlEnu9KpZye43kiQgVX59DorfGbqXSPFe3Q3h1FfBl0gNMrDizrYrdkWcag
4DSTIW5eYhRpryOf/oxNStnDhYBWEyrWHZi3BfopMPapapU7UDYorAIFY/ahACooK645jITn1SE7
1JFk67Aqjex9G2jaTiu1HWjb4NA70btsmhGJqVWMNzWVMKd7NXQbq4tvDk0jC26r0ToWagiOcWn7
L2bfOXtdAF5NEGVXQe1zSEGLX6tZI47cdWnKjh3tDRCc/55pTXrQ4KBSYpXNHBRJ/H0tfJyVqFRa
23Wr6baDlXXnMRfxO44Kez+qBhZTcD7YK/K07L9nKs93Y09pLYO4T8NsFRZETbiW6PSzLOynyDG2
BoYbaDqRW5u2V9XSpTnjUAU90ctozLY8SQEWTpwJGl3senzVE7oupuEiR8wWaNHjCHOFUDVaP17M
SczA+PxPTR+8lNEJonh+ihT15IRsg5Od7pWueLaH7EVLZy9uS3YmGD568czmetAae6Pkfesy1k43
mAg+RKeqGMpUD3NECd6rmDdD3NxkR4MjGJy1ZcBLclgvofv751QW51JluIhFTzBIS5Oh3Dhm8Fok
EIYz/8oYRXL8U5p9UYThgQkxtDXZZ6tWxMGC336bB1BXqHw8fKteJ9L+44wmrB4DJ6Q5RRE6k14+
S1kpKxVbxzNUxG5tmJazMoH9Q01SJcglFfhVXL/M6ew8JQn8izyY6TFKwdsQFe4Y+nvADoprVQOe
KBNefDugp4f4SrkZS3EILN2TpfM0qZ9FhDGqbNfIbFsfLYYdZWMR+XKApw1g8cqgBRnLQ4o5VTqy
XHVi3I4E5W3V+M2naAMSzmuFTYV2iHMwPlfqG56l6ttR+++uMeIV5o/cDVOl9pATjbVqKAKAVhvB
ZjJ5ANwIhoRxEkQNcilohlbSuR2HUvYNkZFIDg60LlwCAfM1V7pbGQ4q2A/Dhl6C2BI14bYUYC0a
HV867gTM6Dm5/rTPMDGnxNA8dgvrnPRGwswoiHZGpGlvSs0S0YQmE1g1aUxPzxTiL5glGN6n1TXU
on4D7SvCixjYx6aTfBRoRJknQe14hZLqOxue5kFEaf4yCuFsdPqlbqlM43ULiO9No0Zvayp1vW2x
CorVOI/OW0WZ7c3EWPMSE/t7WEYndwoDL6/DHMXMPXWMBXaRgt2u4nOaC+eRp2DLqyLVseIhmnO5
Gao98kT2NpRT/bw0In6NVtr+6TlvHGCJi4NCGK7xukptX5ze6q5dkscHEdrpJ23bI3VUSc9QeoHJ
rwwncy7gWtt3aExw0Oo4eFK7iI2px4QDytiPsudOm7RPFIswcW3GkVjDZYWI5ZTjrgM8tpYSljCQ
IunZeTJeEqNUjrMacSGzeFFNKwOWL6sloFaLc64H0z6rreriY12TWOJLln7Yly2hAxgiJzaB+Tjr
Onc426jztzZh34RPMq17pdYf1FqG76NjQcDQQhSSDilcesQM5StzhHEPx0jf2KjNG2HEeLFJ1YxB
VLfUy9TyaVQFR7uck64r8ynh0fRs1AvkEQdR+JrGur6pzDygpqAPfztUZxUuvJ4AWwFGy6tlhaQz
DTgw0peqN3cW90RLlNOREhT2CCexD83YY/Yr8g2d19omHvJTyFsbMXJXl+qbBg67gi+T2t9hpbfm
cybqG/tus6IltMYPSpNIpz+ULOQyk/hu6nOtUUeBq6gSIfLRrH47WW+uNJREBkDRGg9T9gMOs730
abyPfGhHOdf1TWcAcUcm2CRO8l74Mt0uSuXg6JtYYw23kugeG42zAmfPMSz5yIvR4KIu3+ssu5RL
JqOj6+jZRr9YKQZh2B7BnHMEUdAyn0GAkPXMwt+ZkQl9O6u+U9660N87XboZdBWofYPXrpYzUT06
mtpUO4w5YD44IPxz6XAqZOr1ibWwUSIGu5nL1XS5TN5tK6H+B2fezvQ7AIX93ZxfYkIDU8rsgbGS
rScutPxnJWoZFWgFTMdk3itWsTPqWiWTogZc/dTyLMufVl5nGM0Drr0VQhBXbZhzamIupDmlwCfB
XMOqypVpu45zjCoPNkDKN4RHslGCn1jNvTizfsoxSl/yTJybEQKYtVBDAF7qO1U2nLoll6wkLq9c
r/Y8ym+Y1ih9nS820Jq9JBi/sLrcWORY8+kz46f9njCvKeW7L+ZpbTI8iQGNAPTjZtBWy00NYYcF
AcUJyZO/PsYJNirxiulvQ2qC26kD0qWeu6OSmKq3BHEb33Q2MMrhRyUZrOmMeaHh87sDjqTbJy31
gjj+qEz1GiTlXxE6g0vXF4YRkUz0TdGUloEg2rIL2XhL8gTJMeu8MGSkUk0lo/ICYBCBCbHOZNHc
g1nFO9fYLC0ZBKHmmfDCyYeYuk6S4rUOKtcp7S+cNzja8jyCa5ic+2TndNajwy66ksl8VmtlFUKS
C2MHbpQCxDED4lnFeHaBgBmbRisZvjjTHz9VTqS/zQtr9rCBRn3USZDgjy+cTe5IFHTdWadGeFKY
Cm3MQI+/gjnmJYT+/TYXaAhDa3jzchuF5xVvcIdecC4enMAhdxDjdImUEzzDU9eInDGaql47WOXn
cdDGKz4TCxo1GddwOhalv4FdLtmV6M41iWuklnM2eQ9QOh4O8LhXbZhR81JGuTi8Bx4DeNWxj+uV
Epa42VKw0oL500PTeDYBBfXrtmkvNARszSi4I9rxmfcSR4whsZ47F9ojeF55NivMZ5qEi0DuoSTy
tgQvpAnSrZN35tGk0nfV5uG+mQtEQ95SGDQ3Nc2M54xhY2SDfQiyeV6jhFvbogD8jxAOxTS3Uig6
hX0XYfK3GoKbnPUDf5NX9sTzkszJLPvLSXOmXJNkKYzZG/0goggSl6tKqm8sc2VjiOJW+Q7DRoMA
FtB8KNzUnQBTqjaTbh8dTkBVPk6fbFYqZ/1oA/LRPnWJyixVKjG+xam+9ZGKTaDOz+CPj+byXfSD
rrkwne6JIyza34IftQ+TDU6Av6YRyRXWcftBYwGffVLcGaaxSNZj5wVpXdwJyQFaTxFfAfr0NtGr
WR5KozROE+yzayFktGsAJQEn6hjQTDm9vIAK2bhuqUl2KSrNV8JY2wF0liutsryx8WzzSnHoXLGN
a2vgIc5Zgy0jvqpm9rAhh0299g1a8V+7Er8Rf8Jp4kjQQhxt3DyuXgxrTHaBzoo6tZ6CMzKj9rnt
KpwNnxE8qWswKto17Pag1FxL3vsQP63yJRjKPezCWC48dnVQ67lecRPTH5Ocki09Iv1z7jc4teyx
u8ZQ7bCcJfuaOMKZ5pRpE8X2R2fjDeHs9VoxHGPazsKLL4egB0DmVeoQOYCSz0+KHTpWxsTF3zVA
kgyTY1j6bq5ce2mMh1gUNCUkXLqsfiN7mjNwkipmoZPy5IOITc3hyItEjrC3bgjDQ7nfK6o4U4KD
B7tYlfYI1/6FQzC8arClVS3ijWG0m3jmgswQ9o3seXMOm9DAJWBBFliMBAnIh5o1N4mJR/m6Xa0l
t38t29UtQxJyC0HznlRtviJybBzzAhqVH3X6LtcdtDgm0y9F2zRntksDUOzEPhiXv6Go3LFIKpJP
SohUMseeKekTY+QtDNBYCBS+YSle02Z/ZWAd4bSdmNtp+6RL3uspUI495RqHJBn2WRaUu1jJrFXn
z32yysrURbqgSLpr1B9bSdvtILtTujx2DOSAspvqgJGMEN40bXqp8SzrP47qx6g6ODrWuTGcBpuX
PPKBzg1x7WU2LQJaLYNDpjZ/O2gxz7Fv/oQ5vbOBfsA7QLlPLjzYbexIgTOsu5iCqVXeKqo7Jlnz
p7KNr6SsIJ/i83gu7eGZ1+CGQSqi0CX44fQjT6XTHjRE0eNoiCNetGytBMyDHZIDG/gLAUcOf6Ok
Cdla6F5hJ4Z9UFJdImculEWmnZN4vHFroNIoeBPdxAhCh2Q/B/G2iuUhA8C+qivOAmkWnoAPHRyN
2hUhCZjaCyGV8SeTarLQ2jxucINxpiqclabBjjxY1KYkz3lybsv6yrXVRSb3MJWb7P1mCkeOwCqV
gjkuvlVVEzPLFnJgt6Ah6zNYw2uvq/dOMOQMa3IL9Sw43DhXzTKhwQ/j6Dnpj7BXRsaLXw1TuVIr
m6kEjTxFBJZSIULSxg9U22BvdMNVratDPRTw6eV0ATeJXVr5htTPah9FpOuiNljH/B+uVhcMq8Rs
IeUZOC6Bubip9anUyi/H7Z0laImYBImRyX44VXzianVt/e67yZTKwweQr5SCOgywm9A/A2O4TiI4
EsNMVqU1v7WBgXunLNjBL5lI707QYvJk/YIgJ7Rpl7d67M6wYUxqvTVSFK5l4R/salSrarpjUbzC
ozoNykuFNavPQeBnwzZLGts1UnzpffcYCJVyYsrWmDwhy/vObVrUxxJQT6/y6WV1ctWL+dhNoJ34
tQYBk7J8ZvuwfPKRIRZ7JHL8LpLxcFrsA8N5sxaLDH3dlLMAag9u5jKyV8VbZ0TmZpThlTa8ybU1
VoEuLuYrkCyL5C787aSzjD3DlneMtPeiZz4yjg5JMTSqYFvNeKRCOuozw/nQ+Fd2vNyDliB/dt89
ESirwrJkeKl5cRyK5s3Qw6t8rnxca1BQoPZvyo4FQP1IJWSSzPwzhP5nwCZnlsNmgbxK9Xmqz2Yu
zvrYHdCI17YCJJnESxT5x8K3K/bkOOYsGK0zRSELwBDuAVSk3WIZs92wqpjLLVbUVJkfDmLvM8Qq
41FaU7wmBqs+awV0diTFABsUk6ziyK35oFPAyJ2NdsGg46IHMWJwAUrcYy4izK/1xpUViVl1BnNa
iADAk/3j5KyRKmIu0Zs5ddMiZAfvgcbHFcbaJFPXEmtbX+LVy5fbEJXqdMtmscsv/UrYl6OVMgG/
THFfYD67J2D9RRrc65iiRVu/htQKHeqQRoJEAcTptEdJndbB0YH5j3bwRvPLdaqhdgY1mYp0hOI6
G9YqYMK0jhtaqjJlPGYMF1/iovpVFGatExlywr/8AWJwHhZLIXnblulXnup4z/TyKGS7i/XULfr5
KZOSwG6W3Xu6au5hG6KrOYKfqYw4VUlHnOiW8bKkvWL7gGoVc9iZCTb9bcnXKsZTTlNSB1oVih8X
uhqFOC082cgt6M4nuy5XsnW42H03behxvt+1lGCu6SSL9lEcewQ2ttgRvYg5XBVUqN6mRxccx43F
cQxGh0SSChW9OLY5RF792Uyaq8a6HoTVBSCpO7ZcxbSBdWYW+gfJ5WZD1kdft10iX0VrBiTRAy41
A+QVcBgdP53iSCDDz2EwrZP6VU8nD7v1JdQDL6hx7rjpeDKscKsHfx3u491krCuOBQLfGnstiO9f
aHRsu+CcE2dDoPvdbEdPa/+Guqdo5TthsS9/EjdlWPwGmhv0tOhASC7plazbU5rItRJ95WG6Lrl3
xqzHpFdjs9m0MXse05nU/MiyZbnoI5eTPayc6EBiwy0tmACVEfnPZVXgk6OLjOucaq3NLlX2s82d
e+WXpvIUw9N91EFT3ahn4w+eq37f1MLZYu+gcEID0E7hqb7N8WMi5LAOretmUGEy9+TmK2YMqJKR
Yh8T29cXbwE/6gQYtiy75kDqdti2vVFuiizXX/NIcosbG9b8mASlS7sM8KewvOpxrn70GrhQLRsH
Jrpp8NvoVP4oCet0rCvFW4e9b+LgCpeoju3yaUz9pUwhvqYB/PokimH4xbo9HUY6E/jXNzdgQsnz
yOl+HeQpRuAGmc94rxx/Z2XFI67FC215nLid9AMgwqYsFDQx+rJWhezujaLb7Fqv6OjFtpgw5cOo
9VcZ94U8EjhuodwztPYP0rErN/HTvzI2b0h5r/Ql72UY/ibEizhUcccEatymXOk786m17YND5ca2
HI2rA7gOpVK7KhFfS0NmaFOii5X+O6t85CZFx7BYczMuMr2BSEhKHG+lwtcyEMxD3tBlMQDZa+/T
AH3BLrJbPbS72dEuQapfK8P6FNJ40gZxiLX2NBPbiw2C5jAHE36Vs9gFSXxLC9PigBg8RiU+ZFr7
rrPFrqZ6ZivXQ5JYqfAYnA4rRw8f1ajdMiyvtmBcXWg0B46okR36jZqcfb+gHsvq/hjJb6120GY5
5dNc1uAsYfarJSO86s76bQn+8TjZ2gKM4JZakpriP4DJZ5TcG6tQhBdd6+52SxjZn/2tNiafnUMR
TRmUP50f/tGUgnO2GR3gUuVbLRc7P6D+YQhBogl1q+ns43NwcEz0IIqQ0bkDiMPOKyfEi6aKmGNC
dBsVh4PndNGBY0FdJ1uQZadYYzstNJuvD+y+aS1rMoY0wuCuP0zTikaafldU/KCAy97L2draYX9Q
9XFRGn2Y9bj56fDdlgZ3F7/9nMrsGvsNkAg7fCghdFXF4eg79Y9Om9dKKj9zHWJy210BaXsBQwsQ
Bb9Sp9wvkM5zBEV+aCqmvtaCfVNcvau2dm5rO9I0k9dmo7bBc+2sQwBEuG/1y8iRsc20W581ezPO
oBU3wRfYG3ulmOJT7SYYFY36G6tgTvLYPqCJB6vK7m7hqILUHS9SCa5i8OlDbN8BQ1/zvvZE5N+r
8A2K1wURsVxbOLENkxxY6jj06BjrlhsQzOQdOL0fA5FUxXOr8kFS9rWWIMyEek7RrvWGQQsdBfDW
1ngMn6buYVt7kt07UAj3MXvIRLgtjnSsAQZhEsWoiVbXXN78ZB84FEtCS9yEgzRWY2igxuTRAvhM
N5XqX2OyE6h/zK7muUBc4n7LXJkjrtKSjCkrC160U68J5R1DAQ6dfDEWncz8FnN2whHywGu5EbOa
rQqyGJQZRfcWJDLZ2ckLR6bnPRvaWg3a97ScDoQev4O6PeSh/oTK7g6VeWbSceDSOq20CbWTW+aq
MOtiHfQZlNFqcq28WIiB286hb2mOa5VuAmCUhGsZs5O55X1Dl+QMRv9H0Z86W/nWY7oxdO2lKrM/
NG0dJ6f/6dLqWwh/qxA9cU0cBgQ+6r+tHd+JBzCR6uonm7aTsDephRywXQUnJ24Qp+BhdDE6368C
U2CjWz9NYr/UY3IxcFrA1R/lheTUcVTKazjMyjqrKQ3tnWztFCyi3Qw7OGQQuaRAsBql75xw90pV
f6Vd+D40vrbl/ngcB/V16qvfHHmXhrxMMAQXzwrftcoYim/5t59n4HtFSC2ttNedbX4xRCa3E1HE
AI3xxkZ8kPZ0s22AMULfLoYNK1U9pP7B1TMq2ecuASzPb9SY5CnOsyuDO2sdJiGO1aEEaY2biZpd
auPV6TdaSjtqjqntYHdEANBr06Z0AxGc6qYEP8XcjG6cdmKFo+SmmAQFpL2yMvHL8BaPB5oacavr
jG6xqagejahXFabPyU/ovOPxwK5ZDLdS/JnbFn9U+NwJa6tG5DMoVqCCLbHDYxROPLkSmSyQWsGr
qB6Ju8XrmjT/uqU1d+XzjbItEJbH6bOtTfqbfBn9GrHzmPSO6XQsGdxlWyfoP1uzczGj51T9sVTz
jMM4cq2+/sSRftK5H4ReqU/Y/kuMGqbxSuzcRTU1GHM0/WbqRbTCwv4l6vjFIK19xLxORY1MDfJG
yq+Z0/MZql/DwCUrK8sPGcUnOjaxD8tgkaX+tI38KPBBGkipcWusBXhPvEUVVoz32cE3MaQcnjSZ
nYgE42yI9uQSb/ymjsLBmYamdIsJpZYKL5JElEgxQQCwWU3htWvOTnjBLERtULxpTXMfUzQbzPWu
qvonO03LvVLyVRmq/2y0Jm6JDmvMpGJudIaDqY3vRlzBJhwluK9WeRAOBFyYHdWxvwD8ea4kj1CD
dxHWns5IbDVkpti2gtNNoH34xb0WWN+AtHpglBSkSQStLHyqGE4zk1vpoXMn67Bvg/GNSrrPih6p
LaWEj0Ykf2mDQrf4oRto1aD6Dgb9mJzzZbsVw7ZM9pNRYl9Ahk3S8/JFxMVSFruGNNzJznO6p4iB
AHEI3Z2IsEUKKkdJ/RojEW3CeUhlHGt7JA+50SkHe0hOoYVBzFY2LyG5qquxSO5ZzsyZ1doMn6Mq
9J9qhR8UV6pykFMb/cAHm3dZp4mfxKJDNA37nCosvfzVQvpvQQZ4asIOlA1RCHfVGCZXGqqO9jq1
b8CJhguOWsLitgJhfu7i4yRaez9RUefZYd6cJo4+NJMl4R9qqGu2cu6rmk92UEXU9DJfqXfCskml
I5K+D2bwBcUdsmr8ZVWISbIt8J3XADRAndOH2BblqQ/n+pyC/LhYWkZLTdO/NtRocnBiDLrRRP5K
KQj1aVJ22kFN7QBFM/mug3rNcrsJA+HNqu6OHc1nuXotmvBtsnssbeZrE+E0VaO8Wi5PNysnSSJy
ljZwjuVzFZviTqHwX1P7KjhQQAm0IIYq57hMblViUEAE1JPpw45BktgiMVNapM/aLurbWxVZT9jZ
oqfBLF1oZ7ioZD4eakzT7giPYmWl3aUw1fcoao+FpDNKWUc9Nw+kGXgRQ4tAHyeU6xKgRqQiQfpu
K+fBdwg5nVSTAgZEl8C8FVa/QyVneEJnqwqVH3ExFLuYUsJJqz61+A9JdIbIr3y3awbCDu6h+VNE
/eR1gnFf0NBNK5ulf2mavzRrwTThQKVj0lz7KO6cEq0D6VLS8vEliBd4CiruFGAflNFb7fjtcmup
WFUCd6nbgCTBLzrHnyVuhc1NgYWPkh5d7oFg3aqFE2BH3UYjevWe4Hb0tIIDtcD6OKShO87FW5hv
+zKCUT/d42WaNPBKbEItrQ9T43CzHRVGzv0j7ZyT39sOxVWgGmY7Gvf0tASb1Ko/6sz6Yu3A/lsn
f3xF2K8MB0NPmx1O/CXoGLj7Xk/B+brFz5aUCd5QXbNcQEobNVkOLDU9bZXNvpqOpkWDB6wBIzwH
CYj9UX2bW3j2LWbd3NhGU4BtOXa+HckiyWBFfFgqnKuJrOs5Nium82Km/4PuknTaJksfiogSGyTW
2HPCkkA6wGytLMf/Dml9BWqxWMf6c0U/ttX+kKvAq6NzPtLpklh3Y/rFfsvHM2CIK8Z3Ogk3RY7n
1WY/Ry0n3+sQlQV24qaZ+teK/9ZlgxVdOmeqLYGJ8V8MLKQrg+M15dztulQahq6U5rCUDPYm0srw
grmObgA2xQwmh6D0dBM4wfPUBgXFCJr1k9UleAzGbS7sLIqtxnMdKa+I3OG609MBC7aRQeVKm4y/
BUrtv3IG/6PExf9vsH2bMNH/O9bvfdXFz//aN+lX/t38M9W0/GP/GWoy/41iHoQ1i1y/hJVvwJ38
j0gFeSeTvITmLMEl8B5LbuI/IxWm/DcyUJKIA3koxQCw9L8jFabK/6QrYFfJQxHYNv5H6X71vwYq
CFIA8iKbQfDKQm79V4Lrn1TVuMhDlfZAfQ34pLk3saPu9Tp49u0W7amfUKrriDYe8HKfmtphnnPo
UYkZlx+iOMGiXA+uXZrhw54o1+HG+G0PVkvZVZvcR9X6b9DMC2HsnyGs5S+rYWW04Y7rGvlJ/vd/
IGCJdBAOah0NvNfcPak5jdUmRpb/hnOm8XD/jz+Gp2+pVBA4aM7LM/vHHzPYJeKCyLU1ZT7Nq59j
U1uXRW0/l1rBdbrQl6a82FnqObBXDxxjnkL8mjSZWzGGjgh23gYCZ+bFoWbvNCPVuK6mLUdcp2Ne
aURzx9o+sZHD77koVdZe4gpyWTmBzllJ8p730GTqRcKLaaftsyPqjtBmGicz0JBC+t96NhBU1TTO
N2EpaRVq4xt1k+IvQFGw77Iq+096vGHB/+P9vv3Hs/5nE8L/5X3hnZEmdGzsCjossv/6bNohhVIC
kHBdCbpw43aitd1KX5rA6i/mWHNXMuDSbZdS+pAK5NHcRYEkL9/8O3vnsSS7sWXZX2mrOWhwKHcM
ahIIhI4UkfpOYHkFobXG1/cC+V71JV/Vo3HYbT2j0TJvRkC4Hz9n77WbaLxlA456j5cC+W2XEg0F
RdMvnMrAhQNCCMW8nRPcZP5j5fkfGdAG5qQ/3VGblwjDBlYCXDvrO/jzHXXoeJnNpAQNvbzFCIvW
shECGXG8tHdmAUoqgMft25PK3jJbzp5w6ZSNJVMmAu50/ObNPH+num9QgkzLeKbRRndgvF+cBqGW
7sj4ueuMNexJhy+xUQqVRkFDoNn+++v/2yf94ytg25bDpbdNYhN4Rv/4TXRLtKrl9fAaBIFPXRGg
5itt4xspM9T+DWy4k25UwUtsr32Vsl/IjSczYCeTPuTShzVQotHU51eYYt1rwBmBCQcVQ8sMto1u
UJMm6N59P8Ezn7Elz8MMu5ttjsrPnJIvld7l0BTQXPhFZT27uXIIccKSQWpjpsrv3WCVg5cMls0w
Ziw4Jc7dnG1Jmqgel7Hr/ECrkB9LDU8SSJroWdJ6f+9NgdPEifIbhX712et8drQsTHwXt+rhUuGx
9qacTTrixHyYhWq/w3gAIzVl9B57shvn7bCgRTBtqT2Mrqzuy3wGYep2In789/dgXcz/5WmisYU3
WYfwL9bF+eenSatzAAW6RuxUETY/7KFIDyu6YgMmBMT5FKLv9UeDyTW0b6I4ReiSu9Vbt2QEGu9p
Grek1TmXNsNDLBOJFAux03M9hEhwM2XW97Qj4Bc5ZsdMR42EzrlzRcVRYwCP/FFU87UPSnxnRTNu
mirmPiFWHuiL9CEimOECMD6NPDvrV002sFSPeXVGTnLKRlZoPZ6wErgcChQE7G0YXQsoKRFlaZo8
cWwzFQm5M3nuegKWqx3CMuVLzTPUhFGbyYQjBaiyON6oAAAdcl0IcDqKi7Q1OCWGeQtApLSdnZEZ
1d2C33wLBzE6leNIkRnTyk+3SPzrS5TzAx5jJ/MhNpx7Qj6mbdFDCznU6aPR1xwxMcbs0CCTwV4F
8s0BUIfVobQj3FOgV7cy1phyBN3o1SGkvVyoV+T16znazG7G4jJA/4tb/9/ceZcNyAH/yHD9N3vi
TzsDAM7U0QVxn33GsxUDW7+AYnDualCi+wX1NPBNYATlEul/AVP+ExFz3aht21WuIpKArB3jzwbk
HPFqgEbd8FqjKhGSVNNHQk13bmzj3HIuWluR9d62EdLqVMjZmqJlxH101YhS892KR2Vs9eIv8iYM
CER/fhccgVqF14BvDijoj++CAK3DojkLavPY9CNLDvukYj8KaCfTKRuXHYJtB/o/+jh7IKdaamH2
EpbAXcqIotbB47ZH2WluzTxMjjPuB/pfmrlrIklvTs+mfJMV5jeqKNoRLc3ef39HrX8tgGw4ztQU
lFSubv5WDPx0S+f+t6aLK7wAm8DFKRICTAJBQPUhIL+WNbxrqXca973KK5qQvWA9TA1ivCGBTTmN
j3Ra+6W9mr8uoRyhMKz0grgf3G1FwN2FtxxzZlMrBGCaiOQ1CaZ4W6g8O5owuG92lk1w0VBWrSoK
i8UD30MozpozM3VntqfOLnCoBAVpFe9AlC+HJmXlsMx2fjc6mtNZkADzioVBI9yIBhI6ncUkQIwG
kmzsCQIomeME8b7UTo6JDVHPVswt2XFJyqI1zBGNjH9/Uf+Uo/Pbwyp55B1Dx8hPJfUnmy5ec0PM
mOk9iQPhOSAW4rDUOKjAlvT7fMEvKwu+XVc3iJfLsjoMOnonE0TJkXYsTzDJ7X6Ud83FIQX1Lzjo
5vrX/7SHShjvhPFIw9ZtuT7TP93yNhxms4904Y1kH77VtanOmkb3AKDyrkgcZ5cRerVHqiP8PmK2
iArjox7S8eQisdobCzGHmb4qoDRqnAJV27Hrhxo5r2InDJOdUJH1gnYIl2TAILOnobqrokTzXbRI
H7BTkrsOLvOeHEBkORp8jL97+S1wWLinBX8b8MFv5dBPXxDSQKDyeuQLitSA9i0UMLxArG5KjvhT
516aPIVkVNJ/062tmW2AXcS+4wx8gx6VRNg733V2l79628S/bJ18Mihn7GcmyAZ9BUb8fOkrlYPh
cJini8JKHixZDD7W7N4TcjimhHodkLUhi1LvkNF9TianCcTuXzB817/xh9vPGUxfeWaQlXnhf8t/
+enqxHHSTTVEfq+qxm/o85wDXC+xy+Hk/NXq+C+LC3/KALJKPgfzbU5Yf/y6Ey5CLdNBAbfhlDHZ
ke5r1JuPExzth2zuqIu7wq4e6DG1XyCFhq/CYY4NqAah5GCjK8Khj8ZWupn4ylRxRcEjDgPMhbR5
mZESLHkGRq00kYiUYKiSvYOo7hEvZvKs10kVeGnZfBaZZH6OHr4+SWYxyrfM5C8Sgez/5qIqzJwk
D4Hv4T1dK/CfLionTKLY0fx5IwUH0CiSaS1IkpcRs+wLsyvLH8q5vs2TYR7p9yQIh0frvhwsmW8B
lZr5KjJ+wspmk7mcD0TSBAhBvwWNOz/FS3PWkeE8r/EwwGuqobRBw6vmk76demW3tneDFuKhEVlK
lWsPSFqBcawy9bbHh1Nb3mRl2OKGuHnCQNF9Gkm/EHM5y4+wdNR7NqbqbGqG/DpCvCGKtnLSK/6b
aYXTjDqDUhsxXxvRx1q6DN9kTQHM8O3Z6frpvZpEkflu+cK5bhB7lBTl3hLJPV3PwLej1oh/f4L/
Vifl/1GOog1D4qfVbvvZff6DFnP3mf/4z/+g2fLjf5W/ApL5I0bm99/7R8/F+gVMtqSrAjuceBI4
Fv/Vc7F+YfGxCVBb33wXog9/7Z8cC+sXdBS8poq3iqd4xc/8E6lo/cKCDnAC5ATUb+JI/g7H4s+r
AoEm9BXoBykS8NiB/lQzNeVYGrzIGm26JDh0wefU4Jt1MXWC68TgLpEAKszpPu5G++/WO/xxsPVU
hq69Asz1P63AuqG5uTEy8Q7DBjzx2Ij2qE3RSh+rgmNb63Qr0r621zBemh2hhSaSx7+9t0mRgNMd
m+2VaaHctkCFz93IQYMG1vsw5+E2iqJaP3Nh4dabUvSeTAkHFfn0bRy1ctoGegm3oeWtCBu7e2Mu
Hs8bleTdIWeUDCJ1GCeSL8wh2oELxGGnxQaty4zTzzZt5ksQMMPJ5zz+0gGHw7+nIZzCezJOr45p
7cg5sj81nQDTDbKJnuGUCUt8jRJeCFWR5a9zJ+wrbljX+v2q/v8X8j/ESlr6nzugh74IP5v5597n
b7/x+4toGL8oV5JRtoLqDYPkpn++h8L5RYg1gwb/v8F/OHRk/vEarswYup60QxU/QJeTD/CP19Cy
fyELThiQZgQvjuRk/jfIpsJ11l3p/5QCkoVBB/MNUgbalANX7U99obJM2r5YTxat0r4E0x6g/FMU
LN2hBbd4AMlZeOsuvVMEG+lGcDfYkY4IiTCGREbmTpbC9tKiVNskzV8CY8byPS6W369KJuCi+Lgx
q+ymZBn9XoTmtTLR5FW282mqOHng7F+RH14FvPYcxW0kYfNofx/kPu+Dz6Y1MlYA1Z85LS0PvNI1
aOcASGRTrMMZDd9h3IoYEz56VSiy4QPuWzJZcKntlyQA9cGIxhD2g625XxKmxpuqWi6wmS6amNB5
Gp22R9dS+VDxEENrmnmdHM30da0GxBAxoiBeOpA74ljyfcQJ/4akW5+83k3UcxiVqNm7NvXrXFev
06ACOp2JJbYQJAfaEhzrja0T9/pzpRl5z1fUEFKbZEXRJSTlxQiHt7SdwCXHHOChL9jmQfUNFC0l
sd+TYa0vx0oC5e75ifVyVt3ogz81/V7vbPqG0xIQWgLY8xxrkdiS+yAiT3DQ2cgQpPE8x2O+DVuU
FRsyNMp3Nxr2hSw1Pyrn6gvUmHCniRlxS5xYWssAXKZPiOKsgLnW0qMwRPBymvUkdH2NL8o4N4i1
C3QyNJ5Dls/eb+iKoOPWWRDW9Y1sQqDcvcCPinhfQJnppfE2zFN/TKI5PxZNPB/0oPiGV/AHuIxr
R5K2D/d//jXD1bhJI43WWAkr4Dri7xPVowgPiehyROk2a3WNEDRKke4HPfz7jcSv8E7+aHuG6y8/
AV2emd8AuJ1ATsNP3S81q62a8T7gyj62RNDUdbWHp/0xyeVoyOBrmYb3abPsi0k/5CK/NaTx0NtA
JFSHs/PQE4TxAzORtWnKpWEKyt1zwoihbKdP8DrE1sAlRZTecDYSRfC8yN0HK4evx/xssht/Dg4u
jYALwveczF5cBIXdfDUdeVgKU/+cEInga4wahqKusTpMBr0ghd5w76CsTRO0GGN+nekFYQNAUbiD
SJpdMvrMvp7Wj+0a/6DGSj0zFkCFNAPxZ2qvNuwj2qGz0uHOBReyoaFt+qEl18Ma5iSSWiVG9T3+
SOM4jWXoJ0wA/Qwf/AuiDg7zQDIvfZWh3Kr14Oi0WXjEp6PeB600ryN0EQRMfTV4eleBnWo+ZA+2
YqpazopdggC9HxzUKci20Cx1XmIl79VI19RsarFH94qHzAJenNvly7A09Z1ehOGxNwLkiJAnsP0a
cItMG3hHPXybs35iWAvaFr4BtGRgxywVIOyVV67uGMF7jVfF2rgZ1owYrjHE9tK5BnEb3nJbGy92
q+kHsC3FJY1c5wPM9BMMVHCWZfIUR8VJq0xOfEK5nunSsDW7IbqRQbUy+6viaNvOfVm4e4RG0SZF
axMgba2664LoEyy/dM6qH+trjiIydp/KhqjDxHKIw0ShSaP/17WLC7J8LLbpYOg7W4XlfVBjVNNH
Z68b6O/MRcobbFOxWZfpU8XazzNohahuc3mtuzbbxDgR0xCOJIa7cazoL6uDUxpXV8T7WhX7LF5D
zp3hqArzGnS8b+34DR2syeDE3s0j9I28D5cAxMCwLWR0savHaKWfum3jU7Wnfhjn0ptU6lwC6Ebm
LH7UpN1s+DqnAZ2Oh0I8RIiTVS9NEdYEOji3vMrjR7cg7yQTaXaqArBAk2OW30EAMHyu0vHBzuPk
AFSyerb1xo8LNNqpE3tRY3rEBL/OFtSdZsC0Y9unAk/egpp2Fnp+rJU8dxnUAH1N4zKs1j1OtljJ
f078HOVoaMH66N2xtvPTpBj8owj0jRFAsp6iXvSkstB/DPKFqCT+eUVCDiUv9wDTiVf2bcT1L67o
SWEAphlsMntxPHP+3oqElMG+yve8dNMhNoE4D73B7gAaeZzr/g039BZ3EhqYYcSPgntgeEia/NMm
QYzRdlf5ycDssAOs21DOnaKgQCGGOAMNDB7/xbgjceXQMb14oAtF8kAdE1Ypivt8UU8qiM4kW/DB
dHQRbfygBdUHc4fYr7po9h24wu92CDvEinO+JKuPJ3PSs+QayA3iFXpBN9w7WkuqAo4yQJ6YrRrz
jiGfuZ9Hc7m6iZheh7DuDlkGynBErGFHcNvyHhFxZFT9yYzAkEM5S/vLzKgFqWKdoIdRldgHs4s4
ftWJV2zBYVIeIrovnFer96FFYqR11VPeNupUzHIhLIZ9M2ym4Limee9LcqFZwxmYZknxWLQFM0K7
O4Vr0nXZZoc1sOLUzfAMOnE3GACW8Pc7WEuWjr4qMSuljnCsTT4WVaASIf9RIkPqbman2YeAqIxt
02lvEZ1/EN+lQHCuuw99yiAKFiekHLh9B1qFs1eiT93poLEj9Euls3dQzTNVbHS6U1qY8NuwmEwF
3MTur3rOrekb+WIm8d50iAxECkpUWI3YMrp3w/w7lfW2bjP2jSj4hnkYmZnqPsAR87OEZXs6G83O
WeLgvdaG8RYqNr6ALDrPyWexX9xounQ64Un64NRforLBGE7iQeDjIl9inxEEQyAVH/JlTbAZkUW6
JU/TRH4ay/rbiKyesh5DrnZequQype8hsW1TAr07u3Ps7L6eV3lLubcTAC9NZN4cASbGfJvK+alI
7Mcw/ermFgw0rL+u+yVvNMIQr2C6thL/Wtm/G0AEIfduh668t3rzUOMbrlI18iTQS9GRcW5Ss7sB
GNdPBIWhrZiQgMkGFW/4Zukk4Ma6c6uHqDtEqDzwYZgPJVDhYsB/T+6Z3w1D68fV3qTVVTrZyYrf
ZxITAcA3+zEvPuER3Ost8ObKeNLc8b3So5NtQTnvrHuIxw8dD8wyxiOCdRBg8JFwP8uYXOLfuC9o
BzXKVq8Qcwx8HimSLUR4B1H4sCAJ3rbrAFOhYc3y4otKSeaNYvVFS0fDb1seF9WxPQylgsPDuzbh
+5X5jp0Mmgvpz35gAnJBt2ccxrTYp4X+sdRV4bm2WDzseWiHtBiCdCG2vRYgy5ysJ8AhAPX0ufel
Gde3quHfcuoq/BZrzZcoGhK8Qxk7NijhM7jjYu/2HQiMAg84rFSY99E1Z3oOch4B2sjDRQaaWTff
58i9gh4nEzDauqsRBR8ZAwXLN+OmhQzAx5J1807Bxr+he2FVY/ilYuL4O79nAgdgmgz5Ow8aMwet
egNdQqid863o9aecY8ydpmc/qM6qU2nbxrvZmI+53vGpMgPVJZhE7cmCjKSGlkfJGIJ70Y63OhK3
PijwZOZ7qLHrRTR3vT0V+5k/dIC1XX7OIGKfXNjLuGV+9CWO4Vxh1+uKK2kK2q7JHPQ57fxFt6L8
qobUYOpXufd5htE4X/IaceXywETh+yiIMLCEtik1FHcDswmfWG2N/i4tj21DB+9iBi1mVcuyIbmE
5xKmNUNHSz6BJ4mY6BOX+KLiSn6lo6kIQ0KqGNRQS8KQDX4VcXOnsPkiPmQxL+t+C6QOaZKkh0w9
VeCWiWOvdJx7fV5mP0hDSowwgnRtVJeyTI07Tkq935XpB1EAN9wY8QdDTTBlEq8iiLyoogp3oqw+
492s0PeBewAtgeONUE3aFb31aZaVcchHR8M0Z2jHUoFj2JCZxnIYDvzPZKzPIecGDSUFulZh5WfD
zYYzcYSJL2QJfB2KGvPIimZgtLT3QxCDXaMT+azNIgXGgSIDrx6Xo6BfemS3rM86iZn4l6TYiBmQ
iZmFyOGwBn1RVRzuutAovZY1nSGgheQ4R7XNOgkic0RhDqG6hz9FW6K2jE9Rje73mfdjwHua3OhO
6n5SJ9AMZKdv8Ml8YEYxd5oTClC7qjjlTPGBVEhQ99TW4sWKQh3YOuA9OKbNNwOv4S5t53NR4R7b
FKlwX5qefXhwNcez9A6mz2JE21Kh7VJqIYyMOC+v51O9apYNOnLEcHI/RSxJxijkIZUtkDBnBKZZ
iUA7IBuCrdDNb+M8oRWWcOy4qhn2abeacaJMHxFtaMLEXEVbt1hpXTZIufsmTQ2/yeRM5FdNKHml
Lde0b5k+LVW9n9vF/OLSCdv1TjeeREIx4CmLlTirDd1zGxrdWlpiQnBGoCcFrNQCJzBmG+3kDpyK
ofO/SJHqbyNhbZ7d9uPrQrn9Os0hgw+09BtW93wvMCgcZFhgTY3i7KZPNkiEOaRPBRS93QIwxJck
g/aaYVVAbZqI+9o1SKiSSfPrYDJbdkYUHSgLOdO2PlFQoGPNbh+L4gatJisizdh0+auUZbnaNQI/
Je6IbT0wDjAei81S1N/corX24xy6WLLnYMQOE1V7qU/mJZntwHNaYT3ghP0gg8p+KQeBU3spsg1S
5fBtNnA7wFwuLkGYT/tVVMKoXrOvaVQ/J40NPgSC85EZJ24XmX90OQ9b0EwokZP25GTY+o2Wup5h
tTob6+s5pe5rKqr0sTf1aafXqdhWVvxghu2vxQSkj258cSmlPV05qk8P9SBcH3Pw+2C3wX6wwuhS
DSlNfmDQrE3heJaYuy7JGCSDnxPJArltSV70cl7usjnR2XQp/GFyjnu2kyVyJ08NhnU3iiZ4Vz3h
2gNycD8eAnvnArRifi3lQXJK9KSMkHk7gJ1s1Z00wXcJBqc7Ifu0j8GQOo8mcWCHWg458n9KXyKp
F/vdqN35sRSJcaNqQxmvmu5u0gFSUBGawONY4FmWIuu7hpjNMfPhGJrQ4OBi5o+58y2qD2FcPdSd
+BaO7javjwYKr7LzlHMwu+LrzAZ/Im4dk0NZ5QdX4vNxZY1XnYRCDTiPrT2CwUJpnKbDq2mx72p1
WHzj8ZzoKjQadP8hvGg9AlstWW5JbobvXPjkPBE8+8MKiMOZtcbeg8bKnjN7ZpVNDIw5+vJsdOjS
tCyYXnFpuO/F2HGIGY36YxrApc6BmXxprF5RV6Fd8ywMjBiJZF4e5l5gTJMhbrY6+166CQ9CZ1uE
AYSjWFJQyTBsfY2cA4b3ylyij9xMSAZ2wu4MrCk0fEdputh3TQtzzJog0E1UuBzyhiZ8tyx6sRwG
sv4jnGqgUpE+lbfCKcqHlO+4hy7RSM8O5/Qym9YoIR/W4h6dnX6MTaYpm1nVOdA+OxJXY6rMN/Rj
+d2UGeRw0MXXmLhmgNI9xELjUz8V44KnN9Roka+OgVhkr1olrGMOuuiWty3HVCHxGzSmIqVliurg
mfAu6hiwjPLBWlL7R9BH0zajPmZHU8QXkHThrEO3RJ6lZcd7vIRM+us6AnmDsvOrnQEr1adA26V1
yHm6NtCL1eQ/z4L0bvB9nJ8SBryjLLsT4nUs4rqc2/RM2l+peZzn3a+huzzkQW28lCkHjRz20dkg
3+Q8cc7asOe5ko6ZXTuMQxXxuah24q3IlhZKiPq0o/IIvq70oLfpLP1EKqPUTE9Rrw+eSdDOlRy6
Cb/9cILluZUJQLvIfIb141m1MdMmx43G2aQP2+CxDyDvkcay4kZKQjbahmP8Mm0mF2bUrJZ9Y12r
nDyHOGO7DAwgIeMR6ta7ha46XqkQvYq2vVMfVVN4Sbk+Bu/1iPJLklGyEhUweZI3h3XnLqSOvRHN
SsymraEZXNxNbCMXYo8vaxNQYgworB/jwtgSWYF9dkg8fXpNM+exmpetkY+7eFbPlp77RDMOOBcP
Y/aDoDcHDRUuqdi52UtbPnNMHParfHsxQZQw+YGNrezO2vQmABIxAE50gJmd3D5dkz6SndLDb0QY
/TAhS+AjSw/2bIPVFA5JsgYhqrGVvdLKgB5AlxHxpcUsQc17m7iova3cc6ErDo6RfVbQuFW7FnhD
HGFLgkOLahBcEOdQiz3hMY0I90kK/QcuCx2fc5zf2I59SWSgJ5J6PiDhRv1Y0fwwaF9GFi4XM7vP
1wXPRh3uBW6Cx78Q1sZxKPp0W32aVbqNE2NHq8/PXax2CmoXqigoLqQkTpBIemJU59C+2cVA3Hvo
Q3v1aAt9NyZ5vygBnHzNdyKO2krNsyAtx4id/onEImfHQ/pZNpaJNUduSyFa/uR8V4YzhxXFYEaf
eTKKxIvNH23/qBnQGceKOKUQlb+jIMuZJdA//cmymd8wXDJaOBlu+EWqQw2sD6/ySgR6XrS1WabO
YgwwmDLkySltZXVe1JBs7Ui9BJV9qzURbhpiQcdOuzcNc0/ayaceMaBN+NadMa14PN+apy8OnkEK
id2USXb7/C4JLk0UTWAwg9OYNTdK17vUomtcZk7iF4H6qGPoAOhjWNfD21Bg/FOxa+LkNY4zCaeb
UgXbeLRR1FrLNqu1fZGY7SYF7bmBXCuQ6tTWkZ3/NQGEE9CK3A5TCxUGmzPI5sw4ChoBHBq3pU4I
FSc+14sZecCdWOh5WyZPZO6HgzzRu7E2ViNX+3n5gPo4PXRhdyLEnj0NxwzlU+mZGGA7GzinKg+j
LC6Onh9m84FW5OopxypZsqMEGP3mEcJMwaWhKdadspQDr9Pio2slMadjMR2aGeVSpdPSmgDH0A18
IM0R8k/H+2ZLr0MRgTQwI3WsPsJMITV9vC0mXFIQdaHzOY7oc4ImYEN3v8sy25tEXG6y9AdxTXTw
raW76oWhPzbtPGxlVLG8IqCB16XCV8aP1ra0gApVwcrrcixIGeX8mRk9rw5EFqfUrk7OopehF1QE
sDahHyz03PriBBNiO7vWR9O8CgVixXXvMfoThInEsrYqbyCoCLs7ycAb04IgfnFjtS2Hhix70IdO
dULXux1r6Is/VCw+qdbHTSvqxkd9+JAWJJOH9nQuMzSOVd0v52mwyPjWH/KuviY2PVgW+q+FDu4K
llo+jm/t1Fz0+c012htx6uyXSwm8oaUsaE2iu+JkH3FuAYnB9CVqvSxoTnHfselO2otmXKHkMuRA
bKvDKFuJO6C4lyTzDL3b2vllToujFqtD0SyATPg5OJiHPJx35bDXmotFy4oSyDopt9gH2QstCNzN
L/V4NzisJ3J5EkZP07/bxe5+oEVadeTvIV1r6LdMGC9xLl6ZrkCnOSf1GwvRhooD5CwTDjxgsrnF
1KOTNW5nZwZcQ9SI/aJ6HKnGhz1/TdsXJi+c+1YfMuQJ+CvlMp0xpxSyQqr23uqYUyvEPrQ+9LVU
6ApE37Tf+nQDb3HecrR8m7RWeChWzosOoGNlAD631mxue3SnvsHgBj+Qeh4i19oVk3GziPa+1iTG
ekhsS2LrfliTPK0sQ8vo7zNOezs3btKTVTF2oHrZAnUU0EbG56pq7+pEOzZ1vD7PBTcrcnPOjyj8
EBsuFytotosZgpnr5SHSOZEagNL1WcEOsRyf4DEIFE7HUW92wrMh+i+FbRKdpzVYDc28e9ZHKzyo
zp4vdLas7JEU6B9sQDRCJHUM2boXbB36JknXdbyb1X2AFGk/trgDl5QeCAsvw433IAxRkudL+whr
RmrFXYrCMBthB7WR6dzDq3GOcC3p5vZPVkqj2OGEU9dsHNMitksQvnedNV/kiCzG7hjdDe8VXkoX
ROquLcuLYTwsmN4aY09M3Hxox8ndIZwffTHJ52hho3HNs57o91X1OjagNNr8OdUkUmD4XgjNN4Uu
TuQR7khJQOa+/NY/NebwFONvOtiooHd0xZNDAU6q3EStg1N/co5pV11j3aavC+NDj24VPV06LmAo
3IKxPkgITjL2xO9SiGk033WzOkgsD8fEHUPIQrGNt5uRR9tSZ81ukuGqPSeG3R+yYQ45hcBWd/uy
eRSufE9i4CNtWydb0cTufSGD4BRLaLlcBc+Wlby6dX7M4/I+inY19Ao2fvW15Nc2tpHpoLGzemsb
4w1/Q0Goj5bdpiDS95WMzpYizyxS+ja0W38ISToLqiIhYMA6DlZ2HOrer6woIBG8faWtjTUAoArZ
ccurRkmIyVxg6HaHaVcrqqWx83UqDdV3JKRr6fPskC/fp3jCOM7dpsT9zEdrL4zhMjqKTB+reJsz
7Y5Gw0tK3jIc9IOo1COqKmvb6T39LJfMONyrS6QeTeq8vmWSm/XETXdmzAm2e8nr/AHEjoQd1Vm0
huPOw8g9XkXbGb5tjQOQrelXzPYCDa9qDkuZfo3mgJLRZvOCtT3se/AmifqUS/1IuHlKQ4I3TJ+v
cWi9KI6OpA6m+9ikjAotdJWc9I91VtvHfAJ6kHB5vKaqnwJ0IYDh1JKdWiCme7eNvmWKQV9EJ0Gw
LYb4gFV0LBaG9GUeroHtPIDYljaKwGcJ+00P04smTYzjxciEIYcAd3KG5EQDLtiN5TDvhzpwtm7W
Zl5omfsSul8EjMwZZhzWTj8e4xIJJpxg/SXMFZ6H0bkbdJ1Sx6lcbz2yDFEA4rSYaHkyifViQpvn
pn5k2yWir4Kr5Pa1s6+L8UfV08DonYQM59SEfYoc1GtSUfvhbDd3aWbex8nYHflouCE7lR8xkOen
sDZZgiqyJoIeeqjZmvLgiO5LEC3VjnaGsR0bOBZam+8mTTzxPj6AbV/d0ZyAMnxSEBA7Jr8LfbJA
T6d3h3BmXqZ55OjW1Ocx05PvTmOV+OOj5rSUIZX+0Fv092YoOSLWtnaq2z7GpHjXONF4rCcbWZCj
Et7NPPVKoLfUeglcALxfnra43dacphaKGFoIhH/0k1D/+U2of0+n+E3LKfDIgtyLAUWCATjPwygT
bztVvYcMlB4Mzh9bRavqpiar8GkqIXCuM22L01+7mgs0hKYcSM9KJg3ASvIE4v8Z5NFH1uvazmoW
JKyQBjeIHfhgED49t4UTTqP9WnIijlXTYEXQmqMwneSlXAaSRvrKPjZg2Ei8k/SfZ/0BP5x7R2bB
felAI4ndDv+KtPrDZCDsN+rQ/TqPrfZWpsX0HutQw62yn+mKQuqWef1F4O/g7LPcYYC7nyPjpg3G
2rLlA6hyKZ+m2iRZB2NXngABK6a62brC/Z6CholcyKbSIAKSJjWVUJy6CBioH3KK84WgQ5YRK1No
CozRuYUAD7e5rF4cl+ImAbFAhk8w+O2klkNYuPNzNzXxQYGue4H8cc3Ren5hxNIcphBXkGima+5w
DUsz2ROGUx1lHNhe0iRXOFYMj2SM5b8C8hVhF69y08+7Ij9G3SxodY3xsYzAOQdweuiJXcsga+7H
sf8MbPgdCCNY0VoybL0xopLoqxY8UNWcwCzA/fvsaCfgJd9pbbTtzGJtVvH2RCuLeNP3pgkMy35q
dcA6ZZaVBzTu5u8i3L+lzfq/zXbq0tMA2/bvlFe05suh/Fl49V+/9A/xlfhFkm5o0p1AhY8qC5nh
78ZTQ/9FRz/F/xYoqf4ovjJ/Qa9MJwR1ooVEflVMtQD5o//8D0uQDQZEzzWxnbFkW39PfCXkKnP8
SXxloLXEe2oTKoah8H+zdx5LliOJlf2VMa4bZYA7AAe2T+t4oSNzAwuV0MKhga/necVis6pnSFpz
OcZVd5t1VkVGxAPcrziXNWb+un+ODGdJkOQzy1VLs2ii69jI6VBCYt3DNOCUOjfgizOq/xSrQyZ+
Nr1oshflVF/4vz9J8B9E174nZgGda8rndTVxplWEoBd0j24ocUXOuodr3/m8DlXOiCtUBfT5z5Lr
/orMFIdAPdwRRaajUgQvg+q52txmnOrgChkx30XeZHBxEcupCn3ojtad6MZrboK96HsAThI4jlfH
4rEeDqVnIbvU4QG06vMYt98A1ZnPA5l6KQR0PaNgXz3oWCd1LYfwVcxz3o2CD4qGu8jVlwLeLdMZ
b/TNDnafh2y2aLlCy91bVR6i5ePDcNJZdm71AB4QkEOSQb2iWL4b5uwyN1rsA4ND9KTeBLDnC6el
e3LXj8XMjcycbpqGX5YbnTKZBqd57fLQ2tQMkeSGNA42VamunnYJRj/ZZTxpn7UlL222zF13yz4p
LURrCUbEfWkbczHXPg1EwtVE2JaJDzZ6lPIRk+hC83QJjuXB9Ke17qpdjPRfz/U+HsdlUck9osup
N+UanMCJ9/Vy1B4AFUjROQRNJ6mesjTg/6nVs9/kzIgE8mVi2WhpYb4thEuAJq+fxSgYusGbIE9Q
MEBmZ+vENLjE1TGGJF/MEH6mNXsbat5WE3MTaRGJfaS5nyfNvC+i4DEH2lCwtYT4gTYTwm0vblsR
jl2vkyhZY0jd8luwAL10b3ThThRwnR33HGe4hwTtC6XLFdTzeBWmzbHS4XGoCOcZYMMXRo2WiSHw
ZllwtNOC2XGj18ua/RfRqO/Y41phg0iGc9Yt0MByNmPUlmnGz962TonPcoVFdYBZBIrHebq1wTwB
y8vIyzBpruZol+ibSCa5NZsTLkq4RT9tWCErgIXlL0aTXnO3u9Ow8OHBPgUcSgJIgOlYrC3BMJag
iNkkFpQyPPE4qahi2t6HzvIthhtB2kKAu8IaYeI7jsk6lYdBmbvAah/GXuzNm41YjnsXk5j+EHZj
2rH+UFEruAVFaEyry+/HZw9wGv4Lf5GhPBmxDtcwcHfpKNFKzGI9zSnTujDmlw4E8xwaDVmhnKNz
+FgV6Sak56amANsJBGQq2g9NWpjFlE9bGC9TUegDjR1AwvYnASLiku0xFNEnCy4gEUfnSdBL/qRd
+OjUwX5U1klyL5M5g1aT3omwU8uJiMiA1JtA+64LDJl0vMeAaWFq+KeSNFikGYDTYh2X8lGL8L6y
jIcY/T3k/iE0+w5oQE8ioYlNV2xDTnnrmnMCO9p/lSVzl5G82E3wPt9A6LPU97VXrqqgxelkwy4h
C20C/mPIaWclUOALn1dxVX5R1tgn3pfIQlzJpnwcLAOkM/nCFiFmVdcdLI6CB0TasUjRuiRZBjRY
N7c/PVX3e2Xjz1fji8TeDULyADlRRafmd0oU4on/gfTaqfUEWnKYxQ9+RQNGOsQlV3aOEanBPfGw
Yev0YLndJiAEe6cBvO9dYKBu2T3pmUPGkN/1Vlgt67HZpqWlly29YDi+prMdfBkSQoyePWNAzqZ8
mvqvMYhET5TnnkzvyuuJcxwhn/jui188I/PlHqNFkyw3MFHA0wzyvo9vIsncn03YntwZXtKalQif
+Qpv+ixpp7YwUAAWansTcz7cNe0oiO24y1uuHoX2wro8RoaN7ydj94iZdM65NJTdbcqDj+6CauKK
0DKc6eKqHD5s3ZzwKREEyqegdVEsJVp69yNWzsOtO1KIfMdh8irs7pU4PEd1CeOMbj60jZrHWm5f
ogk1m4n5r6aUpDnCXC5kmdx3Y/8zL0P3dtG//fwgdw3FvV+B9ZiCkhyMk79zduIolNf3pQa2M8O8
Ek7TL9TUvw4d/6uxgS+ZRRkz6Ox/DOxGLbpRHgazuPIoIItpDK9uas2P/Ri9gD7/cCHV+jiPky2u
YZ698TiHcm3us97H70d/Sazuxay7nejoInPtQMUE5tvHfLsTLgWQ0mjOsO4MU6YwF1r2GA/TeHB1
/GG4qD5uRG5tVgO40pbUhfeZ9WOx6ocuouYmXwo3xxVxwTYHIP/HwT55U1YDYfN/DZbnbiZBmQAP
qFuMRUwCU7n9qdThz3Ew37wkO8ywkOuSph0vNnbGfPU5j/2x7ACfS5TSuTCqTdUTH/Z5MhD4LV4L
hPSNG8ZXLp1Q2Y1vtoAE3ljLgpf10E5ujIGrdoGv7geVnu2yveaZfi9nXqgz4QHP6y82eW7uyN2q
ZdvT84YYRrtighYWEq9ydPbR37WIzVHHGswAhp2igfhSibjy43zmwVWf0rTapZI9kj7wIIVX3YMa
KgJVLOvyceeRMeFLlN34PYbWYwtoYtka/bH1qwuvDmSeiqjLFJiwMpNl3pI/06LcxMZ0n9UJM92N
pzd2mV4tzz7Al7wn1AD3dwb8zSQda9i2jpfIMB9cDW6tPgRzO/1shHeIfAS4qZiTM6cZ5j186EOu
r17xjhGV5yZf6GFalxFSaRWXD3GVv1nyxokmbAEhGpXLJ+oL72DtWf2FQSQied1JZNlzVja/DF/u
uArCrivkr7wc10YNENqLEEmrnM/WYG5tGykXam8JKr2zznH1wzVCvnRCq/AXprTfk+pmb8DfMozM
LkKLHaWsmcdDg9A0bbJJQYrz270TypRxivln7Hp4sbcgYNgxu+aYd5NKtn41s/PFz8mFKRC7JatD
Q8KPJH1vBMA0OY3HKOEdIfz+QQrwbexKbmXlkeObGn6dC3mKQXEvbXKxmBJdtRzLnOS4BjTg5867
hDK1auPhnBWzue5dDPhUNltACDe/9cZkxPx2uNpPuvjUvQuqAVKWDoELWWg9y7qNd6Cqhw2BI3vF
FueTQflXOEGy5UHWrQOAdcjDMZpBiTbCxiRxs9ugTm2jzXpZw8PWsU86J1Q/0aBm7ugw9eihURC+
DuTmN4yNyK1k8mWlRZ8s8tYMN5GT8VwMB0Fsj0unjbXTJh6ZlfJSqFsoBRELJAay7dReeM4de9mf
eJKT9xXxWXnFu8r4ccWGjYnqNcYynjhvtQlTVQSejbY1oAdDLCdfSrKoydgMJXiVOd5zK6YHt4t/
DPN0Fnl8IlT2rjrVYvS0fDVOitgUobc7bYOZ6sc3vnTFUSDIJm4GishOyLKI7Nw1z8WYpsV0d2Of
sA2x62x91lUAXaQf7gwh2UfQ8r4leU6/1LwM9QgJVbZHb2zVujOMR0yS7TS2x1xIpkAn2LCd/KqU
bR3VOACc854bG4Ko4f2ixuEv3dFxllm1actgE7n4bbOTlxsL5umih+uZ5bzCcZiBqbLps+xLBejC
LHnoTMMPqEuEtrj8MyFyInsRUB/giU/IaRW7cHWSLHgYJjK/uoO/5dcJMb/uhNPWLhAiMaXEcHHp
uC2bJLGXMmrmTR4Wu5TN4mWqgUChu8JpEF+tLp+DoNgnxARIEqwrQitLe5qf6J8xk5PpJ0rJ1Tqd
5LER0xsQNy4+VEUZgJieRFCfxkQ+5YF756XzQ1N0R36Hc36sw5PlYSTC5fxoAFu1jCotmdg4yCTb
4ZMe7UjuQ/pti76lBm0oZz0lt8xt2V37DNAzcMNvUZIMLzgMI7LAz078O6gkBMdIY8HgZVR55hdy
arKV2dGWpr7VEkcOdhRWroD89m0T/gpk1G3Jl60z3iqJcQPQNgwH6nx4TT2KclmY/+wMqKa1vzdg
f59Mr823LKR0hzRCefaTDK0WJEs0b6Dmnivt7Dh2reFlvZVq5KljVt3ezCih0aLoCROa3U5XLJax
ROLskYsHYh5xR4Ci5TTOY/UwRS2hzSAbDrIuDrMzPgfaPk6ysRcYUe99x8G1YSdrPfkNDHnnUHXU
y4usMTZxx+wr6WJWpWI4i3DM6iVEo8NIvWFDYzlemcP0BtoEgrPpXCO7W3RTk6wxubiBps2rbPOT
KOMXT7PPS05jHZRSramr4gfzabRL5S3VwCJs7Q/8qZpjYO8salnUm8SAaWfQTOJKRxl5jptlTDp7
aQ06vq+j5MMS0Xy0O+eQM0+/7DWPxFEaiF5hvTWTLlgGLldRFZoXGeVXNm/eW6eWRF3psxuEwlgS
2BiOponMv3GgxwhCjJFM1H8S00nLPwQHnb772vTKN4pJMRc/qJR5JBnLdrCwXC4zbi+Z24uf+bh+
olDfRfHtflFjDHtT/eVXcYX8GD26xecks1dX1oRRQS3ZnK25wWqyXWM6rKFC5gBOZutnZJXF0ouq
aO1apCDmypDLKa2yE90W8loVZziLP5XHronkEj22c4g03YLnnFmvpONorlzAoqzrwqpNrGVuswHh
Eg033pLoPucg2GbW0SksB5u5eEKHXXINiRdurSAKQJzn1Ukj6ssr1zMU2qDnCCL3jKFef3dtW5jm
QWjvoj59cOUdQHwwF0g3C6HqVT41e5ybg13qg0ugBmKks4mDZl5Ryjn6psHKiajfijACNQjtEafZ
nfCpUKQpSN635ts46GAvKqwzLrlzLvdu0ZFJ8PTr2DvxMtDzi1Zk3OVEYeTGdsbkb2S9CZS8E7mz
LH0FpD/fj+VwX6SIhqKNL0B6jwDuzvRszy1HsMgtnpuyfsor59Fn1sgarB1rpawrWM2uow8XRdNT
qTC9Kr+5sqmAheALTkFiYLNFgO5sGaZp5prLbveWJJe80c91TgMlJM6+E+70Vc/2QTdcTW1OYMFw
u8bD0yBFA06SzNAymF2xdKpxmdVUGkxZHHqQl4u5YS2DTIIDyjI+tGKAivcpxevAA7HHuYCnGG37
MHs75rCDCHOd+946mCMDdSb53aiGq+J4waHg31PnrKs6bvTdKH2qCMfivm+Nitu06Wga4sRxlLHg
mPk25++6uzrVOw3l5diSSlMG+38VZxJcNcI2eEyxFezhfjVYh+xPlQ8ja34AyomuO2P0OEllHNnb
bVeYielG9z1nfWVeJmU/laB/2QOl+nYb5J3q2tql8+1IeQtdfDnM993gGpc6BoQvumHb1RXMTOtS
MeBmBcyF1c1TTM5+U0zvTuK8K63UPh1/UX/aJygJOQM2uurmizOz0VIaXxZfETn2ZAES5418Xbnr
2vSrDPhbeP3U0+cA4klteilwDlZKU8BqCaasM58wSEUObaNSinhThFCXYEvj+C+HsjO2FhKfJMu1
LEs+KD6Q+V9QwkK+ZRx0bNEGW2GXybl3POPgNCo5ui1L4aOFDDCwsUTUwZhZznEef9dR/ynB+P/T
dr0FCuU/L/PuP79vJMM/a8rW7U/80aq35G/EwmnNK8HeEl2svwvKJKnp7FrUaAUcSWmaNyTWH3Ve
1/0NRRNgHA90KQWa898VZRexmQo6ZMQb0wxQyT/T5hX/SHWxKRRTq7dcYXObt/6R8eaApMI4tqM1
m4XtFn/MOKdlXG7ZkAi/RTrVRzcAukLGBxQS7ULKHJEccc1YwTxGpTeAqbaGizJ7ZkZjkrdHBm3z
e1aD9I8grUPSdN4A9GHo9fVP3+Xrv0nef4bq/c4t/A8l3EFMR1AXNixHm0cCjIG/KuGOOzajgsy1
iq2UwQsJunNpcnDZE58NnodODc+pZ+s9lcbwQva5/DJi2/gIW24s4L2TwuB+KcK73Dd7st+Zv0vs
3nxsubcdE0sZ72XT5z9RR533MS2m9X/95Vu3lvRfv3xQPzdHwcY74MfwDzwday6HOE88Y9VMoHSo
gCUxCmNSHj0rcZ58ePkP01wkr0FBM5kp8/humEenWwwxyxxuVt98Yu2cZ/QmxMGq5kc2GndmmIfD
f0M/8NVfG998q4HiOHAX+E6bfKU3j+XPpoMpmkaZnUlLhzkRqm6YKsS2wyrKv5RbB9UVCY1DK6oI
o+OisSqxET3S8z5Dr+HUFydRtx492/WvnAAz7AYjliO5EZ7q0c+cqrR1iZQh0meGSeGo9nD4TsKQ
HcPewezEeyqTZYnOPtj6aQwCQWnX6slyQEBwyZmP5LSMlQ4pWBwchrZANCchh5Sp6iGJV4WXOCfZ
WAQuoxiO7WsWqGZcyK5mFkyN7fw8MS4Iim6MykcRleYDj3NKqkMEdKE0hnk/zAZraEAiPGtn2Vgc
69EOgUpVYV8+26wfP9rzJPGHk3r+ERdG+R02Vf+IMtviJHrtdErn6LYcp3fIcngaTRJA+oq0b67o
DEX3EZn5DyTBjpO9rv3X2i7MPTS9kHrZIO1rS+zrnYwuWlTgmd9M7ZSSM2CYE+V0dd0cuyarz3Zf
6Ld4roZd3YKPWvdD5D6nrReeYnewBSpMgSRixt4DdzvjwWlLijtFV7+52mmPZJpcqIEy+uxpZgxL
JdP5bSbGeZlkTKve8u2fpj9SwokoHx+MUZmnwUyI30RZ9EgFCVjh7GIOuFRWdmSQ2jtO12yGWN58
jKs6unOGRtwUWdppKpkzqOZmMF0yw8o23WQlZyWb/GzSar3kBDYoaFLZJCShMC9ISjpHFYqRfKJb
s+XL4cLp3eJYmYZ/SoLYdlaUCpqDAvb1o0SAeXD9qetWPmymY9ypkWjuJFq6oT6bEkPC+1BPeYdl
09pbt+/dQxVFnEdGo6hegjotEUWCXFcLz9TVuCaKbNRnQ5elew8v0n3F/pW7io7usSMcw2Xe9N4H
KCV3fWl5VyR41WzGmfLxMWhJfj6wkxQ/RhbU4YoMwzkZfJavVGO+tUk/G6sEO48kdtFTejJCsRtV
jePcdAZrNmFcvsw8DF5KN+aAzHVKfM/cC/1VFLOaYvLpopWYtkzLkTHkzBHmrI2akQckpdTiUCYG
2eaysbJjX6lgy8lRb6pJDu2ptoP2obCD0V60NTcgv5nSXcz25Cn1G00Yh6nuYe33jefvGhh/9r6o
DBZCxsLLThru0CuPtmnV1nWJw6GSBzMwrWPdz+DMWU4tdnyfQau2NCNhp0myOBSqci66DquP/gNX
xugX3ZOOG3jbBDR0ZgdIaOBPVAfbcGDCfpThQ9k5/XHC/aY7P4/h2gis5JdD1Q/gURnm5ykXDupj
I+77Wk0/o7irPvCBre3twPupjUasC1VYr9CnJ+YquC1v+2oE58LkNFMSvko/tBzDe4scnb2Z+BYe
8tGUF7MClkg4JKt2hLaCO8Sf8tzoamIe7jY6ru2CtaU6+WlRfmfSCAs/XozqFkH1XNI+rlV9kGvm
I+FEw5RsnGGc3wLs552ts+yJYxzOqZtlSCO168H0j0Sa3XvakU9QddrnOUZHIbeRgRUuwv5YD0kF
YGMInkptwemGbGEwyeG2hJCb5h7FxbtQjWnfGyaKTozLNF+cJKsdz7yAdsac/YyVaxBv6Q2edi4i
gO4Biy46infskCaFz6aJJWm92ehsekfApFob3m0rEeQHZHK3QoKi5xBf3SYK/GWmSAIFMeDHXcL0
1HPsIyEtU4tmSV+V083KYDSoyizn3bW0+TwAM2W+V5vOSaOab9vW0Qc7deLjEKFI90FbTUtNzUEs
XauWHQUYSeXL7rNmb7qjfuQnBAbdRXDH15xpuW+muQ8esplCALp+vtJsW1/bLiqfaDWMp16Exn1B
OArjOcm9Y2AwdVWWffcRF+zcrkZmNtlQ4tAuepAVPPItOBBtyEJmmBl3PIVwyGaaWgmFiDH8EdbC
3jSJoQYgYbF9MLgUbQpRS3p0/Vzu4SqlNzmnDpA2qNV2hPuYo4ArIZp6ppIUDOGZ2VztrorB6+8S
O4UlUDPqtxUjvIIVNkT6ODq5jVzvVoyn4Ij4y7J1xT43s5C/u7YqKmgIGOTQbDZkLV6fjzl/Y4r6
jt1Qk4jze42wQZStF+qpnkrFa7Hso60lJ/NSCmz9SSN58or00M1NJyXnw+LArMvq1YlC8Ci89Yrn
OAwIkDtW2e9UOxj3VCObfcfP2LjOqm1eXZtJ98i1wr3Xd4S3MnJgwqrD+3hyc480nuHtxjgv1vhj
1n4sRIGjwB1sMrvs0sqhecRYkd9CqG4NAjRFpDCN6ds3AtxPkPFxw7fe8dBwjWFHHTS6RjPDKIUX
+gdL0T89mpEE7N/y8F1lswrPoVUZp9mQDd5A0DzQJeCUAb+bKxbkpe7UWh1diKBh3mLdRGbCld2n
fxmNo+Gu08qJLzCQsm2GVnhmONReG04dX5BoCnYLPHmSqbDOjtRCLAdjbJ9kxDjGMXWz4IyObx1S
dzKfurAICGvHEMGVnIeJ2gk5+UbRVx5kT5PQs4cvHLe5PFXOwPSVDgqfVQOzcDaQ6eprNVjWvug4
NTHDHch1Q/c431eJxGZ3h7ELWK3Mi2Iz9kOzM3I8BjjEDHot+fzzGJoLP32qzVix7hgjsXkYgXVJ
UUrSr9ohotSvBndrSkQ90vDMGs2NCgAubxnrNH8y7Qbl5rZltOmtOXnhv3bnihfixmtDi5mcPOle
pTfTDQVLsbc6k5xfIjteyFDiAt4WRpkxl6XsR8SQmFW0pDqmc06mCouGJGBEeOvo0v1HFWuq/ZQ7
NkidWzTcB/5PTHqYPwcOBU9pZVY/AzMMv0sKBt7eUIhUEUdqKISeXR54Y4wMdvnGsK51NB8iwQN4
zeqffOizMTgaSOLrQVvIP5UTkt1kr4Jvq0F2tuVtoGvXvlZ8dciSAgAAJBSXHUyo3KeYt+u1gba5
NVDS9uBr/C1bkeGGFGF/4UvPHqvOZtITuvL8y5dDsiEBpBnpNVDzKCOfap3G57QPup9p2MhTS9fz
zuYNfSl7zscLo2p6/gU5owpiEP1XXFvwsn3q5aWchkPm6DanCBxQBSekdKQ/OZLQthxrBTg5ppwU
EwAMGI6/K9o4/LCKls08qyg3dpUaZ4vkxj4n3VDzIPfKho6Cip1VOHrxm/KYUxYxDelAkpNb1EEM
UwZ4a4KkorhD2S6PgsLCwqvSBkCnbNMz/avb2G1Z7WNf1sdpEuknrFWF7xKUB2ijlNcI64inJmha
b2kxmWQ+Kl4GF5NhjDNbqO5PJx/mH6RNe/eY2NKrdqKETjEafYiA0TV3IiLGHydddo5wE1/cZAxP
Eg3y2R5b82A35rQDVk1Y2OQZvFUhrADVhsx1t/m8d/rGLLh00EVM45KNusY12JUojWBdj2WkjvQD
4poP8Thtu8ocHzyvUB8J6MRkk5hD9uFEcXXXTYa1Ljka/Gx4vnyO9ciSlVNWx6w0TOaPSyC1bdrH
OBJ1HL1zG2Ko2ktU/yM1kprFaXZhel/50zL0Ov3DhCh9NE2zVEudM+cxlrbN2iZJ3SyCQpDVOcUM
KqvdJbOzFEubVeZlOrD5dJll5l9N9M1+Nf0u9bpM8+0CodpzF3pVvZmkr1+iyaN/NUM18NibMddN
YSby1Dk1LBTpj49u4iWvwgEXcetRmB8G1d+9E+nvXPK3b+fAfIjDzr8MacOaiKVEfIgbm5UvK2/u
g0rHNJ30/Jih/340Op/7tR9UIQJvl+GjByyL/NB0BYsdm986frTwMhYN/bufrtnpk+hSM13bxpjf
K+Iew5NXdead3QcEuVnVrPE/IPN+GnCIqvNc5v5nORiUBbxUqqOdKVleoHfoU8JRjlBr6Xioe3G0
7eyIalVBE/bdySb2gsGn9vvO1O2voFHde5INzbGJx/5HwYfXAhehXHMXTUTH25ZrFVfQ8bFU/Ooi
q3n5R9TwiRPo9VcrsvInUADFL5dc6zEf6hy4Oyg+HuHauo+oZBy9gR/F2rANT0Lo8do9O3m5va06
R/I0EO7jqCYcCdezx5/aZGHLImkHccUNwv3A1bS8JCjd3SoMlFmu+B2IiqPLsTdeNB5jisux8LnQ
N9QYESmC6jCUlHPpN4kMQ6zOx10ijP5nwYTDZ86dwbq1yr2fqTdWW6vyy29VzcUb1nd56YTsB/Ac
oryLPTFsfP70S+Dy4lmYldvgGLRmdmiBPLPyONAhtFJP3ws3T9SWTDPbpZhMznJqVPEhIwpWdk0/
XALluq/iePyS1lg9JWMjntt0nDWxDrMHkKSnrtl6bGL8ikMZXXGsONmFCEafRqHsdptNhnwXCvme
6D/5aQXagyWbRjxkEvN2awYEkZdQdhxGR/MbgaAzLrMbiC2qJTEBodnIMZvZe+80pv7SmTWiddU3
ML4SepmgjBL7gdh8jC1lV1cjavKGmDd3BG5pHJ4XwrahWoQTUMRFXDoz7GHLuLM1KRN47IXz6BW+
7FeMSsHGysOWexBYfI87di8QZaDLrpPCzapHlO5EblytE966agyyTYmQRGyJ/9BrhFcj28hojM4l
DiQVBgtxdyWGmiF0p55uZeyweRVdXm2Ajg+SjouaN8C09LET2nrXtjbeYb9OL9Rq1ZMbV+FFWTQD
WHR1qm9RR/ExKeb2Y9RVsqPNA9sfKhvkisIa7IdgiLJj6fbGGTzEeLXoQMZrPXSEMAuzdZplOTnu
0Zx67y3KEi514racM84O9gZX+l2qy/raIYl/9tFUP0PwgeHAbOcsVqWw8OylFwZggJNXr3bS1wj2
9pGhq55YUWMdGhJEbzV7sAjedhA8SlGmb16rq13VEk9dmXVe3pumY+yr3iafwBCCTc2iQS8qop4H
Y6Ka4NJVWlNqta3bq8EGioSepjYlOl98P9q2x/qy46NNtDp/c4EHUrKW87hjnHW+d1VXnzkM9h9W
7hMBTIrOvQ95Z/KCGYu9nBSfUI79b04x56+ZT1x2an2DtakYnZ/Y32OH4q5WbJZxSYnCWm8irv8O
a9rpeKSmUraLaho4fVHUkXepK8MN0KjqNJCHj9eTocn3MSFI1SxIOFXQd5kUnLXQb/NNGVpJzfSZ
HpiA5NH1odpuOMeij+8so+G6Ru3GYDPA0blcxUarjUuEg4AlUFopFCXGOaCiZOlV1N6474aB45TV
Z0Ji6Rf8lnrN4DP8yH3qoQoyg8gBuYPqO9T+HD+0vUtjD3QeWKh15iJP7EWdz+KYO5WfXrshldPd
lOQBDK/Bttxg54KyKgEVhRjRtC/Z7I1lfuvUaqOYII8Htff2N3AlWF9UE9ezBlOw9ceqetUBqxar
v2VuCPCAEMt6qt3xTBNAXVPDsBWJIMd5+FsOXSTIb6NWjeUY6z7zw2vdJLwluaU8unbXPDbSEssi
MOp/k2L/17r4F+vG8P3PrYvDd918T39xLm5/4A/nQvxmMlmDL+FKF1v3d+LuHxtMgnkm6XHo9ajJ
3AyKvxsXtv8bcWLL90GxWMq62RP/59+j8P5vlittkBpK8edunsY/wSH9v+R/Uhwe/wrf5kswSeVD
Sf2zJo1+mjIlYdONAFosFrNRNoLXdFmtJ3swaUqXRfqDQglhPc+mPQ/vig4FbjQRhWEYv5p0gP/A
1vitapE+BUOX1yiCrfuGUxq+BGNdk38gN/0DOPe7Hang8/fv9f/+2v3LreXwX/zaneI26t6L+P0v
v3m3P/NHB8MFN+3YCh/ixpPmev6nDgYzRKQ2+BUTuCc3oPofjpnj4rP5eEKADoVDIJZf5D9+8RwJ
UBdQre84eGy3f9z//PdOmex22HhlOCIuHw0U/7/+3tkB2xNh5VRkVIKKuQrwAreQKYwiwwtbZFY4
Qa9ZFfVP9Tj+zMwmWJozD/PNjP5mrUGPwnRICfQc+wbu25oQoaKSVXItWPMyIgDTxbr3r0WIT3Uc
R8uYVnXjji9/+pb/P+wz+Q+mjjIx0CiQCM+VyhUOHuRf/yJeA+56NsjJuQN4md0cajJDHuOY80EP
NXFklWbxVyxq/6hyU3/HFRNjy1AP5LJj+E1oliqWxBM4gEWrXlThc5vXKIMBSzIcgbrsiGBLvKwd
w/bBDFuaqJbtuzFQRu4tt/qo4ArgeVm4MxTiHgJzO+nFYJpk5jDVQ0LFuszeAoKQhyG/9dF5qwGO
k3UyiKsfDvkLmJgRF7wxicnymgbBC9E++6wYDunXQ6hGyjAwiug9m6VLjiZue420hJazoGebsMc0
gAADztGD5KbUYelF70LFWtqpMfWU5MLqevNmsqVfpSgYqDgecb+QPW+CFFFP/aT17l0vw9cvmtzs
1gz6EH7qYYSBIspdwhyuHxrDpvOG+oSPOnkHxykCTuuNmAVt1az68mKlD3r2nWOCOr5ME/io+8zp
6x/cT6GUxkko+SYZWtdEsqxCLWkwzTtKJuEPZx7aK5g8xNJsFHG/ym+ZXG9WpFsp/w8cOI0ZdcvK
lBkuqjxgL8lAcadYjop+l2NjsPUMkfMrQMVvMZUG+Uuntd/wl8iGJ5hVvQEUPBLfoQBqBkyXvkg7
GcmF61Ai7kqEvZMeMJgYsyr5BAx8xcB5gMVVKmGPyDGH+SmlIj48KMA4/8reee1Gkm3b9VcEPSsa
4Q2gq4ewaZmZ9ORLgGQVw3sfX68R1Ufdp881uEeAHi4goA2LriJN7L32WnOOiXeiQxXiz43WXcSC
g5YtTSsjgUoBuOYq0CVO5tbyQptJ88A1i6GIfKlVteeSJtxXMmHGB2pH+sYGC1yhXanQQl1+h/xu
FGT78rLFCymepANf1jKeeoJOxZSjNgRU9SQIGMAC1Cpje2zadP2e6pm3sRWaIFRFAF8oZzm053be
DSuUYoZoH3huYsNjr7TeFr0nFDRXSd0GTbHF1tB0BHM6pRoNr34M2FQJlhCyhYBVY8bzh4wmJwlz
FeOl8sUlxDebJEuO+j3HBTgB7AsEdQAbkycCTB162dOLqaotXa3CHK5WIxFKI4x9/0JmjXkvKWAw
HhW5S1/TvEKHlJjz9K42tLzYyQRgg3XZDgh7SsC9+4UoKST/QPG/hWaQvgYh7jHOx+WyK2r4hAER
Sfl3qS39uTCy6lGXR85AdEm5DyyZDD7u3qMYttMn00b9QGM6XYPIrECpmuZbDx682624nAnMbHiV
gTHDnqrq/iuneWftLc6QKzc2KMiDXKe66HYinC3PYBzzuQwpyQ9C15ivSIZHSI/xbJE+VteMNTGg
KckWAWJsdskRAEAIZsmRNDroDlRExI3ZSEN7v7S1ItlN18ysTpJgfHdDLqX7kefbNWO9SvxBMHqJ
Lupgmhw7WniCTHMRuMXQyTeMRoPBbLUg/HitShCVrCEZ1MqoxIlAdOuBSIsmCwrREJiUKGpfuWMe
RZ3DViQ/9kLGXbzoE6NG0KoCMGNjoecrTwash1CuaNPNGK0sWY1ulYJ6x5P4+zJn6hhSsngS9OaN
aqsudirwpqEf2/YvGWuq5WRyomL7DEE3OdAokdD3UMKhDBhF4dHgsA4Rf0Ysq4fZS7KQM+br8zZd
n+cGLEbNUfQe7Xc6OtKQAKqTOrMsUcAtmOxiDRk9emCQnfachIjUKkVh+kxxTmCvrkuJdI1CSUUE
zTCRWDpa0JWvZ3if3HIYOYT1mVQkvqX10R1eYtiwAsNEniFjMswT7S7IfVabTx8y59RHE51n4ZR5
pv+QB0udPXHMx/Gks5IXP/SEMCXmxbIOjidE3yxKcKrsvJWt9SAICXEEXYpVx62xPR2jSQazypxz
/sgwQ58JR6sHhxVZ/dJUWWZ2YVLoLcB/QB8mOr47QNPyg5Xo/XFq8uUJxwng1azryht2UfNixJl8
k8O5+0YOKX9OJJi0yCAVTWGcOtAcD5E/5HaHaYIgQ0Hh9u8xu7RezoqNmW+Ko0taGOwRFR4TIBW8
u+ysCSPpZDLV/CAvkdygcrAQdJrKkiiY+GsImElv9E+JaqSWPXc0gJxuxFOzCwWBMHrUIUPjm8vY
vzcMKjbNWlqBBIqzhKitScu+Yk3TyH5D2ZLaTdVB2DPJuHkk7pPvRpk7mod+WNCkqtwfVx1YA6TK
SNA5N04LZmhQ9tANKGXGmOgibCgGh8jeyYekW0F6qUyF5LayrlPb949zIcbA6/opvGLilzCnKXEu
O1JTtub/P44l/bL/8S/Uxf/hcewhr8aP7B/L4j8OZORCaHBHJapOg8MPMQz/pywmFwIBmSwiMFNZ
dLBB/1EWcx7TMSvzOVlWpE2J9kdZrBrkQnCCMil29N9DXf6JupgfpPj+O0XTlgtBJgSXoBGRgun5
HwVZHdIBQFo4WWkbyPHbtlyDk0RdBSGPSRLAapncFGxJm7+tJeH1h5lir8GG4xrMD3com7CoLb8Y
fAL4mmDdwHzLhugLJ7l5qzZsX7IB/CKqmGdwodxJ0P20GkpUoaHkJxmhAI8FBHCiOnAQhGY/c5RV
x5GM2Fe8ymAD29QtN5BgYa7CDozj7CFeKr9kKkkXyNP4TCcRpFCjCXTAe+FUpwYyA0Bsja8ZU7GT
RTqzSwMLQ4Vq2IrPI48hi97z2PBpUX0xRb/SQ4nV53ojI0JRaDxtoyWubBmAM9QfWIKLB5X1+zL9
wisiOOvvjI25GC00GAeoOjTMY/21/AVn1E2My/JGbCzSSb+lOBz31sZzTMUtHnBjPNYK+nXNoq83
Cwaou9TchRsTsqlz3QcvoXsQXprdNGnhqzVCkQzVhlhXMMbFTFa3amKf25iTomyud7idngajFiCJ
NlE+evrGqVSaesIAAruyGqFYDhvPEkNfGIQ6lIpO+5IyDVH3JM24wAGZjAo0zJBpqROq9CMrSJmm
UkvQDDZ4JgjD2wRPU07C2Jk3xOZQdDyEDbupR113qDYUZy1B4iyKmj0b6KTJw05aDVMY9lFBA+Vp
xUA9B1KWA2MDfc4yyE9NAR89bRjQScclQJSV/pRujFAx0q5Cz0FAaAzlVAFtCEKa2NhyUG3Y5oYa
XXD+4bsr7WkplB1bsHBgJhV6IIurD8DziMyWCLd1eysa9DRKIdEsFYEXcj4AqtV/178QqHk9SJdi
46KWetUzCGVITunVuTrWpyMaPlCqldrn9+bGV53HEQ5RFhEEv9FXl43DOvZzjx7cmEgI4RkcoW68
KIBbNRELCJt/dBxLqK41+7AvaxhGI6RU9SYgLBpmo+bUbKeyli0Gy/d0gGgt+7oSq++1MjVBFy8I
h9paPKM/mz2FPA0wVxh21Y0/mzI8O3PSA0rbN2lR4n2Y30rGZjtto9dWtPDx8WxM2xG4LRZ5VAdz
QhRDgcnC7rAZglXvjV2eSJsbAkZua8346PuNnFuiknOylvKIKMfF4/wDI3mWjcOwUXeFeq29lhi+
p+IXlDcFzyuPMpzejdjbb+xePIUwLH/xfCOl3YfMLiXb0OD9tnkt7SWxVfwozd6I04ZD3MPaw61I
SgXI4JmOFVSmjSPM2+jDSumudus8HOIJ2rCycYeJe+kccFRQiRmiBDEAdAdrEr4QxpcAdfCZiRvH
mEqLs5Wcxn5Bo/pYbLxjdmS2118QZERwmJ4wFD+uGeoECEbdhbln+1AkyXgQN5ZyvFGVOayNR01S
i2Mob9DlSbIe9RQOM2enjeOEvbL8hWlm9iHQ4pUFW94ozuUEz5mkGcobhSgEi+xcJ9+4zxo0zKNJ
y/2BCCjZi3L1JK/VWdt40bJu3ncApIWkg7PETObOwKt3ijfOtABwGn3ZgiNGvwCTTBw80SAduLep
YyFVz9M4uHkHGVFr4Fi3C0RrAekL11PxCv7iXW/kazFSjU91o2GjzU1EcmaMB8LnAOy0m6+aKhME
5kS8LjvSiZQIlXuijwpuOJbhqkaSsOjilc74ZyLvVPJlvMWQmaer75Gw0/UCSP9WJCqZ4c9187nJ
gyufA+tpiYdsFzcFBq1SSIR7HP/rRTHh9U3QEzIEArSVwLSMACREEIEuMKbai1sp9Eckqvs2lzkk
ddOLQGaMJ4qFk2Dw3BCCmp2vptNGKRWUijfDEFxFzsYjfKFyP+habA99KZMx2D0wjbgsEkkVlTaC
gVey4g4JzHidhiR6EZE2eYMsvHdQhwDxa+Z1gHADOKj0gPi+lpqxb+SpBzIoW4dJtXa6ah5ETe4f
jJV0zDgbAmEyGHkDJI0E8WhYfBQuEQncYoSIJKJX4keTgCvK+lbS9Kqh9vfaBljkMkcfaOWQcmEy
uUsTWOyqnjSuUVC+MvRav+iKUD523KepDhEEayG0ZApAIRPBjcmhrnGi73j1l/q7lbO3uB4jJruF
/AgMGFVEDhqon6efiQokiYS5eEciUL5bZUF7S/QEjlDN+VnQDcJacX2NDJG9CgQ3hmzWKhCk2qFi
T8fBbzR+tGYNlfNwRhC1HAzkT60ike9m+RJeCfxvCYHvxnonmWA5hjyzLR3qsFfJo7JfVlyFKCal
zjdHwnXmkZO1r9fMSZO8ir+tMRyfNAlGWq5OU2CsCoKoKX+neawEkRgZe72bMPzEYKzjPPfN2Gpr
AK+V+ZDVoeqUpiYy4kyiI7I4Ieh6sN8ga6PMRVmm3TOqVe8ia6iviJ0Nm24eHG96UUhtMzGYCks/
DGsfnunR6D4SrHq/Lnl1BAm8gCzcXBxTRwumTYUncYw5w1fT5C9LyrbXrwkmJDFR1ycrSlKOEmbd
/VTNZeXEvDSy21LWo9ntVo6dmmEbQq8erBJ2Joq4/jldh+GawjGyKVanH0BFGCCtghodU2Rl5yLN
TDxQaN+m8WQQJOCrhb5DYin6eS42e7Ffat8ANqmm8YNWV+oPdAo8sezd+1xUihP+ydEbOk52QCok
u+XJJ84l13VPRJl/mUF27xqqrU2ka+7G3IzeO2Gl5jP36M3pFC5H3WAkpQrMU0Vf3ORttYbplgN4
lgz7Ji13rZUeByLTnGZl8Z4EJfah6J21enKSCLYNyg2Vkf7cEc7K0Cwb8lMFYsBvQMxnw3wA71zf
llE3IPnqUMGKiRNttHwJorAP6ZusHefcebku/THpoYlUhHfUKVLl6G3OOsXT5gp1cnlnkjnudMJy
7DXYoohCkHqihMVdDaqhtNWKw7cuMj5YptZZITuGRAhbNIQcIRsFlIAAVyvi3MV8VwgqfoW1dE1D
dBvL+orB8LlxypuYe8RPCnxQkBKxd5uRN2TTZyO89+So4BWIpflsspW5ClxCu7WWezxF92bY0gTg
mZw7SfHzVD2lQ/aUWUiswWdBpzEovSJcBkteB0l5sRYA0dWqBV0EzmEhE95JOwCF/SIWLprTHy16
LBepMCE5KKPpiKBzJYwpMijE7VDL9mZkflWj9azph0UezgX1t10qZCoIYnHfApGjx3xUmhTLK89x
mPcKNwyLTGywN+ZQamt6i5vlCZiFmgRqhPBLMKB70GNfOVRcSJP+EU/zcY770c2WQvcmI37uVRpA
4vAOtviBlu8PgNrfYdZ4KNLRnmcNioAWQwvVypIBxiQZ6hYy5HEQtBcnQdRrXxmpgIeRxBrGvq4k
Fgc1kv14ILmLVnjidRNFds4Lb+uZZj5YvNYcC0an1hU4K+NLrDBvryWpQZyNVi5O7iJc9jZNWGDF
tMorJX8qKzJf6Lc8R4Z8SGd3nFlPF63obzOhMSHSyX5AySYR+nIR1mh6ITJrtwrQgOpPoVceR5gN
BaE4yUngTka0dKhReS/zsGvb5hHBIvyOniijAkLHnObpXamV7QHDr7Zb4ogAbN511mvNMd3uCkH+
ztdUe0cbZ8/gtVFyHCj7t+kDsTMR7QnmHk4+13cZb0MOGUSCaLkKrZLWH5Ltxmh/jjSe/QgaulMB
PcFWpPpKY6wekW8jxVsJYrFNaheOwCeP7pALwrkYe9019G68iCM2vB5pNBczi3dGq4EUSlbTawS9
JatqaFCHt2S6FUP3IhFH5RjWuAGdJR/lZxWMjMGPSDKhQa9WcQYerz+ZGS1mCpc6kCuj8vr6HuEt
lw0vuzddjVSALpVtkpyJH+s/xp7erWW6Ey/hKurLiSQ0JEu9gyf7DnfeoU4aoumiMjl0YCOXMX1b
WiJs0l7Ddp+NB3C3rEyMC/xsirx+Mu8SVB3HTiVPAmqgdKYmIeV8mgAlKbOv59V5MRABiqOODXM9
d1bIhkdu6n5McyIT1yndD415ZQsgCmkNCQdF3pITMv2ihhLnimb6WQ5ALExiBG21Dw/jVFLotyia
p2gE89K0MzljyjlOuvu+AXnAcVLndq5V7pPkNR8N9g5YUXaBVecyikw4u4UZTshyisdS7TxkAp95
ksAeVyIeV64YPk5uv5urRxUwUikS/ZZb+vcoWQ+oOO7ZDd0ySWhyCcbe1GmEt7IuPpE4SvuvgNy6
5MsC2Llg01UtPPwT11kDOLGnfr0BAAbHVOYfsC4htsSL4GapTgFhkoAlJqv8xbAqKDnO4xvKoQRo
gVjiJs0Amwkoyz30b5EXaXXxIumWZ2CuOnSa5mrZULMLmyysqfEsS1HikA94yCpMRLl1iuWJWs1S
5n0t1RX1A4vqGgv346LH3qpp59yE7yPjF+qEWLeXXGPKERpvIe8+9ho9P7cVPuExkb96eXimMLoM
RBVfjXW9yQjY6fy9yWmjuoRb7MZCk11IAtiHZIhRsSS+wJw1GRuU1OWmHHr46UqOQtVzZa0IZ+NY
PCs6QyQKXvTHq1mDWi4WVDTNhrweYDhpQOUNTRt+kLYBpoTblHCZzsoxO5VC+rp1Pc8ajpHAaGhP
2+PKpCxFcfJRouwI0LqOJachMtdkhB2vwjoqL+vS4anXSYGC7A6oIIbrnUZDxSgmWgkgKax9i2r9
SR64x+CNgfoy9RkokmhQYC6wYtiqALvNVqG9FEI+qf5gJa9x2tMdWFmlbbpGJNMb4rLc6Y2yUG2X
5ZPeqO/D3BV7krSKQ1PJ5NSBEnHHhdK4FMbWMSMM4DJ8YQBYKp4TKAKu0VfGTRZDpq1ZhYrPLJPH
UtNTnxOecGetC7uugfsQGavaIS+XEZGbovAxhVl/G3qrhH7Ua99CwZkvWxdI7iDYHqFMlTsxyjVb
1rS1tBtuUrqfgJ2TcRZ3vbhme27G8cINJTMf0kPKOsLEIGCrRfjAOEIA4kUf2dPrsrnHAZS+D50O
m2RttZ0Wyynvsk64x3W0oh0kX1fuONO3dal5SkHKpp6Fph9hm0Ez16EFqpLcNyQyjm2CR+ObtWF1
p1aHgTNL1XFTtDud0umfTD2Mo0QyzIFnMUmhthnQksmrRBDacSOOipJ7Q7Oyjc+lWhAGZxJ0gRke
blmKj8oHOdX6zTCZxyybTXTdqMmpaoyEVIXZGOClZNIF/W3jwZ8SBLsMuxGPmKa/6Ushntuo751l
1HLMy1lzyMCqum0hdXu5ZCJbJFkImkFOn3Q1+mho4t3QRX5oAm3ASjWEoLHidq+FcKNzgClgMFmu
sobuOS+h6mkEzWfII/VocJkTQ6GCdJGI9OrCdV8xuhn71ZELjvf66mfFyMXGjzhtMKcg5IYJK/3Q
BsM8UORbLpSNdZcIjbnT6roOgCNirSM59a1sBvIFSB/FOAI8OVKoKmmqCVd0lb1FXEcRHwSxS3at
oCJOFasaUnIrfNbDkoA3kYdAb2MYCb2lyk9ZWugPUsfcPBUslisDwFRZRsr9KtJSGmnPONPcRoTz
0V9guycwjTD2XQNN4zpLU3NT5dp4YXnJXywoA2TFhsadKM5xUMmdch8OEYtAvkV1pDI2rDUhvqMk
x4O5EjxbBG2guYot6AO1HCUdw0zyP6ZfWSDaFguCWFN5UbD9n2dzSw0BOczxq9rCRNDVSRdmoCSM
qNGSnbJqyx1BSZgGhrFU1wiKwr1Ky4aewBZWMlUquSWwEqNX/DK0P1XWhIeYcTpqzF95JyC3yT7B
YYSrUCEQ5Z9XzvxXg5NKKgbgf1+KdYJdVXzyvEZ/FcXwQ7+LYvTf2PVUJCebuMVg9vSHKGaLd6br
juSKeayxqWL+6P5r4m8grSykNDqRipZs8ev+VGOpKuMEoqYtFaAp8o9/ovuvaJvc6k87M7IYZgt0
/jfBjiGaDCn4+tcHYL+oY/DxP5Ya35AyRKotd4AblWFevB70DpPnvP1qCF4jXIPueZyS9UaLn04t
MTDwJ9PCRXSd0uRcmWniN7KT1pQDHd/8M2vfp9atfbBKE2eQDaVpRf1HUugf2Bifq1Z9W2eaaQ0F
i6kl34qsP4oLSzNRaKUNpoRORgs2sS9PfaxZB2OJ7g3B/KGqycDyXTd7ZMv4KePYQK/N+JgEPfJf
rAUhGJTRZramt15qF3Kl4uRhnpLFqSOGa2u0Ye4lVlNdX0iaiNgdxwJpY0lEG4+T0Ag6iatvYpdx
46pQLyzvEDh0UqStllUWQkfqolcOIHA/mWX4HlEjHzI5u8UhIWlsr4JJGODYBCkki8MgMIHIsO45
xSC9o4+6yXE6B4ylv4x4zg+ENgKsYguapfBoxjMIv0gx/bIqPrVkUoKkR8xBn6bxWTpCcGgsmiK+
DhA9nOYaBh7IdSKyvqCH8JDwsfY6hKIp6d1Uj/vDPNNyxtfxXnctLQqjlT8rSIGgC1tD26ly0QIH
Wzs73zBO0WQ8lTSq2ciLhXywXmDuI6ZOStsMHmlLj5sMUXwzp4kgbjZvsnynCmhyb6YIixZMgxZG
MZqvmA5XWEA1VDxbTuRzrnXpJq2mu5BQoTVUEI5WA+tZZLS1CGv4zzYhshpyNxdgGBFVqDhoz/pQ
PUImMQkEI2Akj5nx1H3vZ9JyxpFM7hkbxp0cYp2iZ44EPEGQlccL1auw7BKCBWwV5g6nsPGln6h9
Vbl56KSGxloH4kmlLVOVuCNRNPPurRcfGpqvbVeQmvlHuCWVh9JJa3oVfiDNVeKR7jAtgr0K5U9x
iXS26ZRnr4bkqIpvg06uUUazVyrignOrciRaerWjaKE4sqTPdqRMBGR1EaLyaaWPlG3KJnkWervD
2k7Dz+9DffYXzWwInoExXdVz67TIgr0Cz/vjVIs7U4kNrD/qj2jSOMqVgBA7VYXLTSsk7rYQaaoR
AFvDG0qwxzqewwdNaMZdEqUKZKg4MBVLd+EkHuTO3DGBRPES1jqlkkF+Co9S8pMKLZuVq5w86xn7
Zkm/gH7FG7N0lbGLKTHSNsJdOjBUaXsa4+Mw78Ze2Yupae6sRQlqAnqZTsnFi9i3n71OvC0Wp8Gt
thchipUJgX+zkH9tvotD9GWOzRNzJ/hLNHVcMxeJfuCa7MJarUAayJqKQbLZ+Zjf1dYcO7gnmcR0
xjEbOO0iYFtPcxzVh66U0ThYugVnrrI2KgCxLlLCHJ5pFd5/eH2zLLro6V84reZ+opIFZ3TTg6Kl
b0kCR2mtV8CdoxIISpu7hM9l9iih+GFtlAN041hQNXMFjNfEyO8krMSm0N9pLcdogqbBEEEbM2nR
7bQEtjxTvIIkQ5HjE5zZ+8XotEfAF6abRVOOYzpnrrGy+ruStBwZw+w58MJyE3RsCmjXbRlPgzdQ
gTHBPcolI6AUV5tTfqgQJe6Z8e1DBXSWkANPQoId2dYqGvbEUNKKls82nLJA6FfddLQw/AHGnXyj
mn8TYMMWXHsUgbz9orC3k2F9GjAW4cLCfJxxiwLwBMuOKyoMm5ccqTyu13hXZha5So34udK1C3JD
b5wOsLUfoi3J237GfTosx9QQNHdikMvtw/VICJF2YWL8zNqBSSUWTcQU43mW5x8VIic7RW+CpbTa
K1FiUCdO5v9F1fFY4f8p/uem8f2qSAtJorj/tW3++af/HAQn+FndfRQ/u3/8VX/5zd3/+vVl7I3u
R//xlz+wldCnvQ0/2+X+J4Km36/ib9/5n/3if/v567c8LvXPf/nvX9VQ9ttvgyZQ/qUI0VCG/vuV
y7kqP77+glSXth/4vWoxflMVCgzLMDVdgh2iUID8riHnK6IFKIQKBK0AgBGYIn+T8qrKb4ZGcjpz
Aioa5Al/wm+2L2HwUCzRUA2Rt/w/pSFHHvzXqoWZFEJ29MKyIlsi4qB/qFqMmICuEBwTvNAbiMjI
HY43/B3O6sdO6o47ejcumd929MBw6zB5EEeCJCAIbPFX0koZZB6fo1F2isoJlKD3Rna3V/bfw4Bs
yk396ZW56WH0+sMU7WiQEpc9m3Z399x5nV3smPx6pr+2OLvoVyoeLXe5eMboWND85n6yieqhtwfM
6b5ObKyADrWIP7qm5M0+lNnoXXMH5zZwFbfBCT3LzYN4D2k1SNzMZq5wU0jiXE7DkSy3wX4e7Pgk
3sm3fC/ycHCV+fKhPumBHNSu9nYU3JxfIrg0K3btIffkz8QPvWH3PDnCA2I4e/sbQls1LjSElFPo
E4ySGLZ4P77JZyjr9i10Ok+6IDHS7OfD7fnZss/H7Q+L057yfee9qw6tF7s9tafKXg4Z8x/7SPyI
/eo/Pkb2J0P/E+oCj6Q3Ppk942uiVeSgzzuKRFvRHXET1k3LHp5jvyRQgt9t2O+J/chzZad70F98
bnaNL3jitk5Giv3Zviludt+7yDVPrKN3ZOA4yRPju3s6XnCsKVeHCARXibD41nytgbivd/1RTd1M
pRHiM4bV+LmTdkuukVMH0Nls6dKvZLTQOis8+UI229Ad+Ec3L5NxbV9XP3dNNzlFe94Hz7NHk8XV
33OCrkmM8CV2ftTjJK9cGzfPyTC1hc7JbrAioHqRhPKzvkgYmX5qfnMbgiGAnPoFhbDN7CN9SbBs
2v59ho4ioL9yF15rjprrz/GMvy0LcJFBl7atl3JrAtjiE7Mu5HDGGV2O7LXv0R5NdBbvWWXj/RWf
8Fs77+PvgRUUuD4lik9b8yjuaZmf2rflferoaNuImdvKtpodoer2GMHmIMM4aETXOHXwXMeXFWVE
fmfdUltw68B8qc/xST4rD+0JmNqTblyFT+uzWkVXNAkCsGzRUfhAPGR3RLRc6Ok4qXCeoC+S/HJi
NCXihee/JikqdBeBWdt0eKeTsSeyfdUIx/JUy11KDz++ApQAFaxuD990RmWAOxx8Nb9+HD4I0dNO
/YU0Qvgk03JApFnFO8UND/E13acn5p/Dd3jjV7qftH3s6/V04PobR3xoXIElABAuDfv4VSC9/pEg
DkXBJO903/q7fgaAFVh7ujc5QfCecsh8gTfYdoIRPO2r46dNVwrcmFB2p3BCprOogex+tMnmBesy
v/Kuo4eevEjXrHO0N1eAG/sgfqW+TaVnM1TaqQhpHEoE9t4vHphll37sD/512SFFBPlyRKbMs0ON
RQzDnXIJn0jadLc7WFSelhf4/Mgfu0+uC5RL6dSvJEUBwBhfw1t6jY7zD53e+0/hE7Q11mO5QcDh
N/NOC8ropaEDB+tUcaXdci591fEXb+t/2v1+dS+oDY6fpMycuW1wIf7I7vQDkiH9o3QlO/sJIVPw
RAglb/lnIdjtTn67RmfrA0nvFjF8le+Va2JRp1N3va3Lvnekm3KW38wTdBw0/Day6S9xL61n8+Kt
jhGYr7h1z8wZHbQtn/J1r9wHqIHv4m/lzryS5ektD8rhrtmnO2CzjS1y1Mv2ZEypz2rLA2pB+dnx
LnNZlr2PD8IAWsfai/ZDvKuuh9RTnBcPKKN9t7iexvnK+5Jd2YVC+UM+8ZEtuupr+fGmsJhzyIFh
4ffe4E5+/EEAn026ly05UIK8fAeF15tOd7IvOXel3T6T4aJe1gMPwU5Gh+i0E51tz7wAzOFb0B7Z
tT06TEgovPgeK8h1O7/TDpPLBfHPy0lyaPdWhELYlkKzxsnO+lu2V8ND/40+gQ/z7zcj+HUVd/3z
IjndMQ84wjzD72VdZEbAwOXUnDAhcKwjM9Uev1P50LnIpKTWpl/vU6sN/K/3ij0fnqwAvoqisVUR
IKzZ4SUvXFSvUjAsPrm6rc2II8g1X8jRKzszb0/xrH5FiKFqzSeE/qoFb2AIeAxoPBh4cXgKeFe6
RsCc3v1QPp4AfBwenN23QHPXlY/60fSfkJ5BeHVC09Y+aAnvW/ZN4yzdZZOzXBOeosFv3MZVgu3f
3hNuBsSQd/ZYLt8IKPyjx/IjK5zOCroTFwV4kWdyOiEF0hlC2DHpZe8LErAfW0BhT3eR1vol9G6W
S4QpotlgSS5jtMPAyGfeci4Zijyc1c70a2GnjDvGhL3oMLDTLeH/TXn5X6lw1P9Duev5I+//agHb
vv/3ulECjQjhULFUyjxZUs0/qIl8RTI3FyFl4a8cHirKv9WNiv4b9ZwiWoZMNScq1p91o6L9Zoq4
nLAxahtuT/mnul2/KtC/73ZRKGJ9VHQVVIuhiVga/9rtEoE9C1HGiZsoQ/wXhidPqjsQSl7qw61E
ApssH72iXKX8Y42v5vA0VEEPYUNf4hvyTJI/AaSnJ4DLXtc9MKHgHLpDS0qtulMQkqFy9aKmctqU
4+O6M6XbCrpM18CxnQl5dra/eqof5TnoqRTGo1B/IcSyBE9adtGTPt/EPDBajjJugSU/xu3cRw21
h03TmpU+JHVvB7AmYE+FS+DkcXuo+JSxcXsTjCmF2+LbFhnaJ+3PvCC8nfgdsbtuEPxe/alWV8RY
dtK0DyMRfln9vU6sEtbrUiNtKJpP9CyXHlexoNCGyTi4RrsW7i2jWqj8rT0Xr2b2ScvSSarIMdi6
BVYmMoldKUT5bnntomDF+ZLr+lRpDyLe/3j8mJXqWUMGMYcTOTb0m5Sp2hXhM6lgvlRHflHFR0xs
TASxC83SXqhGnsTen6QRu7UC3piqmGQ/uk2uNH/PE5AqwBjGbUmwz+xHMm/V6m2IjjGpkBpYWjFD
jtze4X9wFE6sYUh8QfjFOlMss63Ju1z8Ka1f5vooWB9gGJ0ekIFEQkO8fEKUhXOXXK0wfiT0mXj7
nUYia5tlgdhRxBuvTDox5zTOUE8bTQISf38O6cTlUhBWsRenTofI0irJ31szcLvDZd62WrVhgDT7
5OQ5JKUwoG7QIwxeW4+eweBe4bDS0QmQaUflwHJgeE8COn1aQXHzUcImEFB2btgS8TiN8SGJu4DW
HUBYjjtLAk1PpsX2oDSgDH+QycykInJKY3Kx6ANwRC32Ls6JK1e5g2fIztlFyXPj9VWCGWGCruWQ
1iIHtSmMAdlRog5BVSDA75hBVTNhOOkgHQw6uTCSKElIZjQvNSE28LijBAGznB8i/Xkc3xCD4ic7
5/gnh5hr4E7Y/sZIe5cGWpWbtLN8y7bNjjGoqOzT5Au3FXC9xR0RADTcbWZN6kyzuhBjYC1meEJQ
VCEw6mhIqMm6K6EtE7vN1YNskGY36fFTKF8g+XdlgbpxLhemuTh64oWqCNLGNLuqgULCuOotD1w8
jdJDnc2XInT/7gj9b7gzDRzU/3qB0UQZ1T5OTfGX1v7v2ukKqn0r7mlTy/l3wuGkK54yKvEpLHyq
x5V4EoVmuEBwaWueoPrvFwN+xxh79Tr7QjgRDBf6MyKXkUDFkS5MpBKiHvv/m7wz643cWJPoLyJA
JpPM5GsVa9O+S60Xoltqcd93/vo51FwDbdnjHj8OBhcGLmy3WcXikhlfxAmCAPwxkOzWj2K6W+i+
0H73kykl/RcH+JNbC/aznGHLl/sxYXGZepDRzsvobqn3pTK2OPtpUgaavQ7x7deZBTfcS20+QX3a
AVHZugMtHpp7HH1muXDle4QvGdjqudue1znEk/aURN/pewIUQykmpsYHxt148lvkWRf5+bqN7nK8
y850+OeTukaA//GkfomM9woQC050BPzs0ezSGzjJ/qrNLRNN0MXrTOluYb7g21v0wZqb3Vznv/ld
0Sf++hEkc4hPzYMQxxfBoRhIH44tBVapRZ7QxcoTbTHFhe1NFiG2/1igeqLGR2rnNBDftw7dve6p
MF5qdYJ0k8Lf5bkknsz4grvemMnSnof6kHl+SlWL6R4rs+dhev3PZ+7LcGd93ZE3QR5U6ydHkfnz
687iisHlkmEW9X70HZqj6W4XRdHy8pvzs/6Hfpki/edAkIhtsLjS8r7+QmFPVeVIRwd3mWAPTVN8
uNXTgTbnsP7dsdRfvpbFIgGKt0eWXDqWkH/+WmuEzMAX1G9q40IX7p0KrFPcjscwL4+DO/jY1dGB
I9rR7ZexIufg2NB8TrQmO7m5ScfLTOGtKZBo0jl51Gy1rDTDf87uIEOzDmn95j0frZErOsczjGoJ
JRGj/RRx8zJdeTcahFnci15WA2NDk1mf5j2pwPBqbN8s3HCdM99QT9zq8XIicjJdS/OWXrOdzW4w
nG8bfK3KcuiE+pgd0jA21avcmIDSNjphU4gB2ly8LfO21wGOfWlOF1MGyt7iUTKuyZeMUq+njP1l
H9WnCv6gERnHkLzi8pEbN2HanjVo/S3lv5qql2Dyu+EKuVmU5HhyAXqZIcnaMlDTLRU8QPyNdUUp
yVGRrbNnnurVnjHPxlItyUKeGN+GsNmP1TOFZ+trWIExdtinYpmyayxD+XLEF7Ad5H2lCMiRz5jN
S4h3m2l+t8wL+ES+uy7kjYc5YZCSvc86PzPzHaPns7mnU8b70Na74hTYhI5o9RmL73AiEP6vlXWX
0L/VHZn+px22H4tH1cJP/wyyxjfrzzdAXj53PaWi2tmaVgwzpdq24oL2c6ratwZp3bw0GI1AYY7m
w2LPvhtVRJGZm7No6zQuiMlvy4mnJxlTYuCSbRfdL42LiE0zT73YJ7xYDzqjYDrUvD+hsslh9DMl
jxQKMxNkUFYeZ768jTkKaz/xKECNyZuoue/pTFjYQFn21ouPEchnInhJYB3U/JZEEHNY8NjcJ6tH
PuTd1zdbJ7wAGklzPHoJazMOBy6UuY48JeCvaLqAOHQ2ukxxDoVNNMTZwGvaBO4TY/3d0IMAdaFp
Sh7l6ri+Uu2RSeOU+BULGazfR9Motrh86XS7cuL3oEdLSXcBbhor6WiD9vY0dOTiRVuMIRz+GJ2A
9iQP2N+3g3M+aBaPc3TmJB4AIGYO2t1gwN9EeJqboCBRf7cI5z6zHwdnuLRlj/bonllEd8JHHWHW
0famDW0avneM2nzysps8uMOid9DGDfXD5F5v6/6NCAOrL7x0oHGleYbNyB+IvY5qP+r2DEcea5jE
F/lHP7qsR9wdMVCguAQ8q/FkIZ2I6qM0j253VzWkRGyy3oxYCR3DxtmkKXv28IUgLtdqgpvF2JQl
tYneDcu/Uf9c3JwmDdZ1HqZFXpHWU62ve8fyMaUQBmVgw0s893hRGw9O/NxPD6ZtngxaaLwxwswB
2mQgulvQgSSuA/oaVdUc+/bNKPm95AtZEPqdgBeO4xldRvfrknJkdNd7xS6nDE1Gwz6q3or2uaJj
S7DWnNNrfAb7rv9mxhFwPbIqlJm59AyyvrPboxFgUsSk9jQo3pRQ2uLwQ1QsNR2mqfQjGBTPa0qd
i/3MgnQmaFM67C1ydztOikv1JmMcZk9cKzPeF1SJ/lmJy5DHbDs8B5SCyZjrkqw9He87ieG00JM/
i5fSPGuNXeVwz5M2icpTgd4WGN3eFje0NUR4zyWlR0+1EZ2FOLXnMn3yKN0eMfDomB5mFh+9lV0r
Fe5cxoJkYw70PW2cotvZM3paL/08wkOYkXimWAc6H12Pehu6MNW8fJO5J7th3cK02XW5jZFKm3nP
jO7Er0UE5qlPHiHDFayVDCAyjpv5zBROxG23cfLUKnO3lJaf3GfTu8O2p4Y8M8H34CwYhnvoZviU
ObIJ1gczam6N9q4GeRlAYCzwybmN3LrxMV5G5ooIGcyUyTpvFnva6eKeV0NL81jWZQ/meB41XKUU
putzwDTWiBDMR+nKzreMm5SJIJWtW6bFO8LVW6PECuRQnOm8kf7DFcRtaza+zdWKkDFP1U5wOMKO
ey4kDKwNEfpi2/MeStnZMt3EaIk1Tj07830usanTB76k5RlVixYkBx55fUAPlBCHkBFDhFCO/fKH
XmgSOY4SEcfBECtAYD+m5rEfUZ6aA4Swwfw29rw2u4samGKlipMjrylRnQT8w9sGpv9wDKmNDwhZ
XtjT/UyWMThmrAq0daGayhc0xjBeOrZI0K3xs51e4KRarH08DGktfPFUnFeps0koEKxfl+KpWo+T
Z1dkK14NYuqDU7+62qPEj77OJ/LTFGtTa0rcqJ0eGgUxnb7bgYvWMycq6JD8QkpIpuvUmRlK9ltV
heDl1ZXB/pvmtf3CoBUI/quOj+kgfGOqcfImRMQhcqJn7/BQPVjlqaQlPf02qFdLZI9W426l9ZGj
MM3LvkpKf44gLkxcpwygqKdZTDYmkfCX1wlTZLrskVUDNkQRRHyaT4Bbgl/Y9IxtZe7PJnMWPPUF
/aIzljPvFnqxnywIZ5byJ0hJgkt16mHhsXWt6K8Z/AkUKW4LfuhuX6MAK6T9yDpreJg6FX1Q9nGw
HhdP3orSAeAPktBND2kz7CcozJVnPNc86qmL389sr6LqfmovenjSuLZJj1UXVnbf8lbu8CrrMdp5
6oXN/ZWt0Unqx2D6aRjzVWvnVFCNeG8kfor0wwQTU3cVG7YTLcWoEvww36gC2HSet6P1EHL4tO3M
4tLL6e9h1hakve8EbOcfCGJCp3WQF3riV+xXuKwrF0LUhDme769pU6kigh0S6rbZ4WAPD32RPMQl
mQYGL3pJzxYG9l43IpkGO0x6pF8Bm+Ll9QRkRjySoW8C1seAsklwe0ycXZtv6MDLqJfiUohq50bU
y/OKAb+9MSicTSpsdh5hChiUeXLWmfimq5kRDIi4jJVcSZqTl29Jn6hkcYLWiZc/N6crg3s5Qlfp
go8as00rMoINge+oG8gPlQsKhurDOOW7gHKUUDmk4Sskn1Q4h7WoV5fOZsmXC5sdvxEkPwfToYJZ
466vDg1TIQk9Ozf1VbSuUuz2OoknhkWmH8ujNed7zC3UVHL1mNUlRZp+GUg27aWf9k9TkDPxSnZu
wJXKPMiwfXCtVxlAOJ3ml1V3nacsP/JmN6271qn4jjP6qm/Ck2hSmt1BCaRrx15P6SdBUjc76weL
XrQQy+jIdrXZTvXNMhPByMGzusvJYyEaYR/B+K3c/N1W0R4DzbYuLESXV/wqezG1m5TfscwcPyCE
M+cW/AxWn5wj7eTbgao9QL/muW0u/oRfIDTivXS/5fq+7+R2CHn9FS9czTLYWrN5kDhCsTH7qUEb
cBj5WQATlpUJDddyZqtcLv5YPjVi2Rc2v3f5uBSPbApE1WKtcvaUn/IM2zfV9zBDmh/WWMxL2ODl
ojavTl5C/QI+b2uMw2GcL+2pJMRF/58xNlcj86ylqw+xGA+IcI7MzvAj+3kR333u6v4VgOz/paFh
FYb/Z0MD8szXPp/1D/yHTYb8TP869e8mNoTV7fiHoWEVpgENAcXB7USVzsrT+oNNJuEzICLjWFDA
9LA1/GrDxNJp0zYPvUGzs/5Xhoa1Z+jX/bMJlAGaA7tnjgLRS3/ZP5tqsUjaslwwsCAtO3tJzG6f
WADJSZy5HctBunMbnj9S3wTUf/EgE+gsooci+Zvt9VcaBB/FNjlTjjRXY6jz5aMMkC1r4uC8NLNm
JouscBI0DWDKUPz35ASPDX4Wfo05LItfm4B+d6QvYnxbhkZVhATfcce1zKQxYYDYjUA9qGH7y5Xw
N4dai25+0SfW8wtk0rNxT+MmF+76UX6R5TJlgcDPgaADsSA+MpBQmixZ+V5MKRvYUuwdA+V2sBg8
AqJe8O2fD/933/TXw385p4Ce4eCYHD5SUXxt2zUF4GE/3Ckb09Q/H+qLNvLf3xSDMPQQ6Le0RP35
mzrzgJm84krSy9xflMCY2S/r1GAmOnpuhPMAY+xvBLr1h/p6dpWtHG4ES8Oa+PL11nCAxKCOFSBN
mwj8BLltYdAK3JatcUUWWWyCCN32n7/pp8nn62E1UyMMQK7HF19/9F9+1Dms5yLtccTlYiifNfIy
pR4UW+/aYXSDfWlPVNQ3qqB9xNGN5xNpysxTMzd6eJ3JV5CTDZGXdrnpNmy+i2Khu6FKjPu2W8gS
uGZYXcPPT5FB89qo78D4x+lvLsy/uzJgvADWZFZmgXv583fI0qIctGYooGRKYWOZBilTI2+k5cju
y99chvqrPL1eHeADUQW5zCEifiprv54yel5pgGH5HC3AfCn8VZO3CYOouJUY4TEH9VEV+IPMDAJc
oVAXyoG0u+ngJjJzXYI1G23QFUA1aMvK0Yo6FosGkWkfcgMRnt4p7O448KQr/LrpJG6spZseyKoi
OHHey8eBjGtOQYqMo60X9thqE6cr9Aau9DAcA+DlbFoLNFGcZgU2lxyV1VnrdRz2R8nsk2Fltqsq
dK2jMQQNy8yEMhTf7OMivmloLxiPVc2qFeN0DbDcKOhOLsqpYs2U4Ci7bHTP3hgCvXEPlUT+6HMn
qmDqFyRV2jTAW2TXuNbNoIoTHJWGfrNCk04jyCsNvgld6ztr0sOhUT3b585qydzzV9f7FIV3/U6I
0Uh9kizpS2fW3k1v51gsUW6qR0fwprkkVFfeOmnt5Ie57EsyN1RgPHpdFU5belLFtWpaCKdqomhQ
j6J/19jz5j3olpiSTJqCg02rQufnKCMPXIo1BEwSs6x9c+WsnuO8d19sy2XsUcJtO6ucbnlrRbKs
IZTSfnHStS4RSuNPaxbj7VA2CqWiDtLXlHJfWn6KBXgeoeLuFjo4nI+8rJynGbEF6YAg3X3SYOWl
+L007xfDWJdfQTnca4Jgd4saOFHZIOaRMZTGN83al7Itp8TWL7K8R38z9cp01bjSN0Wjauxenlpt
I8Og3txiohca+Eb8AQocHY8oS3oBnCxn9JWl3uAvs6mGaydsxVmdxCOTJh5Ud7wtVbZz8ZqjfJTk
JhZWuqE5HFxjku4ZhDIpz2I9iIA9VD4OycG1dfJYBI1QRNZkS/l7Mqa4hSEfPbbCVTYQTU+y1Cak
4Zxkn7vlnh4Q/NpSRxhdgjhxemZhZY2GA7u7jcUVJHY8uEi0VETLxnFtMID1dBuaZiGonoaNzc4L
ayS9lDY6RT6V2Zv9iQVbPhFhzScujAal7rX6hIgZn0Cx7hMuBo0Ph0XyCR1LOtU92rzEZnCSK5Zs
6YaOloNPXBlLnPZ79gkxq6WDYRv8pVxDhWDOBk8YV2EeBc4RUgQCROOG7niZLlVDrY2oWLjKoWcQ
pfOK6G9tB1wKnZ5NYC0JdtHi3BkdJ3nELG667A5XZaZwl9o7wAHRlKpC0DMuRdPP8/OESWDY4WVz
qKwqumn6GbSEH07hGPG/jVIjg1cCAFP2Q3CTya03Zu1VKYu8f2rdIBquRUe5x7VJt+4E668vz8kF
RK2Pr783bytSKM+O2eE5Wdy5bA4BzSNbs+PqjMgOkBVnAtBScMKIpOmuuAS8Z7Oacbon9ag8zIlO
mmyFFXjLaZpoKafTOeEKdoH++WxT5H1BQTCePlXIjsdNY9/gyIdvGqUmbsAupqd4U9ae0R9dQoj4
qyyTJwgPzdKxnh0QBzcoDeMPy+kXXFt5FVPAlBbYqV9L120WNrEg6grzMhJDLdq1fseBJ2MHtTrS
FuYy/R+IX4POqZpaVBakWktJtmc4rBkbmG2G2N/g6RbWKTByk57tMHYfst5hV+tNC03iAPElLpjI
FeMllQ55fhhlxUXYgx4q/YC8qN7CfeoeaunqCEgVSTOiIHrotoBPcItLNaXPs8O+eWPNFY3DRkfT
CoJnHx7KYGLDKNuKxjhi2G1531OXgFUTwP5T2rvDgzsU3oVhNZh3lLswCUgtIphwNsJzKPvTPkpd
sDBruz2gS87rMlT06trBvYyoo9mE9YCLfG1JRFjJi+9BtA5GKYUBzlDMd21UtY9RP5cXgzfjCKKT
6Skw5p7bOaSmD+Rig2l/R9nPZQYt6SpJsu8laBP0PWrooMfi9G+pN9lQRcV2FcTCXoJ+ZL8dCj/q
DIVJt8mzB8qMB/hAvWWez9hGa8iFOxODJvHvb2Hihr60M/qL+6hzjmWO6d9oPO8lhYu0odfodqik
iI+5rall84JLs6GavYyQyTwKfZu+sM8A9L0GrMx2IhubR21iH8a/Ph61kQzfnQHHPw+TgTeuHFAz
TQ2+F2m43cdpFu07szoGqn6uF1qkNrKa9PcWINdelVl+xDben9ImyL55mO1xT8gBZYhH1DQ5+uCF
Gc8PZa30IDm9FV75TL1admzwMMx2zcNeVHSv62CAH+JMyWUyQZGI4ZScp21lm35iBa8SIf2QE+vA
2KtV8IOFy6kAG3JMC/Gmx4pcoZFbrwimxrabY97bbZIe0BdoriiT0dxUQfkcTKP7TM1z9WDzfNuy
mtS3Bm0NuxwY78ZW/UcSVe7O8KLztq3fJhU0PgSa27JwTl5I3Z8hkmeStzejR7gqy3kfp+u5SrOs
24WpRIZr5h7F0EQltrJiOAVRY+4pAzxrY+sBZgp4mNKqtl5R1wzPW0WhaMBcKhWYIeIa5yhdN3iN
SZtuoDObL0Fsd2h3TTgfrELYV4mmYmdTzwt+GzEyJG4GPM9DWr+S0IzuCzFg59NmVzt+E0xa0J9U
3WTu7O67eghOrFkfbEdZVxD1ebeIurjWLmJe7IF6FXSPteWPaBRXCfFU0SzGpkuI6+quXM6oEr6O
Zckksm9JyqNtBsozQMiuDxD4lnPis9C9qIYChI7n6h+k3g2fYA1apAtpzzTkcp4sbsskqBfMCZjs
cN/jBJHEwBDXRt68vDgvaGEhNpVJSlua6FTFy3LvjPZ1n6ifZs+fAZgjjmvOayjNj7Fw9yzHuuvK
QK0bCn0AENxuKyN/Cxhv+nLRRLZseR1BQniZHHqrJJHpdKlZU9YJiGNwoKSSbT2g6S90cbSq2ecF
nn6NBAjSb9e7E4ppv6zgHSgRRrdjuRecYmek5CLTwy6mMbOUMI4ilb+G7aDv7YKeL83Uls77A1hg
vNaBvgQLvunU2l49sEsx2nukv1NHE1AbRi+dDR+3L2doDs05RV3CR4b8nie8wJAaLEhrwVWeITbG
pK1Bu0XnFXI/MjX3Q2e9gYxCXiT0tFW0QR2ilPUwTGHoFnqCFzwT7vZawb88hDI4hElir6c8dl/K
GZcj2fsPE7yDD/PXb/t82cbNjyq3kfUDUfjtCqyq0ChjmhMlFQ00uvW7xfAQ3vVq3JzLS8mKd9zw
NIdgAKTkUU/QIlYGdHMoGntg3umOI/XUNUPzfGqMgqvc61iGUruxMDIum5cVjcJ/TOKNEqTSYSp1
c3jLuU7waUKUPua9sdzGuNHuQXoXz9HoimCjnJix8JCHOTYUO9LkqEZh/lRdxEAxcSGlby0utXqb
xS7h7WDJKYHhXcmpL7LRgR1ducXJilqBp9Rwlv7FA1YSHxCZa+9ULaq7SoY5kHuLVPZNajZVQOMs
/Yy52UZ0ArkY4tmtMDFqGjGdzJSWYHpPo3S7LH3CldMWRCGkF9k/QsuFKguiryV2ZdvNB6cxA+VD
45C/IvfeG2wzaNFBL0fosJSMkCOVY7Rvx069ev0kcdkXszOcKtoYrlpkHE6jYQYPibnKzvAlxZ2e
oVhtbcNKriAy0QTeKFuvMyBruQ/WLA0XtdPGTBVcGFl8yyTAESVq7WOE6DAO6YClLY1QGNEDKazW
H7zKfGJve18B3SN0ij6Dj2SswWqJIkoIEIQV/3+QA86hajCij4qusHTTt6C+/Ko1qu4QlrVZb9ze
iE+WzQwEb9K8gzUpnjrwwGKf9Eb7PHqqafxpLjhLSjQoUsTB1EKTW+hexJndmdiahoa/HcGUZRKh
SH041spdVHP8FIc5FyqpDfVg6Ym3l+7oWgF9HA54kIMAFRgyDudqzgGMB0aPk2JWxU00157c0aQU
8UoI04mDqy57VUnNrHkorOrIJGbuT52Q9U/6teLXfCyGW881x1ddYgvMeppSubaL2t4pgCLPXROw
zMsoxjqkdAp3rKbp/qEpFTVsIxLP7bbx0ls/AAJ5MFw8HkOZEyY8blMjhF5I/8ljWxl4fxouTAYl
djbeSVWX7+mQE7FXYY203U81uZ2SVf9WLs3AfqSXTk39DgWR+Oms8mejZ/p488B5sN0cc3sJi6fc
xoND4DTVRDd91cPo20cTqCduxWJ8d1kpQKQCb9BuOnew7mjZ6m7DwMnB3XCQu2xkTbBB+TGGg4RZ
xltyBPDZRW0PhoTSvx9B7pS3sxFWOT2dYfYUlKJ+GzJzuU4BsZTrXVbBBerD+iFPRMfO1l2pIjXT
m8SHVZkhIPUtQ4OpBNRF1HEBAeEFjnx1iwAqcQ8+6c1oTcLOgRnksO8Hp8XGjxmOdMdk3/Z2BQdZ
dqptfVYGy4teAHjzdlG0A7XdMBeHVlTZ48SqndQgFXvvRt9DQmop8PnsBSRsshTlJ/SToXeWFeZ7
HVRga4LZHCmwEqELOidG4t9RF8uSc1lGCEGLM88XsT3A22RIbXzLcLlZNDEZFT7dDDV1M+ipTfdT
akykl9KM0VzXzeyanKAx0l009sRwu0yD5RoEr4toTEJYQiJz7mzGKJppUS2g6ChcBaC6wbAs3Qqu
80yIl8fINYt6ZwhqgYd+ADg108Y4MqNwrRPw29Dap3BXpv3idknHjFV4pJuznvSK54rkCXwUBguV
yOhWsS61NoYDq2RHe0Bb+XWtCReVMFvJIDTr1sdo0uWnttueiEsZQEJHVTHudGQSXzNJ8K5QwIZS
C6dqxkfXaCAHKo+vyQq6qG+tJQ4ZTY2IpUdwASo/mKGd3RLt9OR2mVpqtZs0GmIuLIE4DFG2I+c1
tjzOsULX7MeGPZ4IkOVj5epnCmbLAaYWbygqtANBLawVpN//WQb86g5ExrLNNXToOaiPq777ZwnN
LaVbBTaMyayYzDsKtpJTjupDxtwrsU3YVHBtOtvDBNNpMwHnqtryqpqMcN8PwnhI2D5etuESWft/
/mB/UWL5XB5UO8zr2NdhLP/5c8We06bpOoIS9vxtiJOeZTnjorIP4x3LMPPmXx9OOswwAEaj1VnW
F4k7DevG7SeAkp6Tp74ISOYPqAtH3Pof2vHsf6v5etCi0eCgFsCuNr968KRAuY9NJ/a7JQra761b
1fPTmKdu810Mhc2oxs1y+Eyd+xsR828UU0QX1sMoKFJJ58tpLcy8REFkajDz+N6AaiK6ScQcV1Mx
/mYU8pdfECyTKYSLcYecKdbPP/+Cg5ukS78eamqY89e5DTw46QlWde54rDFl7/75J/ybr7Z+KVyN
NgMn0B9/Pp6iC950Vu1eKNJoZhBN59zyPIQN43ee2r8cSnPTWLZtceErUhdfDmXbo2qiKONQIcQ7
ZbKeKRw2BPZiOeef3+pfjSv/d+Hq/2tsGLHagP/ngeRdmX9tS/r8E/+ZSHpEokmjeFhmQRhT0vnH
RFKYdHHRU8QcUApF6gV/6x8Ra80/kvg+eKas8Jf1EvkDDGNDjEfdw7vkuvy43Bj/AgzjiC8XPz5e
lyuDQZJAlWbd+cXxnNG9nSU0bWxjJiDVNzFQTUD2tFwMcm402mTBtdCmld/mSxwxl1eiUlWPgcY2
MUoWDAWuGicRClJG3kGcdCUOqjFMogBWAPvOXUlZjPedRQ54FjcLrfpaLXZkXczmBOG9S3KqXtiP
NGH0kGZBb1yir0iP9kLaasqLwrUT865E+HVuhrK0oPCOMHd1P8KFQNC6sdc+hFPcp/K5bDqDyvC8
ogh4pn3oWtEkTc91qFisbTAjrMCVbrFwNnV2MQYXgUqbEQQMTZnmo0ntRHBVa+o3DhJsW7G3gbq3
JOZmj0VkZK4+XjMqvkmg4+5e0I8xHQt4EHhHEy8LdrPbVSxDegp5/WWqEZ0SNA40Z6sAD6YpkCID
446hsQ9DVVY+5GXKxjNWXpe5PeUkFeIFS0LdkojLYIKDlFkNTnyF+LXrlu6OFhPshnNM8IS+GSAm
dE4QEM1Ho5F7maRxBFhVU1Nv2uEqRTCKHDL8XeX4wogAR5EdUwkFbbuJLbQuA2JwyNLrZzx381Ma
wewIvJloER2zHDZ0b7OpKS8WN1cESzo3ZO8FNfy9yGWKGhMYdznPMSIYsm2/M66gg6kMsX1xuV9E
mAefZxQzVWM4cxBCzkQeiGYbJHS0JnTK2D5rpewxslN2VJWmkbqmRXHL5sU+w03Z/wjtZWZwy44A
a3T2ZjoFLNI6L/Jpm6aJd61Sx4JXOo/w7i2rd85B3iSvGQicBsLgFLDkz4GJ+s046Y8w7gVUCiOc
ahLIRhYdHIPnMGxW0d4jQEXmrvGG6uB4EgdtndoF54Yr9HIxpsGCKBdRzqTAaXgbJ3FMa9/z2oTu
L9Ix3oaMUXZLXUXEUGWHwZN2ZkDRTA76bSby7m7qIGZsrFiXz03f1N221Xz6TSiq/JriFSwtnRxS
TIzKLa7K2Fg/6qR7CEXR0DwUdRy/axE7Haa/ZHgeoxgzcVfZ8wMkO8VCFYorZte67ozjHHeY/AA1
he+eF0WPjbUolibBJMpDMEXEiKYRSDRYPfQJCiST28LwbCK9bBVv68JJFLYqiYILbTozOb1D9o2h
TQp+Oyn5AQR7m/O8SyihKbDovLO/6GbwTekoNl5su7dWkoaPVANKbOJuEhwiVkQppOXAfhFzPAer
tmkMO9Ook+ssW733Tpc7H3lkhA3JCP4ZYXY1kSJWw3gRKmk/xFlS3jW9wnQpVStOaeEhlDLUa58N
lkjdhap7yqeZ/gDlKQLvMs4zB79WC8bNN/OeylJZpwOR/dw1r5krBt4+6VIGQUywqv5M1LhsN+zG
2vdqNMafpd3g3yxA4hOUraCWbxaLXqidx4q+/mHPbdtu81YF30pVLZyjYQkLHnBGQyUWrZtvOgQc
uKcxvHKR2A312E1DrnDQFWzuaQZt8l09WOmj5Rpz4Hf0Zz1PFNpCHWSX8dYUc3GjIe8m7EtrBm/4
N2ww6n20hrYtAMPhSlDczF5WPahuiBASiEpkxIpE9MGkhW0IFrLyxQ3Drj3rEPrZCzIkvyjCctL7
yrEWtvUuc5pdS+O73neIEe2mxZKH1pOM/EYYbPWjLQxIDiH6Vbt3AHterfeqt4+gpx+DKcEPGFpT
clNXyp55tGTBLUWm8ImlXdQ3dVeHL67oSsY0klLaIwcdqPww6Zo9gZ9DhHT4wTrCYB5GslrYBCQl
O+vvuTmCcG1Gnmp+zS1MDC3SCdDFcQzq1e1Gqw4u+vbWXdaySArOXXSLyLEgAiamZE9ZZcZZRRk6
yxwwX28qCPUjwcru50KpCKEQMa4Z5DB9bZMBei7Om5ICuszis7sjlF84iWF633qW7hF6ZdX4i2cN
TM3xBd4zznGSw+gYwDESFIzGR/+hygiKMs5I4RVEwOxSk8lMI6944lfDGko5a/Cuh4QRV+asfvGG
GjXMAHxKpmxFc97Hek0vTFAyN0Brk+hQtal5Fy6Yr3c6txvgAInsT/OoBNhFMQ93sLdG7NBU1y6Q
mobwOQOydK0YKmTbOc+JTuZxSWsHcMDlWrajZ/rwY8eGp9O4vIMgHc9ilTBkpwLMmrbWNHdM6lDo
bvFDI0fzRlUvdTHZ3yy3w8TvQCmb2RRjscCJ6cnnPputO8MsCEEIFHZ2iEOljqNV9KQ2E8eufZPA
mbsnYAOBYfQMCVCisM3vppLszFs5Yk3QRe7eFDNtNSQpapyOc5hBL7ILOd9Qt7Xk28bScM3LULRP
NIuL24W/Yex5Z5kxpOvYeuTFVKZnztAL3mrNsOziKLYNQhQp7WGQI3sQC7xvK0Kma7Mzu7iefxEY
38uihz7fVa6ET4pYTtFBDn5zm1OmQvYld/XHQHXHuIlqlkMbe+m7AAGl7d/4bwTZjv2E+BbKKL6h
OD2mJHusBPdXtFhn+ZRG9VZD1WdKBfvu3lu6KOCSb+ljkiwRGl+g89C5MLs2oBKvIgY8Zys5xTLT
HwuTmKt6EvgLZVnLjvcDv6JfJUV3azGEmM/y1BoOSYZPAZc4wFZatehm2KhArOh5AFPTNgqD9MWy
A/KghuXUF1nPeGQTqAV5LGe/wVKC5PSzUzK6ZK3R2o8lHPLlQMpsQTrtjIWNPExMUoZzG8mdXFAM
NhOtdJSERAntyr2ci+VIT5rKty43TQtLa3Qowl5KAFQR558UNUmLxLNj8q9VH0tqYNxwou7Bhcfn
NAYhm9Fl6Ys2PIgfvTFhGfV0wIArDcPXDn8F7FKwuUQi84wGkxSs/x0Ohyb1I426iMAyx/3eShOp
GakM/W0UGU14ttQ58ONcMqK8aBa93kqzVRFwaczkwpqlnNDLB8oCSt3M+D2A5d7RFG/fuZ6dvo4q
Z45Liio5OD09EPsq11m7jauSq5V8TTFT/k62PN8Ly5nA4ZfpiAPKs6OaEOUcMwtv/4u9M1mOG9my
7a88qznS4HDAAQzeJPoggz1FUprASDUAHH3ffH0tKLPuJaks0bKmVTm6dpWpQCDgjuPn7L2250Sf
07kzEALbQOT8G9GlAUhPJBG2c84q7fKHvh+IEWRoaWKBdVRmzQ9Q6kbjZTTbObkorLSq7kczoPRs
ebbybyPYrmhLXlEhP3dF1lofnLoXS90rrRUtSAHAUlkOpxV6C2r581fCoUBbhio1PrOMP76w64Q+
Q+FmX1+dj67//PteKwLf6yCXj/HI4jAdDkpYgt4bFslsyBuqvWTDTBLrhx+n451w28VbQu8Gjb2w
4B7RSNSERFHroQ6omPbG9f3/nVn/zDIDyvDqN1n4ZH/RxBas2f//j7vn/P9dPMN7f0MG+/kf/UV4
IM2MNptHCwb9q/IE58Y/yWDCAg2GxpZ/+OUIMuVs+l/HVvmHD60UbS3ALsYTi8b238dWj0aZBdCL
TsTPw+4/OLb+bPa9fk4F8k4f8SO+UHS+RBG/fU5b7eSWGmzoUu40gw8Z473vLa7/vPE2BTKmvRXJ
LQGq/ZXRO3tRxUdbt+XOtJL7VFtbglfvnBgDkzNG1akunAcJop8z54RrFxPNNvIr6oCeECOVQvJi
IopvpeoL9AxMxFwj+J5ag70CIqippbBpjKb7w4UCFvd+dvD8/NHlRQb5yYOM1Im7Xpmk6IYlhkas
oQwSDth+Ppdhd8yrL8wRBgB6KtsYdnCf9daf/uB/1Jr536gktwTNlv++cbME+n1/l3P98z/5awnA
9PWY88O5kzQgad38awnIP37KYMHfwea1kdn9ewmoP7ylpwcLmB6NetO5cf5gTdh0gH4K09lo/0nn
hhD1peP9ahGwLllPpkVKoK/QFC7pha8365kr6FWHXmwqzexBBp33Ir2aA1QF/JNdNVx8O1PYTx5j
cl+Xm1Tw4lg7sy2RvcT58LVBYIEE06+LQzRRP21l7lqXpk3Jv2mR8HyFvh5R27qzccnIu58OZroo
Z7qyqSwYoxYujEmQwry2W1qZpAojttDI7zpL7u2Sqfc+pzn9KfRaUSBAKdpoN2RVQHVgl8EzibPI
6vpapuifSOQCtMQhodjM+TgSEKNcpddBRRgbR0LJ6DEhEoZwbhkkV13YkFvXOLIRjF4CoMIyl1x6
ri0oJQ5dB7/x5vRMoqc/T0KZkd9VDf6XOiEQgVwUHQMpL9JFFpaMYU4ZYE7fatGMqDqCRjxrevgX
OmiHU5WORO6IYppgg3XUVc2UQ5ulH07Ji97VcLflxLn1XHJu9/du12f1ilNKY23HOm+fdBgKg3pT
QS6qqPP6TTXr8cmabaTG+dggVepMTGzTlKAgo68AZ5nx4FMWOvZnV4TOgxsSIJxUfnUVqLin2zEq
TjBOLSP8UyR85euKclGWBCv32McsiFLo3Q4l2Spt6SPoagvvgfxcMBG4Pg3UB7mId75hrqrSoEn2
lI3XJOueB6XFjA2HmW8fuAro5evKjsGVEigNJ2qKrR0v6mecvTemOBVozHpvfoTcARaxmNvLWVMt
hDRYHGRAVuZSIGcvs2F98oIYsgfklZLuH/qxdTV1F8Jp9yqbr8auuzcD/ywyxEPafNflcF0tnvf4
u02nRIfmU9xBBgRslsMi6aDapwbH9Tg4it4w14Mt90HUPFXJwjSmah6mfW0z47IYc+IfXknAJtRk
zKYLAjfOihEyadgRwKOsXVaj/fGCaN8m5Wn2snpv0fzXbnZqTY9Om3tntt5RB34MYbC17nklyTuV
zsVXbTZHOfIIesNIaJKbGugEpbgPehcQii22/WC6d4kTAxsq24hmoOE5NvLByXhStovaq+p+WEl9
oTx97ZAVdZ7/lNUMzXDfADlehnddQPpd2NeXLvkcdogmu6/QrJxqK954dnetGuRNcibLzn/0xbM5
XU4QYRIgWDYtWPNRCXML6ecR49o2q/lNcR9aBMQiWprp7UjP56xEM1WBtDC6jEFmCV+/4NH+ouz+
JpjbO+kOO0MruNowt0t6dtmIu/oyVc7O88HwueFVgxDJdWxk92BvyDyLPWBhkYmIj4wmQ5/TeluR
krOr9JIbrjd+E61h/x4cmXRbm2vhgH0oWpSFxqco/UrCx7l09Tqcniylic8Dos3x2ozP4yDdsWQJ
WjjQhvwaKc4EITghENY5meX958hGRkSX0o3uBl/cV2NeEBLovxjwf3jqzvtsYnFAC0bszqs2uRl8
u0NtU927VdqTLDgi8cgkVMryJsMrHSgM1JUaJGXFk2rbEzGlmBQVyc+j3mVU5McW7mOPkdk2YNMQ
mLbp+WYKtUXEOabT1loFw3enm6JiZXeWdUMe1LAMCqt1ESbXse2RFZyexqxCtsLfnQ4kdjpJCtcw
yXYidpLzMe3GW0gxm6HqP7t03zjd9ReTVpdyTh5p7O8LlJpINkg7S7qjM3t3GSmOfTPsYA4zG78y
4/jMx+haoJwFrwILvUkvURy9+BEKcMEAnc6zE69klSLrZpP3dxU2/qSv1W4OWMXNE82pL1U2go3I
9N1CKLbJqLQzeVO6MRnxJyc2T2Hi7cs+vR8L95K2CLVZMtERWJdQqFzd31rGcLS9diuaa0gNqJzC
22E5nFXJWU7wT5+jnm+6+i51iekyfjBR+TTJ+paATH+od31NG63kwJCNMATWudXuxyGR8LyH8Tyc
Ty6ig9pgXxY6vpp1dUIsfkKwi7SbhTk0u6m6iUoGG8o4OdkM+PoytVBs1qch8tx1UuBQaBD+2X3o
blz8xCby623hki+CEhVZx4pwQqQyVYlWp4RImzMnWc8kBHZW8KMZHbLxkkM8uMF5nvv1c+YQMonM
7uCWDDx62pzzkq2R9P0ne0AtFcFGwP6J5GVbJCAImmE/6nqPouDUpvaeSAjaw5u5vaKfe2qCr3Vq
ngTNGy8vdi0hO8ky+Nbjtu7IQows1PTdSxU7JxI/rzkdo8bC2TyMCADIiHReZuvoz/mVO9L+hFnR
XJvQQQbz3CZWU8lmI8ro4BPxl6yUYYP/mVt8mbgdC9pAzVUScFpOaasjwHiOy+bEkfnF1uUPOOLn
3QRJWoJimRBjTW28q1BV0E6qd27GsAaCSqjuBzu1Hr2BzFHMJgbQrDgpr+jMsv0ia/jU1c5nb4aU
WamvFRGO2OJe5rrbDY1RvCQTuU/4XVYeDZ4m8DzalqRapcyI8IU8cdwfNk1sXk9zCPJ8vvYRXNDo
aEzN4io2Bi3IkjfYJMcDOg52wfg5XsbXCKzQSlzNnnVhteOhYjMXgi5Lq4B44TBfElMgz/oH2N4k
JPuIx+Kn2nD5kZJTOFTixkj566cH02wbYz2iXLhE4s/LvyKkEjCCU2PA8e1lSuSwOkG09XN6mORT
Q0fyvJ7HoxqcC3j9PxzecAkRzJuxgktGn8yZBvThvFYTjtvelagfbVAJbEyf5tE6D4sMBtLk37TB
tRe6j6NOjoTT7bIgRfX74okYokAxnldmucXAsDbCaF/J+Ez74b3uYPZaI6RLYis7m15QFyGlJZZh
W2vz0fcBbOG26aEc13Vzib4R2SXLp2iPyYTAb5YQJP3uW0gQwdpx4guUMGdFG17r0nEraHLIfiZx
r0LUXyrq5XGIq4GWGk3DxjmFMjiSi9PEzp7tYy3m2rjQfD9lbmi37zvRky9KIp/GUB6L7ay/FQH4
EkFRF6JhsXXGvjs+ZwoGJ0ooe7pLdbirEmddJV+k9rAJ5ZyqwGiSt+cBLpfTF0lcXgzdRc3oxlqW
Tlis8+Szw+lvnKHmjDFTP6rB6JTSAY1Vvja9A5qIb50KD7gljkkvToRTnjVZuCGIibcdpAaLUyA0
Vg6ROwcaoGC8po3x2hB0Dvt4K9H3tZ7i3Vw8qCIHf/55Lh8j3UxIYuPsKgbT4TIwGpS9W3IQkqQg
jpEe8GwUlxCWXAAsNjT6SqozjxDYFYbn8BBbAFRh2089X3Q6h2z4VFfOHZrL4BFdF/MifaAyYfYk
VoEFl1QZ2wjpdxh87exmwqTc78rwW2/ZWGwW/TLyU/paywt2JP2JBhhZGsU2xy5vKsUjSmDPZM6f
OBttZxnaO6++GSjFb7BoqU0fL6565GTovCiIK3mBTeChB1hrh3ieyDI7z8p26wf5xk+RgGl7l5Yv
3jjiwT+5AAOL7UTWW0CeN7djT3CgzL8HKCyT7IpA0jOnLc4b0i+fBGXwzTTI+XvXooZC7104dInG
GT94WIRAdThGJB2gu7wHeN2kTxIDgTTy61jD76is9iFmPHZ0IHYhENrU/M0IZ01sLeQOEGkk72hD
UxRtCCY8DC6YgpH4vSon3Ec7z27DtNBfwXXMR7w4g/utYeQwGea9w0jKnwmWotvZ8lJGyGe5Lb3z
JbBodpuXmKnEaMlvbdcPNzmTJFktnDub+TTsDPe77U1fqvpMTlTeIIpg72kvupiEc4inzrnJx25t
zudMBL9n+LeawtiMNSSLgCon9zkomIQZdiwM5G0HC4mca1bbqtbbpZSxsDEtUSJdZO2GCozCyP13
smM0vgzpeEi1vNBAitwSHGvq7Pv6O9L3rRMDCwi+0si9aklwCCGU69Re6w7QYZGfh266U0wAdATU
sb9FRJ9lt1yrv6ICXmeR86B4iaCsvbFgKlidWBdWfqFhUOEcONjk1839DwkqtwdeXDfqog/Nk8c+
eGln3Z625KYb6muhSbrNNIg6CaMDHNemEcYNSXDPojNWFROijVOLxFrJPga8A+pn8uFWzgEcdHrX
peuc8NV9GXHJHkLtHsaqDI4JcUcMfI0r3+2oZGiWC/2UurfIyFHvmmsi0jeuYVQr00nrZ4kNonK9
65ycuiw5E7rGkW262352pblKyc45y9N6Q0j4hSxrYN0dFCA17fgXf8wh+j0mOcCZkf5BJUjMyyB8
IHRmM4BklymZhpW+CLFLMPjfVsw9QF1CP4otFwtWN3yJPLZqC4DTTOWXcQAOzWem3ppk1ir7ZLFm
M04TUy38zUDnYBWRXJ2SOgMDzD9ZNaupjcHVOF1zQJ+GrNlJ74iQDypCZFmKHqfPtQ2/cs4IyBDL
W8D0p29uAom7KIP6jBFRe47NTq7TsDC+G75Xb2NhnJKk+loRK89skORl5Er+AF4BX9GESJGsWgmE
gjEsE4IyYcvwqvFE4t8CMiNAnTa9GvpVN8pzZybWCpJX0ngXnV0/5tN0IEuV9i/SOfwBcDBDY235
zXMW9iTmWVC/p9HaDrpfQ0mRgz9Tqs9HHcr+tloirCxrMwKodIk2Z+if14pg31MbgBVxcaBZVJt2
bhJRX96UzR77q9oyOST+6Kim7sccH5efrNsR7MdfokEgsX5qTW+R6mV8iHD1IIZFMvo5rirgPHEX
tD8Cyw6sA2QnjeDVN+tgh0DQy1aLnMxj5l7injPGzqCImn3+o2koJqpipg9XS+8e3TGYHO5BLjI4
zNhuL3N7GQSweY0X7aRYv4Y0mzOE3yEZBlShT0EgiNkInZE8OlUogUSzqsqrPhtLY1MQNXIKsKJQ
Q7BeIWgJURqkDk3ute97FPq27rDkMAq1vmjhhurYoJikHdlIOwJrWnDUkVKLG0ogTrXT3HOQTPw5
egKmwt/nhWhuE1X69en/+vB/9eEXO/tvWpD9c/ryXH97HegBZfG/cBZS0oUXNqgICYrBRcn3rxak
+QeaSBP6sumgIMOr868WpGeSz0E30FOO/7MJiXTyry68a/8hJWWygInsLPEc8p+0IBcJ5r/7j5A0
6L7TfBcWCmXkpfKddAy1YjcnjSm2RN4MV4K54LxyDbSrq2LMfO8k2BK8XdeEgPOL2Ezbk9Fnwn18
dcP+bpi09PrfX4bnY4ukWevbf5rhX82sckq1Bt0SlwH2J1kH42j7x4LmRrDq4yH4gokJcr52y/Sp
qxTxR13tx9NWkxo8HbqyCoA2MpI+EsrlyrUdhc2ZSmoG4+ZUQcHRrp2H1x9c8zJHe33NjEccKYQA
KEJr2V9yV163brVGUZCrQm5R+MzotcghjwPcLgX6hvM+tJxtmwTRbYPwemt0Wh0BARF+WEGnCXsF
rJGtHLl4FHj1B2AJsaAI3l8a12YudBCTOcty6a9uZ2dy64Qh5NYZRHbuTmpc+VOot2Mk+x3IhBuQ
VfKYN1azmQ0hYKI5NZ1lIoc/uJK37W3mrNwjRzk4X3DGOAwj315IQsU2iern4NnHPEScZ/59Qrt1
7QCe2AXI4lKmxjPqhxlo/O9/oPfP1M/PRnqMUEkBgPHetdbrIJ4FXhx+H9K+zNXYjyFWh06buwQX
wYIupkuDMZjAit9/8N/dfuXwbeEwsK7gzrz91nRAAuQ8hM3kIUzszBj9itYhmeyNp1207UNWk9Xl
DasaItzt0E3UPt2Y3bhJ4Bcf3IV3c9rlJ3DcRRdKaxJ0Dob4txejZq+GlG1aW6s0WpqNroGtTwtZ
hSviNl28Im1e6LNaW1hyZzWmz6WYwV+qsgo/0v//+pMoJNPsXcwWuTDFaOf1cznYKp+DBPShV9kT
56G+qXYurI+LsEtCpBvM6T7HNs25EBbsZWwH06feiKt7hvy7VOX05Cx4q59rezROo4a0SckYHaq5
DR5//xP++tz+3BfBbjgmdgD73S9IKrITxiaUdGOKgAcwGOR0qkYaO3V4YaGTvLQ7276bpjI8/P6T
f314mAiB9FHcJ1sh5n332BbVjNqoauKdN5ukV1gl+OICk7JeDUZpfo6zxnpEhjD/SPxoPIyFF52P
9hjvEs9tP2ASW8tnvdlHuAKPHjLPkEfZ8/NaX+8jOtTmOIXjDvkirfmkGhm8AIUMolMr0/k2z/x8
OrPYoYlrsj0aVH0FoaGNR8/ftBBJb5qUpsV5XpEq/QjvFHRLCDGuQSVXAkHvwNxJcxInw5HoLwsr
G9t9kxcIIm03BeeZTCMW/g/u8PLjvf1WLtYTl9WJPEKK92QVnUrlxCLBRu60EFC6oTuInH4WsIMY
uzJ5RDKREwZ5S38d8eRAeYEN+MFVvNVssyxtl149p14cGTw9y2Dy9VJgSwYCUIzdzlIlcchNWxX4
kE1NZnJLumNGA/H3X/tvfkxerrgVGDYy2PS8d58omXuVYvK73Qhd7bMpi4Jef2rfW2ZK0F2FoW5d
NuV4quaiPPmlY55NzswJ3mrdG3IuvzXWmD70s6LRNOF2KgsFKQ7CbCQmOvpR1mQHrJkh4SdOVtg4
sVFaKWm4X3//PRaS17ufj++hqIx49+KgMd+93Bh+2TSxgn7XNogcNrVttltVdM2TbYTVeSGIZ8YR
CMcfB92hJP9u0+BDucOEdTPZdbnzoxBQQWCpW5vXHodlZ1jUwt5VkEhwfOygH7wPrOXOvn3gFloZ
g2bWtGLM+44c1GHRNaa2HnZeVS8Rqoj16Wd3jNHSiTjSyDpYLBgYqFZ26xrDVx8ExmlRLm2asCJi
cNYT9Gyct/eFp9orq5DE2zADNJAOztPjXCC1tRm4Xumx/eSGRnLE5HlhSK3h/bq8Yk2j7y9HmpMf
1EC/PsTLMhJsEbxnLX6Qtw+x1YLY0TnZD0FnTqcG4sW2x516RSU3kXho6w+e4V8/D5w7dRwDfakE
kPe3n4cam/zHgIAlaxzzJ9ka3yg64gZ+0fBihnH7EfLpbz4PUBYqFd4D6GHsd59Xl31GRHc37OLG
scEhO8l3Yx7dc8chvsIbKueDDXcR+Lx7UpbxIyWTMj2CVsx3N9RNdO6FZki+KXqWdSfdkAFvkd0N
cVJho+qBoUa8d6oO+TVJD4jnuw48CmdgU1x3bhvey9Y21207qg/eS7+uOq4MtQ5EK0o5FtbbWz8w
hTaaOBh3fiqTfTD54mGBUa38VHWXY+v5JOsp8b1lsLEiF77Z/n7V/93Ho6mjkqOaZe2/27yKKkM3
2hRkAprJ+Mk0SvEFM9/esDPGUS1HYICT7Tfa0+VZpA33gy//05H3dgXzDODuwbiIZ4fq5e2397w2
J6rJGXZNQc0Cb9l37mu7xBQPSqKDANvcE5HiXrehe4yZFxzrBX4kJ8dL1tqTtGu6MiAtT0MlZxQe
fvqHd8fhBCmQpAAM46D5U2Xy6j2t0i4eMpPIDUUpcKhtbV0VYUEz3Kqqp8GRAD6y6jZiVe3ytDHv
fv/pv5YsDodYnEf4TM2FVvauWoobtLXSp5Ou6bkYtwYEoE8DuQDDpW5YVZiIaHOsQyag7bYBSQLN
OSzqgxDoSqBPNe0/Lv25INfnjMObDmfn+1NtGMydSSvKZp8YljC9FkBGYBbtxWgkA4KM9tQZuX38
/W345RHlQ1kjFPzo43gY0NS9fqOjcg+wAAh7l4QNkzft9+JH6zjzfsqUuwdBn32FyyQOhDDz/xWG
VX5QUizKqLe7h8N3pTeA7tmmdPWXqvbVYzAuQIeoh/uDUwOsRILzmxyjeIjz42SZ1VlNpHR2RGtb
AV3lXzlFRl8M17IVPUFlusqXhzfIig/W7jv6H7UO16Wo4zkTLT+L8/75UJPVCqtjGp9UQOHnFGDQ
mg5uPkAZ7ucIxLJTYCzgxhD1XaiMPO2+aUDpxq06jrmJr6LtLW86+Az3/F2eTJwesImb7qacI+eO
RGASUAzCcYN9M1j06HN8bsNH93f5Bd/sAhgQ6LxwkkUfiWXj3f2tiywVpWjphyQopA5LtwTxiK5o
OUR9NBHemYc2EchyyRgIfJjrRZG75tpNbCfZTli02v0Qh82VyPkv16XpyhJYwVTpD67010cRkRqp
sBa7FhLQ9+d/Fw5pGjOA2hk0fzZJOjnHtjMfKyv1L6x4Sg9eJQhQKov9BIpt9/t18MtLkwKHAg1n
mkPXS8nl4l49hUBnoiCJY3dHX9kgKSDsr1XkkywhODzQYa0uf/95P8untz8LCm2yx1C0YqiGy/b2
A2kwNEpEBNRHbt69lIYELcSZd2No2zwF0rCLbWA7sAZr8C5e6JvbZEyKo5WyEblGm10Ws5tsHBLj
z2XmwORG/G1s85RuSBbO3lOEx2M1TA31Fdas9e+v/p0nflkcCAA9essWdYbDl3h79REzAyg3sbnL
ecIvJUyqe5GDbipCET5kI2fedDQiwi2xS5z8iQA0EYLRKsfSpXuEmWxXqSTMP6hZxfIsv72pEmEk
/2BvRuxoL7/yq1+xpmVSlDMKBGxoKTMP3nv4L2mIf4qxhxaPox2ZS94nqoO1bfWq2CIFUKd2lu5Z
6zABXMHEg3NC6lV94U+EV6MaNKbhfKh8MF2yRrl/Kq0h+p9cOJhONlpF2wMd59sL50mwQCoZTHE8
KDKrygc2sk065V/nrgo+522FtCEALkX7UHbE/Gohhi9dA/d8eVUztHaMXhDJ0NDTJ+YldA9dMBbU
2kjhcBlgU7yJXNswP7rwX3dv3laWWjKZl9rvvaV8KFs3moSYd3Flgk4KpWifnYTBeirDmxz62y4L
PeOLXePyC62oufeKVKMRG/NL3bKwP3gu/+ZylqOph+/ZlpJb+fY+trLn1EHNv1PuABMikEx9rDE+
K5TTXARABMClR+6ZB27+rEA6dZmKObvgfxxdawr/NKb/t/zhXwswR7LjKnCo4J99sMdvr2ZKC41Q
daTCiYt9KoMpWZtZOdyidAmWNoR1LsOk3rVthYpJ1d0nJKGEKNlNv50xR60RQM7XBQQ4NKV9+kHZ
/jc7ECcgjyGd7/CW+9n8f71YrDwP3dqs5l0d9IZ9UdC+BgkSxOW1wawXG6OMI/fRmIx276ChMnee
gZTlS4yBLWYOmRlo0ke3EBe06+klBw5O3w0OGnNaG8kcZWezBb1+U7pQ+zeVE0TFLp1jysyYU8tH
t/pvfngGC0s1SXOEDeDdrQa7hUUVvcQOERTjTPAhHEOVtxt1aARMIZv5QlrUEUMf3hvck2uJhfkg
ma7t0W86H+yPKKp/2YjY0hdyiLNEsr1vsyt+vQguj9hFKE2PGr7rZd7ya6AQNkmTaKWAkgWyLEfl
vQ1wwNFRasxrLxsJ8q1689C2Q0VkInsFJ5MQUlERyZpsKeap6zleQuhS2Rn3rgNVrMki/aWyyDUI
dfsSF6P+nGauevhgbclfvhNHWItvIxyWl3h/nKh1MhlJrfydxQK7ikQiLxSe552fp8kzVCaEY0lF
bogZTww2Av97DJ+SH6IkR2aKbluTsfn/4JI4YDnscEtn7H2PQhcMFBkTBqgFOrLDVVOeYp5XwP7I
wiw0r3vYW7C9eCtdsi9MyJyW8IVaqO3MV7kihsb+4Jp+aZvQsYavTufRdOiQvd+BmGhWI5hk8NCT
ox4n5pcgTJ3igpq+30ZGYXyyGzf74Kj3N88bLV+eNeZii8XZWZbHqxcfzlAMhVACeXhCe0/j0zoA
OnP3usnGvYiy7Bwlf/EU11qfl42pfgwyecZQC29J5U6xT7y2vjBSn0m4JcGwWo3CVUZcVjILG8c1
OsR9kfVia2gjPc55GdwXvaXvedGcGmOu3Q/uovjZNHj9Krf5WZeFDE0XxSWNmnffKK2xLave3AL/
Qc4mx1mhkGNscK99axo3Rl8udE0mEuGGTRiFpuws/zhmbQOUaOLIuUpRBc8AeeVQPuQ4QsONlTNZ
345Nb1qXkymJHzHNfqy/jCIdtz3jiP2cT3Wz7jEZh8zH1b2TRBMRMgIql5cnD8WITDnson5dlU6e
b4xKtCWZSinVu5YV0o2AZUIWKvVxR+1mD9cJpGb6z5GLYV9F9vjFIdKQGJMkFnQ1QWKeyaYJh21f
9MQsqgx9JfoxY97YYjR8BAVOsYiB7TQ9BrY5XLpWahA/6sjghlsHnVfrOvled7HUOyMZQeamhFb0
5wSZlcHBQo8L1dlqm4YvaHTJkQohuaGRU/+ILWuAlcyX22TDhAiJ8cBAsqdIkWcXTXUJCFQjOSnB
pq6L0WjGdTf4i/YKardYk4KCXriQk3GOKKFCImDjOzeZ3nJaMgZ0sUVg+oQGdQUv+2xCvBMQg1sf
Gqfqj006t/VOehplX4Dbfmtix7jC6WuYZ6JgxrZN5jRSG+LQiPKJqswM9kPblmIvkya95eaxHdbJ
cqOChAgeVuPCYyiU+y2rUAt/dDr5ZSTFA8l2vhgUGQ+anFDePpBlpeBfsaVvMxGLM20m+c5wa9YL
Hq8LOQMNWU1jWu4EL/Ezu5DJkfOj+OC4/kuvjQ+wlmbbMvjm2Gy/O6+bdj2jeyRpZtJle0yTIDzL
4UJsUy++DLshP8pQ3WFVjemmhvU50EWH1DjfgP5oEt6FuIM+UNx8//1G/P709OdVUeN4oGGwV747
PZUVu381h9C7pmz4niYj/tvOra/7LkyfoMEVu99/3i+1CzscJzVesEjJgWC9t4uWSR/lqu7dreeP
/kkTlHwG8zX97PU9QBmnYm2Edn4JXSk8NnMW5ysz6pdjliA6UCUCylqvo/lBTXV2i3FQ3zmg8sDO
u+oCcAN7BExZF+n1wFDHbIT50f7GHXr3OrUpDIWyqDUsXhW8M98+T8hzndLCmbstRUfgRmG7tXes
0gqsnle3nb1SUxSdBai9m72Zyvmu4vmDBdLNpr8bHDFcjKGHejsZUE5uoF2S9gOQsvgcN3oARoAI
uo1y4nZE3pjPYZJQd/c58mfS8UCsb2KzbB/q3D43AifM9oE7AKytmgbHf5wU0XgTZYsmCn6BAjhH
FNdTpOaBja9tynxP8w4+aViasT5Ak2mbbQH6JN2CoCvmY+ileUvGcTDVyOk852w5X/sby6yFA0g1
LJBazn32UpY6Lnc6tZJ5G3CSeHE7sFcHEoNxwyjA2ljH7BprkYrFbJ/pGZLLSnj1dJoTWmME8PB7
0bSrv7FBpO09TZj6JapzEhZJFCSdl1efyM5I4iQzbUTCJiF/SucS1h6yWc+MEWXofh6ebSBC1s4e
tc7Y0pQY9p1aBkwoXfLwyFgMdr5ibGtv0zZumzWmKFJPS1zGiJ1GmHCrPo294SDKOM3PwEHa04Wu
M1he+TCX+8EcAjKg2Nons5yXe23dBoVPQTQ1EsIemUX2VzYg79px/K5ctzrONnKEkMK8UWMXMjN5
oC9W3dmyzY1DUMycJaR2gLmQKddcDUa2UCecBDxK55s2+bWkYnz2YsO/bqAJ6nUkigRXTjIjuwqg
U9znqOyHLUrW9NooWlgRBh6BizEf2noNf7gBIK7y5pCOmuDFoHCNegskSY3bBvSCteNPgQY4EY3h
VQfpMr1z6wxBsxO40dnoLeI5UYf5HRLSCk7bCBTlHpFh11y7bpH3e6SHQ72dgFV/SzRn12MIRrHa
Et9tK/KjyAEzwhZqtl/lOfaRzKqbHd3ydMQoYtMlQ2ZYnwNXmApCtWwsOTY0dwQSRePH5KQrf6iu
EWmmYi3jKf/ka7pLp9HjJmxcFK+gMUwNppeDfkuWOf6Qfan10J9Azgj+MEm6mq4e+IwdiGxP74q5
TG9zXrP9RubxtHGyPsmvGwHDZKW9jjwLc4RCireBR9caOje8yG3bwgowj/FtThCFjcDSC8aT1ci5
vDPmUmHvZW0OR+hIKEmteZiM/Zg7WCNsr3MZj2HG0ad5cgPcK72X8a1lOab72QLOvReq7zcDDf3s
e4LbYqGzmpF9lpW9YpjCv18d/D6FuSZiAz2lFVcCxCudThuncZl064GG7HzFo4cwPxtsIpvtKK13
oVFN7k55BEiLRnjlIQM4zKbOqYVDHlbGwbLhOWeC1NcodusTPyRKT+7YeOwSA31m4MX+XZ0vzGw2
lH7a5C3qwU0/L6OYgSnofTpYNW8vr2k2Ydi5BEwI3psXpXASrDAhpSzi0DrAYjYBf8FLCgl8FVQN
YbuplQpnHduTfwdiwxZneTY5d20TD9+cugPfWRV9RrSt9GSzswZ43WTB20zZQPbIZgUeq/5sAwJ1
1piGQNb0TSnylSFSvA28TlHztqYvhqNp6a7bDkMdPyRD530fkLU92EmdV2tYphAhAEOFzjneJWCk
XTZ4zjac8pySuftPys5rN3Ik3bpPRCBog7xNMr28SuVuiKpSFb03EYynPyv7v/lbM6cb52KAQaPV
SjHJ4Gf2Xnud2tgrMCtAF2/Kn2kn1IyMvZs+Q/zIxiPiDYWeUVuGwFHMsuGxhnWQ7+06I306544B
ke+1/QySkz/0gNiFilE7sDL2pdT4K6Kq/lWCI2n2c4QkHakD5tpnAQfsoryUiq/2jK3Ytt2UzrlX
5t+tpkLF4ywF50Tn51QrLNbHeT8QEnkap0zCnYLuzwMUIPhMsnUGre3X4fwshmV+MxN023iCyFne
R0M59fuZeYHzFoGR+sPV9dtrQ4PlkAqQe5+tzYNGhdbJ3Ck1Tb9dd5wYN5s1rPeunGdyTC2DGBmy
2xi8ZH5kEV/nw9Y+as2jT2T8lK37stYZDp2e5D6skq17xmOnzxbUCrjzy9BByiGEZucGc7Pda8wi
Czcl9qdDbdnIfTPAKlUyyJkiLRQkhUBQ5z3jM0tDur3mNz6G687ko4yhhmDmd35SVdaA22EW+IPI
gQhF4rUhN3A+Zd7FHZ2mvVhUp7EfNcCUiHiGcrw5DeTmoBfOp0p2U/GaWgWv8qVW0XhBnm3mU0tt
SsU2L5964ElX1s/YCiqeUdhtpf1UEQD6dZ1lp4+VEFhUt27Sr6DwSQycGhxVj+CyFW4UI6GMVpPH
EZt7JsDtOsw30veA/yuZyUai9itJP4jNIFBmlPacXrArNop3dOF8yZcFmqVr4GVduQ+mFDtDPb+o
VaYmDqRU4Q4VXj1y6GuMF7Z2+/CZ3YHuDtruo995Gd5sq87AiJL5MGxhSwFngVFn81/B29Cf9err
qwEvsiTh7fTajSbjLThTEWB62rAOw7opGL5FC7PvTSGpSyo1gK0tyQLAYsY/ck/1ClYa4mwJpd5p
B4whKq8/b71bl1fF3Hs7j6GsMa84jSI4m830pZhrap2w9qD2p4FB/WHdnGPR8le+Bpf1oUJciHem
cQEZFZRY1012tGprKZc8MbWByTI2gX3FqWdYfWakB94BiGM3a2osYT2kJAZkmgHzJa00L8KWTQhV
QcHAy51M8ILsaF7jwK9F9KmpcyUeGtZm+XXJluAn2rWITE2oZcShgtKFhzZkY4OhcJh/QK3DtuMv
Lr+NLt/gt2xkv1/XaFzjsDMTadBGTXPsuoaE2hWs4AtGGDOTI2rp90VL8UPa9XPG08LnGhYbP41l
GDAtbk1MTd8RGiA64T6nm3HwZTHlRtLHBsq+t0qBBzPIKpJVWot5uYz0avE7IrLJgZc1hHp6He6E
IgRb3gxg0aGzheFlBlxmncq25toIu8neYCDzImESt5yUN+UZ1FsQctwpjW5iu+8igq5mVC1nZjL6
3EFWml8MqQ/WTprB+y3bXNsHaj5LPBtrlF3M807OVuPm87MXsYgCCDxxp1JSUB21Jqccnqa0vCnZ
Dd4qQpKiC+9V4F7IVJs20Shh11MrWrkeODWCaT/Wa0AqRRThCydMaA5PqYJsTtqr6z0Pg6sIg1UV
dEhfDUs8cJBj11aK8Xrde32S+n3onWWb4icsrNFiIRjCvlvG0Mw/GHyK+y6YLAssVifqXRaaqXvK
mmBJj6IPctaatovZZvLtZt25fdHSVudWdCg6S5tjWBczA4iJsO0j2Omg2VusRcszf2CQvnSYes8I
0FJzj9Nc5Y84KP0RWZ9tiWO1OfYfhk6uuhBEJazYE+jv19pryIKYNQtKZU3+WXIspxeK+1TEA/cL
AIGeg2wPxqT9PevajA/KAgcA99/LhpM3VaT/pYMtu4SHvcOWGmUxwXKY2xpSgPMgr39kdiPf6igE
jusECyQox6sH5ymCs5PyvYAoxNmp5Tc4SVn41PdtOR76tOIcCvsyX0/FgNvtq2BVlp181eaPM0Tc
4coJzhwGo5p+UGETVReXcBnUbawIMRvpQZWHCreLD2zCLOqu9HhQ73CPTtTCvVeQN99kRbp32DQ8
5cNAhZH3Y4gZCLIke+0izNVdHsH1ug4FvG3k0Oibjt20BBQYE+EQQwfyLClct3nhlkfRUiCJRXMF
GZ0mrBi87gCaob7aDo1msvpbQNi77NUdmT80EbyD4RhlSqxEoaJN+THnHVG5kMS79zLF20LR2PTn
tLXBvQCGCbyTEJWPpWRwYGJ4CMb2NCwpkAkyyrCZDyIzhJhq94a8UHwSLYMKykZTmp+iINJqp4o8
u6A3BRqq+5JLaA28srH0hTO5Gy7UBOO2loWdpgv3yt4wZFdzNvzOPELUSb62FEkjVuCeUsc0P12t
6Eq16kOEUnOHUY/AjuG3Hqnfzl1RL93Rz1tJoz9o0ksU2Ip+bxFv0wB4IA5kB0ht6Q6hxPvvTcNE
lGqVgtBq2tksl8rcdLF+442fbk+DiocGS1tMbFj/mX3l8GpzRxdEofdlDdNNK4L2mlALXEG0YqAc
i5JYV9sjEbec3Pk4dyRP7OccZSDek+yPIjmiug7LAD9Suq57mWuJzU94fV9crDJSCqt5fYMHhChA
Ak4uJwF536JYm63lKVOE2B3mRrQ/7HKqimNfeKK8cvbOz4pWgoyLsvHfh1bZ1i341xWv0eo112LO
2hNz7jamPrE7FpCukD8iTEcPhabyJopt1IeMaJrwUzSj9UtC07OvmIh9cfZM9KfuT6C3qd1PkMzH
Y2H1xDAtoWc+rdnSr2c2Sukd2RUERJeOPXogM1xnOtj2QD9LXFMd7oNykeuuiIwsD0XG/QAHrs1/
LPjBbznfI0GF2uFn3Mrhj25kmCMzCR3vvSCnAdJdswZskHv9ytwufxmHTvzirqjg1FMhtTviG3pz
ppSf84esH9oCU+NavxNDPhGAK2t3twUW9YEEPbAlnlSTfibWT4rEcboZkXST31Aw9mA7RywPuCAr
Cjh5l5vWCe8kJqJmB0cJ13PhRMwMRslOJA4cBTgeG7GcHkmUj/qY1wGWrJLlo59oxnZEFoAnT8yK
k6rjcUkHC1u/kzZPVEHVXeuF1nKXSys4RdRxzr27wfWkem6i4smC7Eusy2qtekfIm3oZBPEuO9fL
pu3Y8WqRb2x52nEPpa7CmJERgoL3Uw/uY19tpJPjbXbRK4LrOPHERN9cdKD7FDk5LwGKFnKKncpn
gg7YErQJ8UDZW54Nt4jtOuspMRtJivE2bokYusyLwd5Bwqe8truLl4+FTEYUJBxPLPJOodQmZCzM
FMitxeo9TJ3pcC0WKJPirnSNOngTWUZiy8UPIkRCK4ZQ311QHgl12UiF82KGDsXdbSwFtkAV9rYf
QqcOXsiGs/e1HSjUKr3Dqe/LfpqvvkjX7ohjL2UjRTZJl3i5ra6EYJlx73WLXR/ytr6NfZFRBhLz
y0pcAv8iGF70fgUAdeg3C3ZOZs/AJsttqM79VkX11e8jwZw8ahcmzkWaPo9TaoWHG83vPIIQn5My
TdfvuWHAcBjY+G/JwipgeMy7qO4+RcNiRQ9uLaMCMUspGbYjwOY1GapvY9TytqLIomwg2EImLU5J
GpusXgEI9jIFdmpRMZ/Hsk2d27sRc6O1tbxThlvo4kmb25lp1UNHemVEw3wOq8Uf8x3YEvFZ08tu
+1lR+gBX6ftbTntF7gKJZemPsgTFeiBunHxmp0V5n1hhWr7ykgmCE7tnZzlxW4kF+wpjs6vlF654
5CrLn7nVBinwjrTc4nHodflo6xuXozHG/tXYTOVhmOCPe077tMj3rd/q9lTW2Npl1bnl2Wh1axKn
ub6UXgva12ZxMgF4tfXXQgG0iHWnSTRa6gzpQJRzt8YAlqJYtUwPyD9C/5IUEmekCfKCTEeXP3mn
p4GzoSOkc8QqH7r5YUQkx7vJ18v8MC8G1TvCmjlRTmcVkAVWhXs/zMPhLEfa4ce2FtVn3VXlD3et
bpxg1xPZhQPXRPEYNS5LYSwWVI9VGTxHab/FLdshm7zS2np0xDKQed/aY/3SO7N67S1TTnsiw6tz
13D+Q47GlEtyX+2QPp8CSxnapb4nky7l3gp1fSeakY49Hdbeu/j8xLeZVWmx63Pl/YwY9WX7pkxb
8syJT0KA1xfZFueC3p5IkAqv/sZcUl+jSHvmuSdqjayFFoNKPDGK/6oaWY5X7khoH7ZFMtY3dxqb
r/aWs4pseTg9XPcl4X3pvC3qbGddd18RGB5+HmdyYUiCzcdL3VY9nmVqWEjW68QQMCDChlg71KH1
cYJwis906urfqwwI39NeWP6ho+/aY99XODh9vbF8bXFS/lzJqRgRtNtEuEf8Z3d8NCc8gsvi8xQZ
eEzCMn3rGe2fNx6ZGRV7VtMp5Zqulbi3jQi3pHBghceutNznlikPGT8qi36jglucPYjzUpxKIFrY
h+EOPeW9D0FAMyquaQnVQqVrFshKpl2vY2PIiKolaQD7ZYvSGbPqNqidxV9ErEsHPZwvBl3Yjp33
BIygkM1vJDbmHNak5TAVRMBSpyHmM2HsxKLT2nZlN7VfN1NVDv3SVqRPJu+db+Wo/8r8m1Co6WWy
qnhJoTbQ2uPqoMqyJtLixeQVSR9Mf6iDlXyGEAoxxA+VNb64vJYI9kMY0h5GIyHo2Sp14e9NbOAv
YjFOfStyQx1HVtjk924LpTRR9ZhZiVXQ24Cv99SZgKMoT2QX9ijLCcQzO02b/jptTDIu4Tzo5tLn
g7if3a54VW5PKzaFG2AftyMXbAZcdRydMawSWRBHlmw+fuc7p191muBjp3+kn8mfMuCnzq4HNjbu
GGDIe8iFxXBhMR1Mh9wVrXrALyvHByE3H8/0spEbpe2hmn8sVoWXfwvVeOxyNOJ1L6zvTcBzg9RS
ZUdqw3ZmFtL396hSt+icIkglaV5am3+I1hL6yFTXIxlb/rx6t2kF1AjGesY/Dgit5aNoK/w3s+nA
3jZSb8EXppc9hnO3axiyFM0wnPiLyx77fOhM+xSH1XoZasu3XsvUFeYyO/aCj7yugugMxKdckywk
sGIXFlNo3RXTOpIxoxRc2JSjzFzXluLU7f2VGhuP6kAN0SzO0dq6WyirFTXk3vZDLs5UlDNzVOOM
j4p6yT6pxiE+prcjqm/c5uH0fZjQzDyAm1D1Rftd/xXsvPyJDtjJ47ydcxzQ9QBxyx2z55UMGhWL
UUw0C2NVblfsnTNRQ5nrx+PI2xxqQI9saxtgvcd20y7bHe747osRAS8llbmlk0x+F7JXDgx/4Qzy
tiL2cZy+RWYIv8hW38TxKbOnpKEV3JhVTtu+og7+2VVN/lOQ+PI9XctpI9RRpahvgqZ4Z7i3nD21
2PIwihQmQBcNIIVyUPKvGIVwnVPqkZyl+GYY9uYEoYXsgciAJ9l2ir3BH89OacsvQyXMe1WM83ie
SNoF4Fc1ojxkbb8RXMKWbD7Z6wzjZqgqshG66Db3ZCSs8nviGTifpC5temI5lF3wnV3tlt7RLXpg
v0p7IZ2ordrwpUeDBABLS73+DpyNKF6c8xFRKMpDqFpy/7lPZqAGiSuQvmtC8TZ5hxIK/f1Urez7
WAdXP7oo503ib3mb1NqTx7pQAFZy447u7mYFOXIJ+DWDndLSO/7I6GDsIwwJZbpN4w6ffl4/5DJQ
3YHwqPD7qnFSPOEMIkzakmslr5SOBDEPHLWj1xbAxZirKfidQ5oS952vzXvvTH4OT5NQ2nfgNQuC
HgUBYWfGbBUx8ij6eEB+AA9o+6voPmdQ9Zy2uNvZiaHviCPWHl+8YSi2OzBCS3SCXFwkvJh4D0DE
543VcJt+JsZq6ffCLetTVEKLvBTLzDrfLTIHsHMN9SupylHUf7RvyipWyDH7g++Tp3stiQfNTcw8
3EsRJ43qVHQsxxKFzP2d7rkkBtt2rD+QTemfeovcmKRAnSheW8M982Aw9ZU8ulF/Kgowu3eE/SFR
0gMD+ljWVQcRvb5FwpMsOLxMBOdsu6YtmJsWeQ9GqZtLJ0rKAmY0ECBN9LeGmY3AMXRhcVgFF2Bn
p6vCBYs6GhBYM7gXGFuA3woRtMD2WcYnAC5c91g2Ap2pQCUpk7Jj3R2n+FfLr2o04Aj8BvDPG/u2
7hF1yOzv8mWcq+uy9q6AZEHXeKzh/zxiEwsoMbLAsWLwcSMx25oXTolL+FeIdQlultHeqYKC/0UN
HFc7APGVSjiZ05Q2y+EoY5Ys8OOh4HjJcnbMO3p/92wRN9jFGEVdmPyTmz0UczOWh3WbZtKQWYEA
YEztFmwUAXvBQeZAuxlpZ/10Tle9EuTgbQw2p6BC16KWYkHq64FoSJgVWiVrISTwJFIW3ZKYYGQW
t9p6AF7uFwWdxdh0z7gbbdDwllnlD20H06eBA+8rBdMCLWjrBocF0ewSFAwkPK5DbT5vQMLsC/rf
vGKFAGkW5asrrL3by5xg0KXPmwQmWmiffIjbvxgrcK36nDSShKu7NkntgEc7Nk0dHom+VfD66rGO
jjO6ZdqnrrghBadUf54a2f0Cw6PYn7KkJPQslelJoSeGFk9TR+5GKMcycVXoXdehN2xeLeZjpPda
ivJNTjm4jbxdvCvFKb66afWD33Q+g47ncOt8GoxahRcMV0hG0q5kvybXkTjwpsyQvmh7KfdskcLb
GNSxH2uqRcJiCmTMrBBzRAUMlcd7gVZb7Htlg0Oqo347kBUM5l7zrzw3DVknZJDVVX5WXZ3fCUl6
CmC6aPytKw/857qSdn+hXqsZU2C/P1Scv8uhbUgXODUr8xomaaxNk9wo1T7mUqBL6vg7gyM5MmCa
wpqdHzuDYrxjXchcsN1S50+ZVVBPd7LW/ms9umkBNnBGrgDH05zsYmF7DsWDeXU8kvYgkoAeFWwd
nOthZwe1SwsFpWA/LJor3mg/vUy6F9l+GgLxHULxDa+0Kb3+m1Ttv+geYCff3B4h4kZoEX/XPWSV
oEWzl2jfpcyQJmYoybz6y0VYxYpfsMveM0Fk797YcoL4E9gH3YGqp/pyL1sQpiQBGOeyGBOcqm6s
43ad87eeZ5ayPcu+2aL2995Eqh24vnp6+2fhyUeBOS8bTHV8cN9BAi+CD6KNutnqYGU7cuiwe4JR
cYpzLmXEGgfgWD0xUbVbqZmTsqz7F8mI/Ki/xHuLSoQ2ymYbzP//8LtZSpnQqzpzWH1nelx8JGnp
7NkORMCIFI6ANxbBeCXb7vIIrU6lyRiQAXxspHLdA2YGkA2F0wRQuvpW+CjbQ0b5NNVI4tRUEUjh
UloXV1502fOkGvWplI4yD3ZRhuWOKlVVlO49gmVtp0vK/iKAS9ZIRnJ7r+7X8ZCvQPJ2DsseFios
Zfw9ccRN/0CUR/6lAOuLJ3sAeaOtFTn4NszqrcCM7catmd9d5EskzU/tF0SvyxOLjXEvwlJnyFhW
sGLZNEvgwkhJ4VzlgkvNlxQUhAeOZviRl2kQJmJm6wZO1Cl/GBBr3bajxLbarwyZcYJPHtk7ce53
1XsDGPQ5szdXPC3geNh8I59bX/KMGIej7SGz4oROu+++hl4TT52yvqNUQU0uspyMorD3VMdQtbYY
YLtVah+adRi+lQEMi39T2HsfdUK3rx2es3MDQtxsjH9/Xjxmu1tzw6EWNWg/zthwV2E/Ojtc/r07
13aipFl/jlH1bQ0G4LVpIw9tZu6hvbJebrz1URV85n9+EP7DAXK7G0GgY/r3QImguf/7x8oZkTiM
CvUB0Un/wMtMfI7ImTwCFjOvHav6I9HT7BMhCpOVsqTuZz9Qaewi0iWQJl+JkVWN+y/yuI/iWz4U
jwbXyJFIb0CJ/P1DzU4P0hhT/sGq++wyRt1y6w+G8gyh1ewUrebZR2Hzb66D25P3N60qwAVMG6jR
cL+GBBT8/dcGcqZwgmp1mHqG2MU4UXlW3viAdh75CP5mNmb0zK8W0OvL4K1f+M+0jyR9mVMWSHEA
mxU9+ZWY9masqJX++av6b58OnAdn7S32j9zov386G/FzxdbTPnDCPqqK9K9dUTXDfe/Uy/ovwvf/
cFVS7REfF+DhIkIRVsEHA0bOUjl3F0JH0ep4P5dp8EgOBS+4n1dRvDsbtdpQdM6+8Prtvu0EE/C6
l2yjU7P/v/7ZRNXxkmG87wkJluLvfzZhp70itlof0kLNLxUN+y6fiiiKQzDY7//8u/7ztRA6CB9t
gSwTs/HHo5lZ5IKaIjcHl2CmkY0DkS7t6rID7DBScfBU+dclpM9fKAb+5Xf/h/YSRX50u+IIIXHq
yw9f76TDlC0T9zwhJ/mLahj4h87auDvSBKa97Usr/5cbynE+3u9455lgO1iscDmIj49ZT+NihYWT
7jHkIVUJARqBQVxFt5/dhpreLZb1DL9MrIj9qgEOOBF4R8ZWNPa0ROLchh4ViWKkt/wUVlVNsW0R
DQul1icVmalFQ4YCVWKS1qTdJQWQ9+niF5k97wFqMqH956/P/ngNSVez2UGEwOxRPmP6/HCvVJq7
aMhp25E2/6TfMe2OuEr/E8d/ex0yX30bwgFVZbNxpjUS8rlfRcwwxpshltevv1tcQGvTkIn7ZbHc
71pm5f9jlf2vdqL/9iFvhQf+RP6HtvvDh0QP3jSstY9L10n7QK7hsr2JzpIw9GZtTxfMbsv8418u
zcdyjUvDLUqkBrptJ8TH/vffilxJjIRVd8e+W4Yz856eyszzX6jR0r1hQX7vBul6GjeWJTvV3hpG
Jd0MXiCjq3/+LH+Zkf//czYAHMZnCP6yiWL3+VABZZZTdIJ10zG1BXK6DjXgtZsm596vMiPv+sBp
iquh56seeCJS+4jjrpTnkd4J77BkabGLcMG7Cc7FaL1D4MrOAs3YaF/X3mZgs9Wk3u/EOHGMW9Xk
P7BPAWAduOE0nJXDcbbrslzkJ2fq07uoQLAB3XViWNwTTz3eN4ga5KXyOOcuJZjI9M43jNWSSTHV
2RlPwUMomMc5rBVceMg0oAYgqKLHukNsP331Qcds3zIY0uVjN7aMcfW0mWu/FlFwdb3Rcx+cGeES
Ae4iuMu41erYW3L8dwT90Rgjvw3eJJ7uNFFR46snpGy5jhla4oQYMb4e//kr+Q/3dsDrVtwMGlj4
KYk/nrJbPbdMGbU4YjQQKUyBiCgSpp3YyjIhIVi5A16/ePBFuGJ0yl0LAWAdqjhKi6W+kjao0PgM
Ylz/pRT4+NbjHHZIzwiiG/oBufyH+gRbpwC2lm1HU895Ms9ZjxG14mnNbs7Uf7Gf8YV/OBKBbeA9
AShCa0P9IT+897qttJqJuLIjSjU53ARfdveYdkP1p3Gtftu7mCCQbpWowZ4XAtQ+R0tYhJeFsWD2
uK0YUI7VkvniexYu9NvaR1z0zNQtJyDsxlfNomz1rhUaJPtbB8dafxryYqj3A2WyRsYxkTXoh2w2
El8Jyv1pg310n3ZM2TGu/HXBO6BfD0ak2RovXP1yL7XK6mNKgpST8WN+ZX9eikxvp2nyavMmbeTe
hFd4YEc9ACb2KaqINPAsLGzJbR36lTCy8PfcpUxRMlsCrsuYylHYtfNm7eGyNd+dJrOPwg7S4FLb
G6pbTFk38QkhZRnGeggm1P7u9Ihke/RZl1NbHVmAEbY9kQsCa5muYNovrrWmbxNL+mPAtL2Ogep3
v7QrVrJS13IM0SH3w6dodDCgDIO1/Ok7Qs17E6n6F+8OJj5N5C7NV5YzzkC4eGF/2nRREr5XEXz/
pa/87JzRPjWwQf31xe36gMIkTbsbNDrV7y4nK0d8hyU+dqtl+RS6baTOimWhm7CVnr7eXlnRbkBR
moNHVzZgVi8P610Q1u4fu3YEA9hi3n4TMOK9unU1yveqCpGfW/kQgPFd0rQqcXKrLCNSwC5ZPXCz
3EGerau4nZQOgHDjJd0jr6lJ+RLpcvBkQ1poM2rmiqx86GKQ+izQS8NCQEurmgr0p9sNHZ/CFy4v
U644fpWwzI4BDauJBZG030LN9HcnSf9hnkXU+XdekKa7lW25VR47Lf29UyK1OWW63JzPmGVxGDtm
Xi+ePRZnuRI2u0fHB3cbES4LfcI++/BUQzdqEj8Pp9+6XFkzNnZGHzlAb7B2CN7YNiBUm9V14AWU
HzSQX2Ib6H+7E3MJ2V7zpc+uClbicGGyLjFgFTIHpO/mxc+5bMsea7GC+WbbRdPE1Wh37Cyg5JqY
M5uvIW99D+nwurVOwrYye3IKxO7Mdfy6SixXsUK0oOT2sRtMzatA2uyT4qmLa7hWHnaBIfB/m9Jh
vI8TJSTYoku3x4YfL5OOYzV8ZDKO8AWY7hPRA+MPuv+A2MrBImGybKafXmV850AZRa9D8jChEYS/
EZHoNb1kH5yvII5WMM1O21A+qTx1sn05QksP7Mqu9u28Iq+zmvZTFJTbuUU28I6GZDgHVViwBXaq
yjv0LnyUc+vyDQIsqdFY4osJ+4RQSLI2SwL7wh37QfeucPyIt/TaIvyd/alHmYMfluIblsJltYb8
M+PYZbzP5l6/CKRhMCyb3r5Dwkkc5jbLob1jcAkfUhop0xflmDy6lutUEk48s6fBtGKcb60tmKhN
BYbBHQM1LneLTBEPmZ0JnYyUsTC4K61ZWUGmG1lxp9WTVdf5dto0oy2Ea6UD2jpj0oFlB18CuZXp
zNXwzS05Jso4haKbfEemZDa2fbGpPZTLwmUSbbXPqPSHrx5DMrnrjO+/FKsOxtiFH3s1N7f8TlAi
uIms0IrsBl2pL4rtf3cJwxUmN9L/r83SmTbeNqs1SduXmT6vZVgTneIL8n8742WxYRXTxNi0ShhO
Ub7nqWAkQAYjLBm7Lb7VgN7XU9QMoNf/ssykUUZ0hVOb/nNWogME0gYlOm7ZIRKviaIMjC+32Jsq
iiJjDZSWREqDFYJv5ut6b1D6HIjuaeAZN9WAo86JRHpo87IwqCudcnuevWaM9hDrvae2z1hxtF7e
vUxp4DvJKNqbHMSgjY5vG5x51wChIcOS8dyvnjRasV8bI/szOGbzVQVk2pBuxJ1aQO8KvkDBrpCX
IFEqE0b4uBCd2eIhXxUhkd3Wb1ncVa5z2FJGocQvRP7e4h90sewlAtxc+MOvIPepkXRXAPZAJC+f
VaU5ftp8Tr83jRxlvIAk4vgJI4SNs/LxlGyleTOQvJqd9kaH4O2oLeNgZRJxhgx206+TMFTExic0
gCy1+paT6VjOTguPWJbcEbK+smvSn0vNjpRzXOv8xc+m6n1Uxn4u2OnNF90N6zsyUPRqHQG+ZI1r
e3slaATSXzhCBrrAXLDwUgYZryT2al/sqsWZv6Lh6wD66yARG+uerLZ1/2Xsc2dNxrBFic5RxZ6Z
AEYN02OLPPM0tCI7WBFipdgYslFO20y5tEO8bYuD1bsNDSqbAOdYr1j7lKtDIky9OQ8OBCATt5lP
Tvcblxs4/QXUNJm/Q7ekKGzqIESGKPfYli6QufWMo3LBDWacQt/m2N3wK2T9Khj7OlDVg0378rQG
ILM/9VPoajTWy2o/aceEwVsacPvF+H15sYFvYr4Vremwkz6ApKQs0+zFKTHw4Ppe9XGkgpg4zLFn
7SKEbFyRmfEngZsme6rXUTxEE5qfhJCf5bu7VRY5ERVJy/JQcFLwM8qO4N5lVr0fpcYPKrQjJt6o
w5ie18Kqi2tOIOSbrbaoOTO6x/PFyH7+VaHNavFbDKl4DkXj7eUCzCdBf5SPyL7sst3Z/fBl9gsi
iPIWAdvBlnnXsPQGfoWmtbq5OqKGBRqBtC8VJ/Mv9N5lwUUEeHFUE74NJLttcdgKvXyWuUh/kV9M
BBBBVXqfE3T8o6JZNIehaLrfMgsR9o08nQ3ZQGiusCkQJ0/iFqHKHFAV8zClCinQefD+wntBHny8
YuZcdkoN+ippe9gD22ZVJ8saQfHMtMH0xUC8HpwaRM8biN6Ura2lB3mYly54nauyyQ4BbG3SfQN3
4udFVL9Js6mJV1Bk7taugskJAKg91+S4pTx8C9/a3BL7N3R+cNen8CNjEWJyOKTGwyepixB7X6gd
5M5WOZfgePt5M88Y+HpAgxN5XeQvaI9886rZ2LAHEckUNvDEdz1mwy28qne8Y6krOXKfTwz2jZDo
OeeQ+yDK+le7KZ0MCdoyva39VhuqRt+LG+c2JSJYNSfXfOtZhDflrK29x/is3Zlo0MOBO4UnKHNp
+5rKbOsdK53hB1Ar3Aa2Fqv/aLFYVnFYbPaDQUTH8WPsXictuWP5XTu3y7gjRSv97q+Z/3vgSPF3
qyr97tpuq/OEAY4lD4bnuQquVktIWlL2RJxdQvIsZVI1HNh3sDD6/oY1Lfs974TC2zvK9kCoowUK
0cqtmrxuDq57i+37vXbX2QNaXPjBq9dlFiafHIDnJWz5kpJbO42AJA/XJnYFYrKDU44+MbHCEEFf
CQ8FTtmFX4mPz8Uu04gfdi0wmPCUZxXR8fVWGIuSAwDQfrNQ9LY7ycomeshTeonEdmwTxsQVDeax
8gNNQO8trG9PZT2bE0V6Oi1J3i14/cE92ElJ7Ku9RyMJ033V/8PZeS3HrZ17/lVcvocHOVQd+6Ib
HRkkUiIl7RsUtwIysJDD/XmyebH5gfKcYYOoxmy7ytslU5sLWFjhC/+QECz62PpEXwXgEWOftHmh
cHVJEq4Iql7fISMtpeeUoubLKDcqpeCmCL97Jt96C6OmqW9zBWgsxrRaYn5A5shsf1WG17a7GOh+
e8qiUX+QolA3DkRVFSc/oDZ88AZQH5PRkO58UwI9O/ZBiNMAv0WH11QhdPMxrAKbNkSrZvLOonCR
7iJJgtGmG1Ht34a670SPidlhBmZyerWnzk784LMFAXOiQArN33H8y5ihjCBJ7tKiN5M9jBC/+6q0
viAlxwkNnwmPxtStleCkfaCRl/uPCZLYUAKKVlMaGj9mNexNM/UiUIV9YtOeDRSolsAvFSL/AnwK
4H2p+4gmK06FEHDzB7+ugK5baNx1W62jf4WhDzXTL3qg5w8AHuG3jwHwAELMMP0qD36IA9T1nP19
HYloHwSLYlum5qCccVnRwVfCACLgNwdAavk9wg9/CEh73Ya+seyKsF8T5J2KZ2+rNqiF0CtAO8RG
pGPyobwczyEBTzB4aQ4RRoPPlRbiGxlL0WMX1M2ejoXXbJ2s+4q2THNHzLvGFV8aniIAgmKUj6hW
zl63sU2qzCWdCTnsAC41uYSsRaXr5VOnB9Wzo1T+r6TOwUzlYXUradKv69M9H3/q2lAjAcDNRFCj
nYqpb6Q5KKEOZQlB6kDJJrc3sLaoxBCTnQA+1TuUO4rdaOfthMMDR098WayUzaYXfDv/UyWEHg0B
j0JlWtVnEyCIJmSE3QckwkCQA7P2z1Io5C8Or44DStN+M7iLV6rv7+QSplEpByERZtKyJNS/fG0f
Op5aegHy8lL8TNcmPLddVm9V4KmhK0cQG/zItm8iBUGNBKj3I3IS6UoN6N3Uo3xnvAomIFusas70
8zdTb9sdBGG+zCEgFM3PhomQ243cNW23RfSwGG8K1KKyx6DQyx+p48sfkFGpq/317z+zDEZaUZ0U
iZAroBdrUiibzQRaLFmuKEDDhw6lY6qnbfmnXIpu/FEaRdc+glxRrW1JRcWYaHH1L5VgPNzjiefX
d3VUKcldoneq9DHOnLz61dUigfcbmpZ/4+tWPB6JAIZ2Ayk4PhIG19K+zjzxy9ADk5NWKnEWjgsw
MVupVhL5ZuztBnB5EeTdXuiy6R0jlKvSJ7gWev4VULit3ttRA8vCCLwGz48S/BqePmhRHROr6fRt
bFIC2Te5oyfwxaEXbnoJj5MOdrCRf6HrPii7plHTH/BE5XrTlSAGtwKVsM/U3vEu1ZFISW7itPeM
lRL5u3KkpdBVRi3G0BDCMSxtNtcyuNnBijtoZGg4u4AdnRNClgZgr7hGATfJ+zMOKPkmJ6T+gGy8
cYjF1DRvhnCbyyI/Xv/2ymvn4O3mowNG581G4tKivIbE2+USrPFo8iUE5/ZOZSPo1EEpk851BiLu
uR5SBABszBthGyVasfU1rPJ2jUU4dF9SKGNjZIiCPvc4YpQn8GyDfAC2o2B21lLt+AGJunq24cf7
x8GjUrTrMqn4ZuHnALiz742vojFsk4DVKr5IVZlE5z4C8JugiFvs/VQevaOuwiHYNIWK5GuvZqAy
EMQA6pJ6AwGhT71vl4SeACbYxK11Ay+jy86UPQz9odOiXuwTHRnZT3Zt+sWJWLOW6d7kgb6H0d5J
m1qK7NsYoUPdpYVqfFGLsUzA9RZ9SZW88bBMUyx8MIZab0hxUeoo9zkuNtC64LyRG7fUnLZKXRuA
LRS1jj4ORKfWmZyHTjcK02O0G7AvbD6YaplROsyK8lGPwORDV1Da4WSi+GM+NwoCWb4UaaCmAGaY
Tz4f6rlrc+2lkoxG3FQ9dZddECDMBuJV9YJ9NtJXARBdAcMNMJkd9/gP++F9V5cdmXE12p/1Vh+M
bSz88bFiU2Hli1qI6UYEBAGOeBLlNMtIu5AkrsEyi5KVQ3Jf0QWjQei090YbOVgOOyWlcoQgyx1f
YfRcyIRDvK8Mu3kRia9jyIG2yrlXfDCwTRBV+6bHhHNL6MYrBE1gAl3qEOYEGaBjFumlirSr0I8P
P7QRWjbnXE5Z5gZIohZzQZF33xE2BaW/YQEgwoysao0GDx0wSbv1S+yAEB6qJMbyzeQAXNUePoq4
ksUmlKzqK3kY0S+YFyBwVawG/Qe/cgrzETuz5AyKSQEobptJAD8nbA6gnXJl7ykxPoCZROPuBsof
Lx2iBhfeo1zgfYXTjti5E9t6ifYCslNpqXg/9aCG+JQMHUixDnnGc5X0VnUepBIMk2Rm3XMaV421
oQQsNytX1zw+QsmQYNeYXG4mlxRtBiJA2lzIQTj6yGihguf3Tvkwlti5EMOMp4yF9hcbuNN4BAeT
ehffQ7FmtxQRaNO0KuNpqaR9Qqj4O4I9AE6BmvwZGGX35/Uz6V33lvHQxLYdHCIALCC2enkkWZIj
EtRgoL1ZBgQZq+w/BL6zLyE8fotSJGRQr2qTm8ZpsakKO13Z1I7aH2iy299U03+JLTkjKzZ1GrgW
WrKIRONMn3ld6LkOELktQVB+G4s2uw3gP7s1OdKX6+8w77ZMr8AbqKpNz0Wx5dmpSlLmBU2MvJ7f
o+8CuUDZWxCgXNMaKbb6KspnMvW/2wYWwuH60OrU8Lw40XECAUOPzhq3OaJrszZsnjcAIhvP3Gch
1BpwizFKuFWXQRXzZKNx7km01E+hWanjvjJ9MB5SF41f+7owGletUfveEiii4FSRV0PI0xrsYG2u
gjMyW+N3MzG9P7jXzfoTMFZo1rB4nGBvGw0YZr9QpDsRWg7qOJSc2s31d3u38qn9M7OARTiAFPTk
LleGlLWen+WtgIQ8RK5JieeXHyHbipsXlniSIkUroak2deEuJxNBQbTqAZ8RJBImX47oIymIypBf
HLpBptjt+bjK2E2KGB0ES64BvezCG4sKRHpQ/dLENJNYSnMDjWnbyXUYD1s9l2GTIMLh0M4xy/Q5
qxK9BngQwhAgBYNubAUaTKaRHvWzlDb9k68WoX8CQUSNPsSlNSERlo+Q9lLSVD3CcBToxndBQrjr
pqYxZ2/1/DrV/+uim1/967/48/dcYADlB/Xsj//6IH5mn+ry58/67kX81/Sv/s9f/dflH/k3//2b
3Zf65eIP9AHoGz00P8vh8WfVJPXrmP7PfPqb/78//NvP19/yeRA///n373mT1dNv88M8e+sPNoGr
aPUiMIiYNN5IADjfrK9pvH//nvuXlN/zv/87ecl+/A0lN/6nWv1FP1+q+p9/V5V/AKNhFdogWuir
TELM3c/pJ4rzD77qBIGjmYv0sEkemeVlHfzz76b8DwNU5iRjToOQUgV7skL7kR8Zzj8m6NwUgNMF
RkLpLxmPXW4QkkeIQqSyoL1o8XL8zM4dHTCLErYh2pJ572zqpkFYozbPRVTifK8DhnszXx9/74O/
If3zMYdPU/EeF7vj93BMAReDxXSQPVzujtosdNtwgpGCqBLsRG5jL1sn9aaUU46PSF1TXZxO/v+3
G3+Px4VAv9yWNRN89eV4caUZToF8BW6U/KPrlPoOt4/mo5z0MAKqKoFClw/1yQkSf++oo7ISLl8e
rb/HRyYXYCJPYOFDPRs/bUL0hlKwyoEwT4VcSFvE7ZKVE3z6LbO3VFlXJKeo/1tkZ7NRSl/Qk4MQ
poouo+ZV5XscXMU2Rbh0d/0DLkyoigCwhRs6J6phzT5gKSrEmcUwujECU8fakcZdakyOxJjPgNEO
FK4C+iV1h4qhBtlj5U1nAsSvE8oiBdYEEtYkwJi9KiXgoElL2vVRKhzMb6HP0HL1d05kT01L/I7h
0O2FgBPewUvYmG1knAgcsiOOr8kH1l54VO0G+qrnSafrczOzxPn3w/FoYBJtMHqvP3+TnU+yDrUI
kECSwGnKbigV9bhxJsVC8kmturXkDj0RuRDRHT4amOqx9ppiQ44TfOrNTmvwLtbjp7HLUdbwW/CF
bmLY4H87Ohz3lJWs77JIseXNdMd+vP7wlwHI72fHHw7kAhtFYWYv1xBFcnAveN+6Erx3sjpLHAAq
1FuKjSQHVknnzgJ/Xaj9+frAC0cChQx0H9E/pIj3ChJ/M2k5JXryOQ3RS2FBQqUyj0g+lKSuKX/J
bfXp+mjvNiSLhheEagsMDE3b2WuqY6ujmdTrGEw1xRngQXSryGJFiNqa78fZINNDvHklGSE5BUCL
7g7E4/u2M74gA/ZziBP6yx0CE1Al1/Tr380iQ76ecia4Xc65ad++GXKc5FXKwNPdvgabK6oqvXNS
W2wsNGVpWiAMcH0el8ejn8ppQBFgXgKVkL2L2pJWeZt73ccOlf67VvcC0p4SnAmk+M/Xx5vBcFmf
0wui6o0YPtBX/nj5gilabHphMmCYxoQ+IovRz/BDV0Ex1q2H+FtFZn3TmEX9CT2G8giQRNtJRhav
nOjLD2JzzmqWBoh9fqSD+U6H3pZ0pDyk8Uj1vLjzE+wNuwRPjVQR6VlqgLX7FQ3d0eiLEwBoaiAt
N+vKlCx+A8IXqrGKbLGmL6fEzDSWMmrDriqB7kNsatsnEATQMoTxg/jLDoUZyIq0ejaelXg3TlPB
m0dZ59AC23MDS7vXiqJESNkHQOAY9co3e78NEP+f4hc8FQ3A/tPP36xJUwhIwSlW0KJIxcYM0bvN
iWNtPUF1KiT/jmvVX7kgFsZEB89gYI06tDZ3vWgKPTMlKvdu0ySPJp2xB+hy6WMizG95HZYg+RI7
WHnPd3ciOHnNIegnglQR1J1td90MfUiQiuzmcVHcgBqUNlyhISZ7iEqD1/4OolXbAXRB1VvP0+3K
MlgangAOAC1rwQYjOJtmNae9UiHsFkDZPdaiUD8DLUD1R471U6uUNFHRPJjIFsoutGPH9dQcthtQ
msMg04vhExo7AwmFfSNS0y3hfMFDgulNkQ7gikCP7PoTLz7w5P2nkLWzPmfrdhhyNEXbUXap5jib
FJ76/ZgjV6LQrHTjPDzhdbtNq+QnsWK8gmt8d83xrXT4S5SLyAYpqV5OVsv1GQKWkFG7tJNbRJuC
SXLNv7FT9dtEK9j73IOfsybuVw7MdzHaNDCodnoHIOoJ3C8HrsTQqDVENLfpynhna4RnTdZiSZsN
L9end2kLTELCVEOmsFOfjUQXPFWKkfgDAB1qiDTg3KC37J2PnMoB2d7wjBySvrIKl77p20Gn13+z
1x2uvDqzpqAHxutB0YV1zLzs+yjrH01h6Rs7Hgq396m4omvwVyMIppYYm8WikDxAWbgcu2nQao5R
Endz+IBuwZF2S7swO+E81e4zOTRW1tDSp8RLdzpxqcxDVrgcb6g62PLg7l09zSxchTyM2GLzT4t/
Z6V8sXDZ8GpEZDahEZf6fNVIErjFkkKzm6Vp7Yax39L5bwtSFz09OHiebQsT9a/ebtGGkwyQW05j
7TI5UFfmeMaOmu5fnoRCPY54FDUgP1++tKHLaZ6BQQIMVKG4CJkSWyhEEtAHTXZWLuwPUtMCMYLK
u0/A+roDwrlngFbyXlfr/kzDSD5dX+iz3sjvZyIL4MRVYV1ibXX5TOBpYXbj9eW2oKA2QaAioige
VAQBNyitjlBD0+4UqBjUWobnbYeyKHcU8/G0V7RuZX+/v4zZccQEU0zpaPKrkc+bDaAlJVKLKAe5
1Oq8bUPxDviJDzjDQJxHEWb0dP3ll3b52/FmB1nEFoac3ipoNBTRFi9L+ISZ0NEBEeGRJqD1UI7D
X2t8/3vCiTdo/5Dh0H6+nHA6q9TJEbZFtgEQIrwv+2iiVCoh2brBdDQE1AhftykbaacUdbxyt89I
Lb+Ht1R67xpLcOK2XA5vhyOZm83GA1lrnrCaFgTvAKHQ+AfA6yXBzkjaHhQiJXXf6spzrXn9PX9t
3Cap07lCE2LfisQ8mZUuthmJ2NoxeFn++/2IVHIJeViOMjv28hERbyzHMew45tMhbSehBumxN9pu
ghQG4UeaEtZHp5YfgQu2LprM4VHzEHwKk0J8Fcg2BIX6M2oq5a7snQqhuCAKbsc2r5H51UrjrCEE
BYeoDirtLETvbCUvhwiS4+gHuKZ08biuO2SQFUAnY9qTv3me6IwtWgDYqtRAQGEuFMJ6hl+jjtsi
8IyzJxW9BV0ptcFejlX3sXdACTqoAI+kz1rzqbA4SDe2LXnf8OqO441B3v21VGrnA/hcum2Jr5ov
RqIhVo2Lg0Iv18iT4qBYWWbgBqZODCgI0oDaBx9bicnX4JvjJfGvKFFK5DlzA4+vQg+dL7rK/eta
mTl8TSFjIhstq5Q7jSaH06+UGr1mwtcUpGqCr5lRNhQZBEK8qBHVf3RRUXyCtCP2SIjGPzLOzMfa
KNNvDr71jwjQgC3EDdXfc1qJYyO9gOreKGAs5TMQjh3F4QRMotRLL7DwCeZpWsD4SeWhR3Kvzasv
tiVlE4qyalc289LhAXYFaAEXimHMiVCqZZoVvHyOeSU2frZOgiygldTIddLSHkrbXDms3h8eJNua
bBGKkAbTErpcpTmaiC15FETb1G6PeebAZ+Pb6YV2ClOt2ZTC+OP6cfU+7sJ0l1iE2IvQC+zM5Ygd
MfsQ484LsDXwtkkti61cZv3JA7GzUQvsls1sm1R4rV0fd/q9F6UxSqtITVqGATKI0MC4HFfHXxgj
ZU9BW0MNHzGdy7ctJ9vKyfQ++mEUqqfIixCFkwNcjqIWkjB0+CSojRnWR1sg3g47A4VO6vYnL8ai
Aq2c9CgM7wfcBHslHlmaWw2kK3VO8i1m93J0rxo8H2EA1dUdFHWKIkDFHkMbssEUgDPkMWSdHcCz
ndqtHHdL62iCQFHvorHIHr4cuUzyUE5AQLhaoYY0cNV0X9j2j6SS1OeycGCZIER0/YNOH2z+Qeks
qtSrqXSA+LocUm8H2AfIIJI8BOFeAWfkyhCREI80zZXoa3ko7hMHUzEsM2ZXLG6q6ITlqM5o+JO4
UsLJA8aRFl3DvP4Hb6VQ8od8NtFeZ8tUi2g1qgVvFQikahQU7w/9KNdgu/56CZ4dwW4gTNFJRYib
LicQGfIm0HkXt5XBAHRJ/CciB74bmjVl26H1V5bI4iRSapuQIuR8c8fg0fRGMIcQVoDORFtU98aj
6kT+Vo35x/VJXIiWEbCgAYyruonzqzNbG8BYsRmscxLeDiXC1hb21ifc20t1x10X987OQJLFjfTM
+4JCpuaKFDERBETX3NKWn0RzOLgtwhVnzjFVxyIuNQM10p5Uct95OU5ZNl6FvWIPmwFxEne0HcQd
s1y4ExFuY4pBhcYlwaq6PilL8z/V52gOkA9iznL5ubMIOdDCcxTXc9ACdUQ1ukMbZi7YnbVFvHQO
4SIEIAyQFYiD2coKYflklCCns3bwoUxI4jzpIhxyYK4PNJraDU0fpMY4IlZe8v39yZ6hmODA3IPX
OweAFoHW6IZAdiwSqrPNm3LYpZ2SgS7Jg13rZ2srbXFSbVMDRTh5o80ntUOiXu8kbhXNq6IdEk/G
PjSyAEQ+i+/691s6YrED+p+hZkcsyJleQUaUq2UIw5Mmw1FOEwCmULX0TYx0AfQQ9AavDzojf05h
LCsFi8cJ4Ulb0NEuV43myWiAZSE7qZL6O1EXpxqthQ0iqw6C6TASJAWk1JCdnERx7gYhO7elaj9B
KpMA+gCAJEm2H0y/05FqlK1NoCDtj6nMXhv76NiRIuEAlJtuq4VP8De1o2wEypMqjQHCCTVt7tpH
BUa2uwMSR2iiJw7NJnzH+f8s/Vg0VnhS/PA71LB4P9K3OwxWbU9enc1fv24Q3eAGsKaSL/Wby4lo
2wwnn541jeQZEAWk0B6olOU72J5r8g6vUdfsarsYa3Z8ISIoCz8Atd5WmnSbOgOuB9jbUPE2i1Mf
IczojFUNQ07S956nGfu28hPUOOLkRBW62ESF1iD+JUpoGC0k/yFoeM7WXJmShc3GY+q6gvYGtYB5
pwhJ0jIWgqy7o+h5tpPxcxmX8XNNB5ZDjuxnZTEujofyBY1qokTiq8tPIFt+68FlVNw8VeyHVO7q
Y+U5xr4UvnoYkT1c2XELm5t+PYE4Ht6m+m48yc9spzYlxa1Kxb+LhkRsJZoSO8QI+pWhFjY3yAMb
NC3pNItr9mpQKB2rKSp5qsaWR9z5vhbYUEGtLhQXDYpsgz2AtjKdOtM1X2U6JUiF5Qy4dB77GxGW
CDaEQlfOmvFUFLVzq5R+vPJmM0zW7xOEYNiYdGRACr+6Ib6ph6QqHrACZrQbj2EDOQbhwRggnepw
KneK8jUmPp44MhotcalPovsAvQq0vmw1/JqhbP/LMLP0Nu5G84fteP7DiKDeBh2l6huWdc4DfuMh
1oScMH8WUmU99eiZ/2i0ARnx60fh0moAxcYRTPSC2fjs/jSKAinxtqa42LDaMyFXh7HT5Ac8CaTj
9aEW6hug9IC1c11zkanz4oEa8Eka0cpu5cRQv1D3u5HTQD0K37nFrKD5UKcpEFLZLvZhlet7M/AR
S6DAecYPQ95lKpE/mFCEsEajPnjqKlRsab1O/e0JTTEhGmYR8WhXsNmgtbqI4ufuEENcp8hvbvO6
LlGcjLtbJKtXPsBC5VEFHqOy93GxUKjdX+7/rtFVeHKV4mZajAli32TNvoxNDAPSJMLJTWCT+2TY
fhNs9BR/Hdit/TMau96nrkiMehOlKC7DSxb5ypMtHEykfBYKHkgDye8IAYZN6SFLe6phkmXtrXD4
oxKNvu1xYQMcbaiH68tjYfJBPoAqQ4/BnrB6l/PAHldQPUUwGMk8XNusvgD9KvtIawfmxzi28CXJ
gjW8x8LyB+xPBZpVSX1zHlKXo90WmVUr9PBCn0ougoojNmm06PVid/39Fsq5CE1w4FJdniqbxuw0
tCx8rsaQFwQnk0Ds88XOA0YIAazGE0lSPRSIcfjBaYrwObVv+g7YJtZe0R9WlfcrH3chpUdtgwuO
ljOTPp/tqMLryDPQIgsyp2BDojnUpsF4xuMEsWa5y25aO8LdNOjQXoaktTL8e6ALVw/njcZMUOPi
OS6/dmdFBsY6lFrRF8MAFO3gT0jGGzeV18UHhFDQ0gB5uYG2WT7ZyLh/EqMoz6IWTFVgdhtRZ/Ad
QpNwuJLXkvCllU+/kzvLJNgHuXb5cGPvJF6EEJSLgYZyEHJ0p5f9QUUC4JyAr1y5sWbMm9e7RAVR
+RoDsEDsWQyMoQug1YGUFV4ZxtvgvDaxGItDKKc0tEMNoxZAnogD1M+l5B3USm9X2h8LlyY7XLO5
OMkwqJhdvrBqiNTX6StMms3hHtqVugm7Vl25ABbWnEawaaE2ZKG+Nh/FtJJWqeBAuEZiKg/5gL2z
gN+6Qd+/R9AbL75YbstTpoP1bIouWbmzl4ZXYM+RPxHyv4sM6BwFCSquGpYTeja5/KEXIMMSxXko
3uttgi6C1VqYHhSfBb4TH1e2/8JRo/F1LXhNXLNEJ5dzjCyIJYcNNZAQkj4k8sS8aeTWcQcbsde6
tYfjVLp3q7i3d5OA6J5kPkEPnUwhguO/ywGBu1poPGKdLlamZuHsJRoEyTChLSibzL4/jPERrqum
uoMFZzhAv+BjyWc84ZLFWsSRajOM41qWuTSoDhiLEi0Gl2BtLiekb1SQUSY6GBg+NGUZ32tNNu5R
HAiPCSLCN0O9ssqXrloCe9bgFGpTMpidwIguB20P5d/FM8EByZdFe1XucX1JywKrkQChaXpcG1UL
0sM4SC1WY07/OXbKl8SJEMA34P5eXxULJw0a9Qj7U9OhkvJaaHkTRiYp/sp5IajB9WH5SbJM1JRb
8VSJ0jyoeM+sHDVLa/C1eQMEjujfmH7+ZrjYJ9fWILS7oWJAwRWIVysNMZeJuNHKCb/0dcmyAWsR
IU+vdzkUou041WHQ5fYdoi44YHQIdyHkG+fSBxRlcX1EgXRlzKWTFDAqNzo7nDbeHL6JFSvipk6i
ubSw65vQICZqYctsu16JqAuhoZ93wPkjfBXoYI31SQRmtr/+SRdfHCgE9wcqPQjAXr546BsoKOD/
C1EoKzhrsPWTR+sJmyc0VJRI2ooo//M/GJJsVHlFCRjznCdSwhyVop6DdQzq+0yB8GR65asqS+4i
FzcgUt851craXbrD6VRSaKXpxfadE2XzUkfmR/FYvLHm4YQcC1K7oTwj4ykw1C6wHuvKwuWLJThG
1JG9H8HwbTDHLF1zyJwdohNiFxaqt5GgGa483tLWIniFWTgFGkA+L79DnSC+W6WBhqQH4jxmqX0P
IS64jhFKN2gUOGuHy3RczRLPKWmApw1lmqBh+vmbvQW/sdLHWH39CPYJLTkcGpGU23t2Lg6eJn6G
6Oic0RX38SDKEQtHfwq+nJ3dZT1kbpLADbFod7q+NJZ2PO01WUG/eUJwzU52Q3QNfn+h7o5QZnFj
zg4g9wa3trQ1sb+ldc/dCvTEmohKcyyH71SI4YAUdAvJt24tlNIpTY7Wodb71C1qQ77xNZR8rr/e
0qCQsSy+MUV//JYvJx1WRFXAS9TRTwqeTGj77gTBdfMi/Mzy/JwnyrhyxixN6NsRZ9c4PvF+4BW1
7po49W5CPFo2dcoDpApuhddfbnGoCfpGNvq6ki9frkenPMrKCNCDb6FTX+gKgvSFj58oMkLXh3rF
b8xXL5mJTn379365HCvUAt9Qyg41uljW/sDIJjwCjL1pIswDHYE/TEehfYdlk30oEUPYogbU32LS
LU9Ep5oNhSwI8H9xEkTsu2xUEtSZKKTiF73yAZbCODjqXJevTPV3EHm/whq9qjEGlwaL3qr/kjVK
ecais9h6bRyfG2PEjSAPMPRS6atfn6hpQb2bJ3jh3C10e+Q5oSTL9azxMQkhUoZwiwwBeJBKbh9x
rxEHeAUybvTRZ9Puh/9gI9PhoPHABc6xq11+IPy1GkiYCQPjE7QrZdu/sXoJKXah1CtDzRhzrwkJ
UEv2Mj0tSB1zBQZk8CBc9CxqDKqqe0U06OLAoN05kvJnYGfFXY8ryRmXzhetagyCJgMFNaR2DgkO
S6jz7xA5lQ+ebfhubWvJHuuFjZKU8sakeABOKelufG6Lg2+m8gZzyw5/00Jf2T1LR4NDi2qq4cIn
mgPvh1JKRii4OoVAvd8HJXbNWqYX58Iqyi1msS1RQams7aOpXjZbHxN6mxuRAiSZ9fRUb28BaWgQ
bO6YuqIJb2hgaKjagwborRzjvVoeXC3Rn5vU9A85cqg3bZ4rK0t04djgxNBfO0W0QedY+YAmjRdb
nFBC6iqASqn4IGzrW9in4Qp7f2ErTpkMLXkgRyb9z8uX7WuFJiTwNbcuHPtbYjdPvo7Fihnn9cFq
+mYrpwMZvinhaGdp0tqNqy7NNRuC8HKipMzT9DzFryvEU5LKWSMfSfiQ/FNrw824bTdG26LuTFi0
6yg6nhJNK7cCYuOW+N+nkjboK3HfUn0HSi31Q7pLSP7PAw5DBwSPJRw3QxvFJ7Ae2ON4CIi0cBqP
mdbaW4RGQ+SfYukWnTx1k4aGA/LR8c5p6Gsrj7MQ/iDgwgtNRzoJxuzbOIE1IO/E5CjCy46jwnkx
Drl0B3Iea58wSVfGW1p1CpUciggUEGjJXq6FIsTCrJU4nxIwThtbleJTFDhcW6UW/0dDkcHDdKE/
Y81iGqzPh6xT8dLEJ4nzwwg4Co0Wv/VCUleOwump59tZoff6f4ealuCb7Zx1CZpLOXspwqloA91F
3qlVtyb4spSY0m/iNpnAC/x3+phvhsHLzapsRP/dIRvqF5OK05aIFtUbKO8nPNw5IBUkwWRfQ+lL
G2h0SxSBwwbAJ8aBwcFucLm8ftEt9finOj164bRKoZDOXj3oy6ropwuHb4Cw4QQmDDRBgUItiz0K
TuX30MNfux6z8Q7ZlvwUlFVwiLpaXTnIl1YyHRaKUzKIeG79y8mJNFSapBy6kZLV9ESsFHdNDfV5
qsPhSdIIjVbefLpK3330qYNETY5vYk9L/c3XEJrhGUU/coDKH3UNfhqejahRdMYBjUOb7HHM7lBC
cA5RO2IAlMC068oAV+i+ip+DEqvn6w+0OAFTcEulhALNvCOJU7FhlTlbOYhEB+6xiO4oYCBYhVQG
12dsrBysi+NNrS1eHzmeObEFtXgjGfOKRT82IbrP5niokqJwi8rK90ZgNcnKWnuFTsxnnHOTzzuV
/qmGXM448rV+J4F/dH1qwDsZDhLyM4OEZqr30GJJ7Zo5BWonrh03xyBumzSoKWZNmN6AYcrujFqI
E1Ii6a2tQzjEU37YI7spuR0l7k2rq9mxC4xho/rYEmMbmh8KI8UfudfsfSBZxYekwC8+CDMVnIO1
VlxbOhk5pkgLqa5OALbLl5OGNseLu9VcjC78c5rgnwNpt9ziSb0WfizEPIjNT2A1UOMySMTLoYCK
okjhoRysUsN21QCzJRR1SlckdX+IQiRbCmNVS3shJCbdZUSyB2jm70IegSxJAOIYQhC6hnULjLWU
gluQDfWp0rv4HiEE1DqVobz/6/vi7cCz5C9uTStU9YJ9AQ5vi3amuVFzXKIMgexiHmrm8fp4S+EO
gFK+ITM7gbQvZzfAhzRLZTrngC7jX7aR2WecccutjX7jE03M+C5lDW3DwvL33WT7cn34pRwNlBPj
wgIhyNBm955UllIaU+pwx6hxNjIuON887v9zTiZ6CjI02utKrY9pr3v7Tq/VYwGX4sXTjWJToZa1
l422oa5fWdvckbMdYR1iUdwmyDfH2cpcLTV7cRMBMapYcEig/19OVqREUaMPhUrhQY2OZpv90FDK
39kWtsrFBE8Xlo0A1RClAJp6dW/XNB1gWcu3lYpefjdY0V1XCO1e9kmsW8NSPq1M5zRd80MHtO70
H2QSwKNdPiGaOYViMaqb4ZWLjuaY6Ls8VX+Eozbsu1KMuLRh55j4sYkZG/VftnaC6W9QrlxwS+uK
OhqVNIJGC7DE5YMYca3UvQFDTFfIaGtwZttUgtyG5oh/NhvTPDSt/m2sZXkfDj0dw+sTsXQ+vR1+
tqzSwCgH3wEM1feV/uSRwO9G1JtpN9vy0/WhloBXgJWnN8WJiBrZbFWEbQQ4NMgB18S+6nbqkO6a
DhuCUjfyUwOX5dG31Qrv1HFC+kbDwZez4CTsEbWrzDMeySx+YFjyifWLL3AsGa6h9NZXQjRwh5lk
3NP7GV4kXJs3RYQvc6pr1Ubt4vo2aEblm5wlCoZfuCNGucW9bsT5oXfQTylUP7v16IjuUU2w90WW
arcGAcbZaNRi3yQq/oKK2a1EGq9J+3wJclbD+gU9TtYwmw4hUPmy0BBGg6oantHYDF0nVCy36nxv
a9i6dtuKxjqr6VDcEWyIvR2I7gYrd3Mbavr4IbciFOMsAGlaYVlug4zvc9GZ6ge857ODZkYZcsLR
8DPKehxCW+rAnT9Y7vWPurR+APYSnjkWpMN5tQDsT6eoKWKxtcfzD2lQHohw4wPJcbkSCS3db1TV
HcjSNoHyPKkx9LC1m5YeGkps8R7brxBASJPeC2rqGwvohDtAFl5xi1p8v4nzBI+f2GSeZvaynSp6
Q4/GsHBr1Fojfe4660WBHLKSTy+PBMmVYxN1HW12wSipRUIjMVJZdvVJNvUzqFZUbi2t/g++GYJB
JO4UxyfC6OWRAye2gLnL6dzViTghj57vRowedqrVSSuLfOmlpm4rZ+wEkJ7XhceCcha0Gb6ZnsO4
MYtkb1Vp6IaYja8ErgvLYyJCkIWCzLLeAaRThL3L0qMhUVZ+fap9zT8YSl5uwRpOEvK0UwdptdG1
8H4QbTVN41iDhzHvgqDh5ttYqqiu2dnOTvj6hFky+o2eOGulz6XCHLI5lAFp0dNH12bxXYXkiOMN
9DRap8wOgwmjKgQ0spMDGVW5UCuRidQBjUhl90cU4FIR4G7iOnYQu/RDq4OUYOmKKDPkJQQ63Ol9
9iNGELdNmNgPJXBVcK5a/hPTdsoFiZcd4jb3D2El/rh+ZiyBQcExyPSsJu6BY8/uPEWo4W+IRZfL
+RFZ6Bbb2sq/LfHmPreeIHpt0AS3qiTaF/EwHMxejm9R87G2QwcJTu6i2i3TTrvT4NjsiEDKnf9/
uLuW5UaO5forHd7ceyM8GIIEH9rcCBLDN0HxEpxRWLsCUAPUsNEN9YMU6HCEN/4Ir73SwjsvvZs/
8Zf4ZDdq1FndBEBUhkgNIqQQSSirKisrKzMr8yTwLl5+TvZQGoo6AsR68aJI8YGKK3jwYL48bsUQ
3jyevLtAR3SABSOCckbd4Fdcw0TKuQvYUCRnlaEQO2pTmS9ykufIve3sA3HxC0DMV6iYBlsDla5g
OilqJP+Q71sZJXxE0ClDyBRZD2jWOt6/f0ALrXyGDCA0xTR78Ldg5H65RY/H2Tnq8KYrTmjDYUF4
A+FYePNo8+OmG26hn/wPe3PgMfyaJAZMNV8unjrZ8N1jkp4ul7DmkRD/wuMJjGYCn6outJ3tII2E
cngm8Tjux+jHeJrkEwSyd3Yey517E9BgFRSxGjZYCU+2QA4rIKnu4s2+VIUgqxNaD2wMe1rZIQIX
KygVQGfLKIQKeGj5CPhjnZ0WoqeIOxwghE4f7FmIJjKLP7e3W8jUwwfVucUHf37PoNXqU68jrG32
nWULKKHYzkdAPNvHjYQplZhym7AA6Ge4lneAmrZYpMOCrRYCrIA+KFldEY7NlrUOe9ZbOj13+628
3ULqEcoxUEpVfMDK6uZvtVARh5q4g98Z88Y235cDnf0WQNS2COOML73TgiULq5De1unz5uSe7HCv
ze/steD9AG55my99u4WQEnxFXD6Lz1s78pRQ4bX03a3WHnYXzsxijZwDnRaiTQhBW7HfwoX9tuQe
Vq8nCzo424BbJwiO8gPtVjn673AtIAMdfECMsfi8uQNQRFr9xGC7hRQWgLwQNyuL38XBAJwaTKa3
unayrPyWvtsCRCjSgQGRV3zg9lY4cNBCWcQBku7fnOR73/Z7O9h0vF2jmrdp5dvEGMrHLawefOPt
yf1iUzY3eHZ+aO0dbLfRN5LL/bv9FuqcAYYC6LHyU2qZN2TyAPrbV/KxeLrckKDSpPjaHdjDeIFD
THzBgzen+ymi6XX4cfMjcRWRNXplpg8IssMPtAnkEuLZ5a1KQQfqyosFuzstvOuioNxKunP9beP6
Q7ATQaOSQwSejgHXOglrfOmbF9mdmHBU+I9GpxV86pVfsA5PncDCdyDfiNA72//Evkro1SXx0oWi
n//OwKyLRVb+SJ5V5Uf23bT25cXii2ktxqr+ii2VTcz+xf7yzOhEJUNUlxWo24tVlaDZXRWpkaqC
ZRMo4++TrMFzf5OVZVRPATIeEQy3JUUsJGXrS7infzXD2NIpnNY9RBF9yfYVALGDG/Ap0QGBiPfM
L7nGQbakCxGgvBbfkT5GJtOjoJ+pTKeWXEGdgnO+1LsggGqO4HCqEzNk21qgwCwZAZNZa2u7KjGD
gVaMNfR6Dg8PUdBnV1DSbxLgb7qgfgC5g//yvy+mU8iJnaI9FdVzteRcvs6xPEzyAds+3NXPsnbN
nTvE6R/nqpDvI5UMcn7uoZb9Rxgj0h7yiSOy6UuXZqtGMTsvFK7zpXs30cGRmqipYqQpK9qX9LV6
UGmqFt0ILD0SRMp78KXeVfOpihbE2dwp+OJN3ZG9XQG9B/gHEzkqaW/Hf66WbhTc6lk+CM3Q0iRe
E6CYLzdwl7lXJCFpeZPN1Qg3TD7TlhZNmF5nfSmfKZMZS6ZUfQKMvsApcfYP70p2mMZOHmvdJz2V
ZJAMXLeWVjHl3WV3yZoKrxejywWudJVx0gJCcYP+J1kc3DrGCN6G7FCbc6Q0Ri5NlqWFrr7WD4ad
cZQkSo1ylQ8NU9foyONP+y7Bjo7UqJj+XTxQY2ayFUWFvlJ+lyf3JX+6kMs4bVKGQCvwX0y5HZ9M
NMSUixVluDZKrWAi14gT4N5RgvObToJPJhmbRiWPXFP/dX3sLx1BQJDRwlyZhJ1rpDb4z7ybJ2qo
uEhRfYyvSPUVt7mKihBvouRZHOcpDH6Ux9tJko7b3hdQRKV0wkDKJl9/C/V0Xh0BSfb2Rw91RAvo
KYygmc1PgQ0xPVTeAsFfTxKFc/Y3O2tiE6qhVzter+dXIHHsOwwLHIZjeJDsZhC46w+jccy9AwH9
fAR45UdEMaoyQ719fA/ukY4ME3hK+/cmmid5NDKWUCHfAmS7EzWq0qSmDb5TtfZ0EH8O6MbrIpWB
6dyOgMr9oKfxEAaaGX6z358fT0ACu+gUl8Q8rkNpq77M6qKJb8IdVIk7+ls85zOFc5p9HELB8J6+
mungk05G7LKmNw1fyh++mAE64zGJJwhkX7rH4/mMmfUSd9HxL7nKYui9MDjNYdsxnbInICbHMO0S
TpbK/7yZkQHpeMbVtYRBRPGRUzUdcMpU3uQ741M14IeQym68iU6ca4AQ8LyJ1gQBwU5/st2v/5Pp
YPSX84fYMZHRO9Kf/KUuGtOUiy8caglX6MoMXKsA7Sn9Z3ul0zibsMsFLaIE6JrBnJ1hlPb6U+3h
wWSs0qFKLK2CwRLXSE/NAcbIlHCbclx9hbinQvXIdDBe5UXIOkQFTnEPF+nQeeMhEAB/HuTkWHMf
DBmZUpRVxNUkIP8FSMdPpH/d6BhB0fry49rAxLdkCgmWuDIKqg4jJPzc8j5+d2QQVM/ZrCVCprdf
f8sjp/swkjntOJs7z7fwTJxnli0BM7av58OJDkPNAwrUG9xXLPrUxzg4LAxOS42kA5k89sfN2dHX
kR6r0BIq6MrEKCjMG1zpOGLKE5V6diyPScdTFXKRRrGcAF08wHEHU+Lmv0M9gJ1bwV8qw/IWiq//
FQd38fTrb0UA9Cb5+t/R0PCni22CMvId6A7HMHV4vSNwYO5U9OQqaCSs+E/4I/CZnANOVSG+fEAX
rnsTqeBEpXw3O7v+xJH5YRybHhjJ/nSPEYehtxxLqRA/iQv255oPAigCO8rmB/tnMx2owSPXGFTg
57t7pQ7t1843ARr40j4ySXAHY44pUQAR+1M+HMw127t9AvNFmLeDNEZkcQN2f+WBeb04LBDNgAHz
p0juQMpBgoQju2N0TCht2lcyuvNZwq1bCbP5VD0ppCslZmZnWMxX4qHzHMF+RlTiVj1PE6XZ4QB4
mh1lc12Buf5iqRQMoOxZ3x27iBPHBADGij/Zy/wRKQCWTjFbCf1wpQcq4lEbNNO0w2zO2h+RymKp
FJOVUMH/QAEf924IIMN3w/oqH5ngMFHu9Uload7E54g8WjLEiG2JRKRFwiHNOTieGsTaHadBIonj
J51myKSK7tn0JSLT/6Kn/NkRvVHsIJuL3HUcQOj+kgZujirKpP2pn+KRKwr6+WBkUijOITuKwJmQ
UMswlAdNKQ9UhgT4aAEeHQ7yoJenTCIX1AV49K+3x/3j20/HH/4tIOHRCRjmyj8KC7YAzkwFZCgi
OiBU4lWb83r2B0oA9rfWsj+QhhlBV9QSS3kSajxEju2K77yFBPJ6pIBexB1luFjymnlbSFRFujre
BLnsoYbKk67rWQJV2o8igP1j7gUTGk7t8L1s+dcxkjkaU7iLGgQ/1iIRBQnizj1D6KN+jFhEjepp
5zswEWomzcv48SOdBD7jPbTl6qC8CjAzgE+Fiqhf7i8b4wbmAtpSO6MAtJBwbPAPylsJEnWZCZGu
Kd2QGeUIIkBgASgB5HUgMwOHABAwy8yJdQc6UiG9q9dLDfbRQQL6FJX6WB9Qm4CV6O5+jjqC+a0e
Iya67nA9POLM4gyxBXZsocTRrO0A+FAA9APAfNE35VlTae3B1HiS6IGdNllLwLBBWyKIA/AyqHca
AATtnxsMhXUH+lbuEFxrZEEkZDDg/y0XQMMC7AiddsBFqn1FnWuBSbJifa93SzXN9o/1mZvWXqnW
YpM5xiHOeDXX83+v7EmphNlXSQT+9MVahyE8MH68aro1//3krqmQDqNRjOg5E2r7Q8PJWZcq3TR8
rgSq/OzJWJPskQ7HJp9aQoWbtOycr0s2TsHYIrh9ppMnPY7RZZexhBqhCExeOSGaugXy8g08ysMx
qrLYdHcEpvtBR1OVMJ9Owvk6T7Trdkm8Zx6nmXuBwyD33rPukx5OOG8l3jNPTK0+kurxfSXsRCWx
bvILqVuZN3HE64ba0ikvP/vT5ori1AxgkTrRGgIR9Z3uKWo0olTPLSWaMMHbedPVCYIHnKyAZqOa
Wc5diQfobhLjTYapBsTx/ZlwlkfQOYwJAJr3p3s+rCkH4KYI0M1UyGcrUehyoRNHwIAF4D/ZC4SP
kArEA1/oY+pP+UplD440SDxXXplskrumCfrk+k+4H8YP6t6dsgCPrwz0OkoaEHtynmIknliv8l/1
FImvydiygLQPeqrYHzfXl704HIEnllBBd1dAraFaTrlpVwKKAqlnGZ+sxNPtM85YAWTkq98Rf3lU
XFdIXM03FBUesW2TCNPeIFqUOzk1aIJlx9lczm6R9uI4GwA48qdLJxqlFUwmgB4uQLjQmig95BkT
El5Hf+a81xY4V76C1n9QcOgSJhNopi3AiUc94pdHAfbjPd9Hkz2VIRA7R9I+aAttf9xc2j7e05M4
My4RDROgW+JtXJpoPIq521gPU+cv9p0/UekK5K5rMqYx0DDDf+5Uv0wJcwkXaAmvpq8T9wlTohDh
PA011e/0nBdddGITCFSUgfGeGuqR6+mh+7mEPXcZo5MJ4zbA29C0TsCw/fofpP6bXLP9DrDFAZ6E
XBv0HwGq8OrhmoJofxCMCr3CfIeRtcYnJ3QpWXWKX28nSkAf362ozp+0N2Kk1V8dVyOwbCz7F/vL
ZXBQCNqZJ0e3r2Jsicm3jGo3RlE1QTAwU0IkkTEM+ip8AORMYqdJF51E7fopKsw08onZnOsPmy+/
ic7iaEQvS9UJ47ne/rj5zXwNBicKwEGWVOFxHAgYbDco15pysqvjM03SuURmBRGkYKR+l6rv8xh1
c8hU4Xe2gP1yCGNxoMwXTlgginGYICmIexACjjXyl8YhQHnSSVXSJYzb3lxRJJ2RlZjwJHc3TSAO
iT72Ec8D3hGYKwqvB/GI75lE5KmfmOAKiWdMjUhY9oCH4w9AEmEhKOlxcEn/6h/eVsWhLVEVdI6H
PADScCa3qTOmpmt8vvkdAMouVQH9cKFmXDW0JRIeL+fJeP7kqjPksfuzoXRALmOnhLstAelWZtA0
0BY40pfI4b6f1FkicK6vFEc9gA/jz2e4eCquHZFdAUGGSw0IEkeWJUxGhDlH5oGn1rYl4OdAWM3d
My0BdnCtZ7wSr70vsHU3sBXxhNPk56JJob9o3OAxoCbIEq+FN4APNrNZDdFraRbRmtkFfUSf1Axq
w66/CJu1BSyhu4kyblh5m7pQ+Gr8O/XF1DmNgiAJ0gZVsZZOwQoJC4MA4cgsdKVjW0IjfXwa6AZ2
SLznfDI6gx/E+CGh6n5E/k38EJxngByaBe+DYyCbxFm+OJnV4ahzgYDILAa8zCOVTlCl9j6w/2ma
Bt3vSDwE9WeoaAjnTfoGSY4Stk/PjEaIah6rNKsyraw3e/6cwRFfC/9ywbX+xKD5JyLJ74Nv/4lo
qvNihOAbcigFopHFraKwQYkJ/+/f/zO9V3MFTMM5oC0wgzOgswDts4mpSBXe25HA5rgzQEx6B+QP
DneB1ofoVSlgXKLU/F7dW3FP338wKp7DXzLBP4DApXiQF+0btvcFBv0Q349iMPBO3cONNDy48QO6
LiMX1grRc9b4KwY4ijxwG9DrEp7+IiTISxNY2cGfoUShKeld4sUR/sDnOLxv0G57ePEAIPoPe2h+
06HWV6vxjV5v38sc/e9w35MxmUHcjZe4Eo7gQjhpNBLvW0eJeuJ13RLYDXSOmeEpob27cRi7uGAS
RsvxELDYPOou0d/hBBjewwmBujkIYRIV+ScqvH/2bW+lul/9znGaI3zI4lttEacEdz/sTiYaaKy6
6npaPV9yAfFcMLeUyvcCAWfnRic5JypgtX5McneyaGplh3nukl7NhU94uX9CDxG2cUWL9OWu2etd
A01FVd/hpVDWqKHcVE1jtjkSaaZHyA12+2oIBB77pG7jRixwibhmNyYA9b9earzTRuO/Ndn9EsB5
RfiUKn2B9kyKuGkciUzGbhxbmwxeWHncSAntCgQvLlQCNP4mi08gTntivpjqhCUCcidIBaOif9tz
qEjPMcOk/lKwtH3Pmt7s4qJFruO89hIh8WR8BMcqaeD+gYDztph7EYgnKaV0nW+lyPTI5BT+Cdxo
yAZggZ96GWv+4pS0M42UwgWLijX0hh+Q2hva37EjgUo5K3CbX3Vn8WPF/rH0imtfIq50EU+QpQ3t
d5jFIUd2kYh0UmogMl2BP60/s7lLGN+XBt2ykCPICQsIa3eSINKJxkUNh6EtUfx1o8LpHJh6daZL
NCq71o9BV4UNiXwS2Y3XxukmI5Hb+ElFyN3hBui+gNK/VgjQMvmQUMTE4J813o6clHMJRXljsiEa
ezSaI6het2vZXKHcqBn6lNES6jDcbWrVvtyEXm2cQ7hdFFEBPQizJp2osPnxSyLHq2z2caZDdKT6
5+AwRUeaFBX6hZZHzx16+QgQwO3m0YRZtgAV8OfZXXwPb4ZJKpqbStDF45glU74GScw2R3K9M1kB
yfwJ2wvzj0yDkzzDSwebuASm8k+wcBp0+raE8VpzebZXh6NXHyY8kKBepn5RIF9OJBGHnmWp25bV
N1WW7wJzYX8fAAxosItsx87u6kqdV3SwG/BEfB3s6moWwfrqr455/u6zfxJMk2wCM/ljV1mKbPF+
YddvJ7Asn/hUx2i4xU60RMbCbZ466RvbEu9bd1//FxCxc109DYCqsT8+d/k2ScAfkz7bhDpjt2XT
t6bqat6G9DfB3XyHq2zA2nljq6yKhtUCFZyZRZ3DMIS3/Pf/BwAA//8=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27" name="TextBox 19">
          <a:extLst>
            <a:ext uri="{FF2B5EF4-FFF2-40B4-BE49-F238E27FC236}">
              <a16:creationId xmlns:a16="http://schemas.microsoft.com/office/drawing/2014/main" id="{00000000-0008-0000-0000-00001B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manage an </a:t>
          </a:r>
          <a:r>
            <a:rPr lang="en-US" b="1">
              <a:solidFill>
                <a:schemeClr val="dk1"/>
              </a:solidFill>
            </a:rPr>
            <a:t>online retail company </a:t>
          </a:r>
          <a:r>
            <a:rPr lang="en-US">
              <a:solidFill>
                <a:schemeClr val="dk1"/>
              </a:solidFill>
            </a:rPr>
            <a:t>that ships specialty products to countries in Europe, and you are preparing a workbook to </a:t>
          </a:r>
          <a:r>
            <a:rPr lang="en-US" b="1">
              <a:solidFill>
                <a:schemeClr val="dk1"/>
              </a:solidFill>
            </a:rPr>
            <a:t>track key business metrics</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28" name="TextBox 21">
          <a:extLst>
            <a:ext uri="{FF2B5EF4-FFF2-40B4-BE49-F238E27FC236}">
              <a16:creationId xmlns:a16="http://schemas.microsoft.com/office/drawing/2014/main" id="{00000000-0008-0000-0000-00001C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Orders</a:t>
          </a:r>
          <a:r>
            <a:rPr lang="en-US" sz="1600">
              <a:solidFill>
                <a:schemeClr val="dk1"/>
              </a:solidFill>
            </a:rPr>
            <a:t> worksheet, use a formula to fill the </a:t>
          </a:r>
          <a:r>
            <a:rPr lang="en-US" sz="1600" b="1">
              <a:solidFill>
                <a:schemeClr val="dk1"/>
              </a:solidFill>
            </a:rPr>
            <a:t>Product Name </a:t>
          </a:r>
          <a:r>
            <a:rPr lang="en-US" sz="1600">
              <a:solidFill>
                <a:schemeClr val="dk1"/>
              </a:solidFill>
            </a:rPr>
            <a:t>column using the information in the </a:t>
          </a:r>
          <a:r>
            <a:rPr lang="en-US" sz="1600" b="1">
              <a:solidFill>
                <a:schemeClr val="dk1"/>
              </a:solidFill>
            </a:rPr>
            <a:t>Products</a:t>
          </a:r>
          <a:r>
            <a:rPr lang="en-US" sz="1600">
              <a:solidFill>
                <a:schemeClr val="dk1"/>
              </a:solidFill>
            </a:rPr>
            <a:t> worksheet</a:t>
          </a: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L2</a:t>
          </a:r>
          <a:r>
            <a:rPr lang="en-US" sz="1600">
              <a:solidFill>
                <a:schemeClr val="dk1"/>
              </a:solidFill>
            </a:rPr>
            <a:t> on the </a:t>
          </a:r>
          <a:r>
            <a:rPr lang="en-US" sz="1600" b="1">
              <a:solidFill>
                <a:schemeClr val="dk1"/>
              </a:solidFill>
            </a:rPr>
            <a:t>Orders</a:t>
          </a:r>
          <a:r>
            <a:rPr lang="en-US" sz="1600">
              <a:solidFill>
                <a:schemeClr val="dk1"/>
              </a:solidFill>
            </a:rPr>
            <a:t> worksheet, use a formula to calculate the number of orders from the </a:t>
          </a:r>
          <a:r>
            <a:rPr lang="en-US" sz="1600" b="1">
              <a:solidFill>
                <a:schemeClr val="dk1"/>
              </a:solidFill>
            </a:rPr>
            <a:t>Country</a:t>
          </a:r>
          <a:r>
            <a:rPr lang="en-US" sz="1600">
              <a:solidFill>
                <a:schemeClr val="dk1"/>
              </a:solidFill>
            </a:rPr>
            <a:t> selected in cell </a:t>
          </a:r>
          <a:r>
            <a:rPr lang="en-US" sz="1600" b="1">
              <a:solidFill>
                <a:schemeClr val="dk1"/>
              </a:solidFill>
            </a:rPr>
            <a:t>K2</a:t>
          </a:r>
          <a:r>
            <a:rPr lang="en-US" sz="1600">
              <a:solidFill>
                <a:schemeClr val="dk1"/>
              </a:solidFill>
            </a:rPr>
            <a:t> with a </a:t>
          </a:r>
          <a:r>
            <a:rPr lang="en-US" sz="1600" b="1">
              <a:solidFill>
                <a:schemeClr val="dk1"/>
              </a:solidFill>
            </a:rPr>
            <a:t>Revenue</a:t>
          </a:r>
          <a:r>
            <a:rPr lang="en-US" sz="1600">
              <a:solidFill>
                <a:schemeClr val="dk1"/>
              </a:solidFill>
            </a:rPr>
            <a:t> greater than or equal to $100</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Countries</a:t>
          </a:r>
          <a:r>
            <a:rPr lang="en-US" sz="1600">
              <a:solidFill>
                <a:schemeClr val="dk1"/>
              </a:solidFill>
            </a:rPr>
            <a:t> worksheet, insert a </a:t>
          </a:r>
          <a:r>
            <a:rPr lang="en-US" sz="1600" b="1">
              <a:solidFill>
                <a:schemeClr val="dk1"/>
              </a:solidFill>
            </a:rPr>
            <a:t>Filled Map</a:t>
          </a:r>
          <a:r>
            <a:rPr lang="en-US" sz="1600">
              <a:solidFill>
                <a:schemeClr val="dk1"/>
              </a:solidFill>
            </a:rPr>
            <a:t> using the information in cells </a:t>
          </a:r>
          <a:r>
            <a:rPr lang="en-US" sz="1600" b="1">
              <a:solidFill>
                <a:schemeClr val="dk1"/>
              </a:solidFill>
            </a:rPr>
            <a:t>A1:B15</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B5</a:t>
          </a:r>
          <a:r>
            <a:rPr lang="en-US" sz="1600">
              <a:solidFill>
                <a:schemeClr val="dk1"/>
              </a:solidFill>
            </a:rPr>
            <a:t> of the </a:t>
          </a:r>
          <a:r>
            <a:rPr lang="en-US" sz="1600" b="1">
              <a:solidFill>
                <a:schemeClr val="dk1"/>
              </a:solidFill>
            </a:rPr>
            <a:t>Warehouse</a:t>
          </a:r>
          <a:r>
            <a:rPr lang="en-US" sz="1600">
              <a:solidFill>
                <a:schemeClr val="dk1"/>
              </a:solidFill>
            </a:rPr>
            <a:t> </a:t>
          </a:r>
          <a:r>
            <a:rPr lang="en-US" sz="1600" b="1">
              <a:solidFill>
                <a:schemeClr val="dk1"/>
              </a:solidFill>
            </a:rPr>
            <a:t>Extension</a:t>
          </a:r>
          <a:r>
            <a:rPr lang="en-US" sz="1600">
              <a:solidFill>
                <a:schemeClr val="dk1"/>
              </a:solidFill>
            </a:rPr>
            <a:t> worksheet, use a formula that calculates the monthly payment amount, assuming the payment is due at the beginning of each 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Summary Chart </a:t>
          </a:r>
          <a:r>
            <a:rPr lang="en-US" sz="1600">
              <a:solidFill>
                <a:schemeClr val="dk1"/>
              </a:solidFill>
            </a:rPr>
            <a:t>worksheet, add a </a:t>
          </a:r>
          <a:r>
            <a:rPr lang="en-US" sz="1600" b="1">
              <a:solidFill>
                <a:schemeClr val="dk1"/>
              </a:solidFill>
            </a:rPr>
            <a:t>Line Pivot Chart </a:t>
          </a:r>
          <a:r>
            <a:rPr lang="en-US" sz="1600">
              <a:solidFill>
                <a:schemeClr val="dk1"/>
              </a:solidFill>
            </a:rPr>
            <a:t>and change the Pivot Chart formatting to </a:t>
          </a:r>
          <a:r>
            <a:rPr lang="en-US" sz="1600" b="1">
              <a:solidFill>
                <a:schemeClr val="dk1"/>
              </a:solidFill>
            </a:rPr>
            <a:t>Style 5</a:t>
          </a:r>
          <a:r>
            <a:rPr lang="en-US" sz="1600">
              <a:solidFill>
                <a:schemeClr val="dk1"/>
              </a:solidFill>
            </a:rPr>
            <a:t> and </a:t>
          </a:r>
          <a:r>
            <a:rPr lang="en-US" sz="1600" b="1">
              <a:solidFill>
                <a:schemeClr val="dk1"/>
              </a:solidFill>
            </a:rPr>
            <a:t>Layout 4</a:t>
          </a:r>
          <a:endParaRPr kumimoji="0" lang="en-US" sz="1600" i="0" u="none" strike="noStrike" kern="1200" cap="none" spc="0" normalizeH="0" baseline="0">
            <a:ln>
              <a:noFill/>
            </a:ln>
            <a:solidFill>
              <a:prstClr val="black">
                <a:lumMod val="85000"/>
                <a:lumOff val="15000"/>
              </a:prstClr>
            </a:solidFill>
            <a:effectLst/>
            <a:uLnTx/>
            <a:uFillTx/>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29" name="Google Shape;7890;p302">
          <a:extLst>
            <a:ext uri="{FF2B5EF4-FFF2-40B4-BE49-F238E27FC236}">
              <a16:creationId xmlns:a16="http://schemas.microsoft.com/office/drawing/2014/main" id="{00000000-0008-0000-0000-00001D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259101" y="332080"/>
          <a:ext cx="2531584" cy="692746"/>
          <a:chOff x="2656994" y="1676486"/>
          <a:chExt cx="2531584" cy="692746"/>
        </a:xfrm>
      </xdr:grpSpPr>
      <xdr:grpSp>
        <xdr:nvGrpSpPr>
          <xdr:cNvPr id="33" name="Google Shape;7887;p302">
            <a:extLst>
              <a:ext uri="{FF2B5EF4-FFF2-40B4-BE49-F238E27FC236}">
                <a16:creationId xmlns:a16="http://schemas.microsoft.com/office/drawing/2014/main" id="{00000000-0008-0000-0000-000021000000}"/>
              </a:ext>
            </a:extLst>
          </xdr:cNvPr>
          <xdr:cNvGrpSpPr/>
        </xdr:nvGrpSpPr>
        <xdr:grpSpPr>
          <a:xfrm>
            <a:off x="3318753" y="1676486"/>
            <a:ext cx="1869825" cy="692746"/>
            <a:chOff x="1613474" y="1288575"/>
            <a:chExt cx="2016340" cy="692746"/>
          </a:xfrm>
        </xdr:grpSpPr>
        <xdr:sp macro="" textlink="">
          <xdr:nvSpPr>
            <xdr:cNvPr id="37" name="Google Shape;7888;p302">
              <a:extLst>
                <a:ext uri="{FF2B5EF4-FFF2-40B4-BE49-F238E27FC236}">
                  <a16:creationId xmlns:a16="http://schemas.microsoft.com/office/drawing/2014/main" id="{00000000-0008-0000-0000-000025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38" name="Google Shape;7889;p302">
              <a:extLst>
                <a:ext uri="{FF2B5EF4-FFF2-40B4-BE49-F238E27FC236}">
                  <a16:creationId xmlns:a16="http://schemas.microsoft.com/office/drawing/2014/main" id="{00000000-0008-0000-0000-000026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34" name="Group 33">
            <a:extLst>
              <a:ext uri="{FF2B5EF4-FFF2-40B4-BE49-F238E27FC236}">
                <a16:creationId xmlns:a16="http://schemas.microsoft.com/office/drawing/2014/main" id="{00000000-0008-0000-0000-000022000000}"/>
              </a:ext>
            </a:extLst>
          </xdr:cNvPr>
          <xdr:cNvGrpSpPr/>
        </xdr:nvGrpSpPr>
        <xdr:grpSpPr>
          <a:xfrm>
            <a:off x="2656994" y="1764113"/>
            <a:ext cx="662579" cy="563931"/>
            <a:chOff x="620960" y="4111492"/>
            <a:chExt cx="644465" cy="548514"/>
          </a:xfrm>
        </xdr:grpSpPr>
        <xdr:sp macro="" textlink="">
          <xdr:nvSpPr>
            <xdr:cNvPr id="35" name="Google Shape;235;p18">
              <a:extLst>
                <a:ext uri="{FF2B5EF4-FFF2-40B4-BE49-F238E27FC236}">
                  <a16:creationId xmlns:a16="http://schemas.microsoft.com/office/drawing/2014/main" id="{00000000-0008-0000-0000-000023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36" name="Google Shape;239;p18">
              <a:extLst>
                <a:ext uri="{FF2B5EF4-FFF2-40B4-BE49-F238E27FC236}">
                  <a16:creationId xmlns:a16="http://schemas.microsoft.com/office/drawing/2014/main" id="{00000000-0008-0000-0000-000024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31" name="TextBox 35">
          <a:extLst>
            <a:ext uri="{FF2B5EF4-FFF2-40B4-BE49-F238E27FC236}">
              <a16:creationId xmlns:a16="http://schemas.microsoft.com/office/drawing/2014/main" id="{00000000-0008-0000-0000-00001F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32" name="Google Shape;7890;p302">
          <a:extLst>
            <a:ext uri="{FF2B5EF4-FFF2-40B4-BE49-F238E27FC236}">
              <a16:creationId xmlns:a16="http://schemas.microsoft.com/office/drawing/2014/main" id="{00000000-0008-0000-0000-000020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3</xdr:row>
      <xdr:rowOff>114300</xdr:rowOff>
    </xdr:from>
    <xdr:to>
      <xdr:col>13</xdr:col>
      <xdr:colOff>514350</xdr:colOff>
      <xdr:row>39</xdr:row>
      <xdr:rowOff>114299</xdr:rowOff>
    </xdr:to>
    <xdr:graphicFrame macro="">
      <xdr:nvGraphicFramePr>
        <xdr:cNvPr id="4" name="Chart 3">
          <a:extLst>
            <a:ext uri="{FF2B5EF4-FFF2-40B4-BE49-F238E27FC236}">
              <a16:creationId xmlns:a16="http://schemas.microsoft.com/office/drawing/2014/main" id="{C66744A9-9DD1-4A0C-8B57-C10A675A6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400051</xdr:colOff>
      <xdr:row>2</xdr:row>
      <xdr:rowOff>0</xdr:rowOff>
    </xdr:from>
    <xdr:to>
      <xdr:col>23</xdr:col>
      <xdr:colOff>476251</xdr:colOff>
      <xdr:row>38</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AB0494A-A5BB-4EAD-BF17-8071804E64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2251" y="381000"/>
              <a:ext cx="12268200" cy="6915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219075</xdr:colOff>
      <xdr:row>3</xdr:row>
      <xdr:rowOff>95250</xdr:rowOff>
    </xdr:from>
    <xdr:to>
      <xdr:col>22</xdr:col>
      <xdr:colOff>142875</xdr:colOff>
      <xdr:row>36</xdr:row>
      <xdr:rowOff>66675</xdr:rowOff>
    </xdr:to>
    <xdr:graphicFrame macro="">
      <xdr:nvGraphicFramePr>
        <xdr:cNvPr id="3" name="Chart 2">
          <a:extLst>
            <a:ext uri="{FF2B5EF4-FFF2-40B4-BE49-F238E27FC236}">
              <a16:creationId xmlns:a16="http://schemas.microsoft.com/office/drawing/2014/main" id="{09BA20EC-98E4-4470-9E1F-D99CA4E71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15" name="TextBox 19">
          <a:extLst>
            <a:ext uri="{FF2B5EF4-FFF2-40B4-BE49-F238E27FC236}">
              <a16:creationId xmlns:a16="http://schemas.microsoft.com/office/drawing/2014/main" id="{00000000-0008-0000-0600-00000F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Sales Director of a </a:t>
          </a:r>
          <a:r>
            <a:rPr lang="en-US" b="1">
              <a:solidFill>
                <a:schemeClr val="dk1"/>
              </a:solidFill>
            </a:rPr>
            <a:t>beer manufacturing company </a:t>
          </a:r>
          <a:r>
            <a:rPr lang="en-US">
              <a:solidFill>
                <a:schemeClr val="dk1"/>
              </a:solidFill>
            </a:rPr>
            <a:t>that supplies the beer for all Major League Baseball stadiums, and you are preparing a workbook to </a:t>
          </a:r>
          <a:r>
            <a:rPr lang="en-US" b="1">
              <a:solidFill>
                <a:schemeClr val="dk1"/>
              </a:solidFill>
            </a:rPr>
            <a:t>help manage pricing</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16" name="TextBox 21">
          <a:extLst>
            <a:ext uri="{FF2B5EF4-FFF2-40B4-BE49-F238E27FC236}">
              <a16:creationId xmlns:a16="http://schemas.microsoft.com/office/drawing/2014/main" id="{00000000-0008-0000-0600-000010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Team Selector</a:t>
          </a:r>
          <a:r>
            <a:rPr lang="en-US" sz="1600">
              <a:solidFill>
                <a:schemeClr val="dk1"/>
              </a:solidFill>
            </a:rPr>
            <a:t> worksheet, add a data validation list to cell </a:t>
          </a:r>
          <a:r>
            <a:rPr lang="en-US" sz="1600" b="1">
              <a:solidFill>
                <a:schemeClr val="dk1"/>
              </a:solidFill>
            </a:rPr>
            <a:t>C6</a:t>
          </a:r>
          <a:r>
            <a:rPr lang="en-US" sz="1600">
              <a:solidFill>
                <a:schemeClr val="dk1"/>
              </a:solidFill>
            </a:rPr>
            <a:t> using range </a:t>
          </a:r>
          <a:r>
            <a:rPr lang="en-US" sz="1600" b="1">
              <a:solidFill>
                <a:schemeClr val="dk1"/>
              </a:solidFill>
            </a:rPr>
            <a:t>A2:A31 </a:t>
          </a:r>
          <a:r>
            <a:rPr lang="en-US" sz="1600">
              <a:solidFill>
                <a:schemeClr val="dk1"/>
              </a:solidFill>
            </a:rPr>
            <a:t>from the </a:t>
          </a:r>
          <a:r>
            <a:rPr lang="en-US" sz="1600" b="1">
              <a:solidFill>
                <a:schemeClr val="dk1"/>
              </a:solidFill>
            </a:rPr>
            <a:t>Beer Prices </a:t>
          </a:r>
          <a:r>
            <a:rPr lang="en-US" sz="1600">
              <a:solidFill>
                <a:schemeClr val="dk1"/>
              </a:solidFill>
            </a:rPr>
            <a:t>worksheet as the source; select the Philadelphia Phillies</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Beer Prices</a:t>
          </a:r>
          <a:r>
            <a:rPr lang="en-US" sz="1600">
              <a:solidFill>
                <a:schemeClr val="dk1"/>
              </a:solidFill>
            </a:rPr>
            <a:t> worksheet, group columns </a:t>
          </a:r>
          <a:r>
            <a:rPr lang="en-US" sz="1600" b="1">
              <a:solidFill>
                <a:schemeClr val="dk1"/>
              </a:solidFill>
            </a:rPr>
            <a:t>B:C</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a:t>
          </a:r>
          <a:r>
            <a:rPr lang="en-US" sz="1600">
              <a:solidFill>
                <a:schemeClr val="dk1"/>
              </a:solidFill>
            </a:rPr>
            <a:t> worksheet, use conditional formatting to apply a Red - White - Green color scale to range </a:t>
          </a:r>
          <a:r>
            <a:rPr lang="en-US" sz="1600" b="1">
              <a:solidFill>
                <a:schemeClr val="dk1"/>
              </a:solidFill>
            </a:rPr>
            <a:t>B2:F31</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 </a:t>
          </a:r>
          <a:r>
            <a:rPr lang="en-US" sz="1600">
              <a:solidFill>
                <a:schemeClr val="dk1"/>
              </a:solidFill>
            </a:rPr>
            <a:t>worksheet, add a formula in cell </a:t>
          </a:r>
          <a:r>
            <a:rPr lang="en-US" sz="1600" b="1">
              <a:solidFill>
                <a:schemeClr val="dk1"/>
              </a:solidFill>
            </a:rPr>
            <a:t>G2</a:t>
          </a:r>
          <a:r>
            <a:rPr lang="en-US" sz="1600">
              <a:solidFill>
                <a:schemeClr val="dk1"/>
              </a:solidFill>
            </a:rPr>
            <a:t> that displays “None” if the Price per Ounce in 2018 was equal to the Price per Ounce in 2013, displays “Increase” if the Price per Ounce in 2018 is greater than the Price per Ounce in 2016 or greater than the average Price per Ounce from 2013-2016. Otherwise, display “Decrease”.</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17" name="Google Shape;7890;p302">
          <a:extLst>
            <a:ext uri="{FF2B5EF4-FFF2-40B4-BE49-F238E27FC236}">
              <a16:creationId xmlns:a16="http://schemas.microsoft.com/office/drawing/2014/main" id="{00000000-0008-0000-0600-000011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18" name="Group 17">
          <a:extLst>
            <a:ext uri="{FF2B5EF4-FFF2-40B4-BE49-F238E27FC236}">
              <a16:creationId xmlns:a16="http://schemas.microsoft.com/office/drawing/2014/main" id="{00000000-0008-0000-0600-000012000000}"/>
            </a:ext>
          </a:extLst>
        </xdr:cNvPr>
        <xdr:cNvGrpSpPr/>
      </xdr:nvGrpSpPr>
      <xdr:grpSpPr>
        <a:xfrm>
          <a:off x="259101" y="332080"/>
          <a:ext cx="2531584" cy="692746"/>
          <a:chOff x="2656994" y="1676486"/>
          <a:chExt cx="2531584" cy="692746"/>
        </a:xfrm>
      </xdr:grpSpPr>
      <xdr:grpSp>
        <xdr:nvGrpSpPr>
          <xdr:cNvPr id="21" name="Google Shape;7887;p302">
            <a:extLst>
              <a:ext uri="{FF2B5EF4-FFF2-40B4-BE49-F238E27FC236}">
                <a16:creationId xmlns:a16="http://schemas.microsoft.com/office/drawing/2014/main" id="{00000000-0008-0000-0600-000015000000}"/>
              </a:ext>
            </a:extLst>
          </xdr:cNvPr>
          <xdr:cNvGrpSpPr/>
        </xdr:nvGrpSpPr>
        <xdr:grpSpPr>
          <a:xfrm>
            <a:off x="3318753" y="1676486"/>
            <a:ext cx="1869825" cy="692746"/>
            <a:chOff x="1613474" y="1288575"/>
            <a:chExt cx="2016340" cy="692746"/>
          </a:xfrm>
        </xdr:grpSpPr>
        <xdr:sp macro="" textlink="">
          <xdr:nvSpPr>
            <xdr:cNvPr id="25" name="Google Shape;7888;p302">
              <a:extLst>
                <a:ext uri="{FF2B5EF4-FFF2-40B4-BE49-F238E27FC236}">
                  <a16:creationId xmlns:a16="http://schemas.microsoft.com/office/drawing/2014/main" id="{00000000-0008-0000-0600-000019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26" name="Google Shape;7889;p302">
              <a:extLst>
                <a:ext uri="{FF2B5EF4-FFF2-40B4-BE49-F238E27FC236}">
                  <a16:creationId xmlns:a16="http://schemas.microsoft.com/office/drawing/2014/main" id="{00000000-0008-0000-0600-00001A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22" name="Group 21">
            <a:extLst>
              <a:ext uri="{FF2B5EF4-FFF2-40B4-BE49-F238E27FC236}">
                <a16:creationId xmlns:a16="http://schemas.microsoft.com/office/drawing/2014/main" id="{00000000-0008-0000-0600-000016000000}"/>
              </a:ext>
            </a:extLst>
          </xdr:cNvPr>
          <xdr:cNvGrpSpPr/>
        </xdr:nvGrpSpPr>
        <xdr:grpSpPr>
          <a:xfrm>
            <a:off x="2656994" y="1764113"/>
            <a:ext cx="662579" cy="563931"/>
            <a:chOff x="620960" y="4111492"/>
            <a:chExt cx="644465" cy="548514"/>
          </a:xfrm>
        </xdr:grpSpPr>
        <xdr:sp macro="" textlink="">
          <xdr:nvSpPr>
            <xdr:cNvPr id="23" name="Google Shape;235;p18">
              <a:extLst>
                <a:ext uri="{FF2B5EF4-FFF2-40B4-BE49-F238E27FC236}">
                  <a16:creationId xmlns:a16="http://schemas.microsoft.com/office/drawing/2014/main" id="{00000000-0008-0000-0600-000017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24" name="Google Shape;239;p18">
              <a:extLst>
                <a:ext uri="{FF2B5EF4-FFF2-40B4-BE49-F238E27FC236}">
                  <a16:creationId xmlns:a16="http://schemas.microsoft.com/office/drawing/2014/main" id="{00000000-0008-0000-0600-000018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19" name="TextBox 35">
          <a:extLst>
            <a:ext uri="{FF2B5EF4-FFF2-40B4-BE49-F238E27FC236}">
              <a16:creationId xmlns:a16="http://schemas.microsoft.com/office/drawing/2014/main" id="{00000000-0008-0000-0600-000013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20" name="Google Shape;7890;p302">
          <a:extLst>
            <a:ext uri="{FF2B5EF4-FFF2-40B4-BE49-F238E27FC236}">
              <a16:creationId xmlns:a16="http://schemas.microsoft.com/office/drawing/2014/main" id="{00000000-0008-0000-0600-000014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110490</xdr:colOff>
      <xdr:row>1</xdr:row>
      <xdr:rowOff>1213</xdr:rowOff>
    </xdr:from>
    <xdr:to>
      <xdr:col>1</xdr:col>
      <xdr:colOff>528666</xdr:colOff>
      <xdr:row>3</xdr:row>
      <xdr:rowOff>192232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 y="198640"/>
          <a:ext cx="1027776" cy="5858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374297</xdr:colOff>
      <xdr:row>1</xdr:row>
      <xdr:rowOff>0</xdr:rowOff>
    </xdr:from>
    <xdr:to>
      <xdr:col>15</xdr:col>
      <xdr:colOff>367808</xdr:colOff>
      <xdr:row>5</xdr:row>
      <xdr:rowOff>161330</xdr:rowOff>
    </xdr:to>
    <xdr:sp macro="" textlink="">
      <xdr:nvSpPr>
        <xdr:cNvPr id="4" name="TextBox 19">
          <a:extLst>
            <a:ext uri="{FF2B5EF4-FFF2-40B4-BE49-F238E27FC236}">
              <a16:creationId xmlns:a16="http://schemas.microsoft.com/office/drawing/2014/main" id="{00000000-0008-0000-0A00-000004000000}"/>
            </a:ext>
          </a:extLst>
        </xdr:cNvPr>
        <xdr:cNvSpPr txBox="1"/>
      </xdr:nvSpPr>
      <xdr:spPr>
        <a:xfrm>
          <a:off x="3003197" y="190500"/>
          <a:ext cx="6089511"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work for an </a:t>
          </a:r>
          <a:r>
            <a:rPr lang="en-US" b="1">
              <a:solidFill>
                <a:schemeClr val="dk1"/>
              </a:solidFill>
            </a:rPr>
            <a:t>international non-profit organization</a:t>
          </a:r>
          <a:r>
            <a:rPr lang="en-US">
              <a:solidFill>
                <a:schemeClr val="dk1"/>
              </a:solidFill>
            </a:rPr>
            <a:t> and you are preparing an Excel workbook to </a:t>
          </a:r>
          <a:r>
            <a:rPr lang="en-US" b="1">
              <a:solidFill>
                <a:schemeClr val="dk1"/>
              </a:solidFill>
            </a:rPr>
            <a:t>analyze development indicators</a:t>
          </a:r>
          <a:r>
            <a:rPr lang="en-US">
              <a:solidFill>
                <a:schemeClr val="dk1"/>
              </a:solidFill>
            </a:rPr>
            <a:t> by country</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5" name="TextBox 21">
          <a:extLst>
            <a:ext uri="{FF2B5EF4-FFF2-40B4-BE49-F238E27FC236}">
              <a16:creationId xmlns:a16="http://schemas.microsoft.com/office/drawing/2014/main" id="{00000000-0008-0000-0A00-000005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Indicators </a:t>
          </a:r>
          <a:r>
            <a:rPr lang="en-US" sz="1600">
              <a:solidFill>
                <a:schemeClr val="dk1"/>
              </a:solidFill>
            </a:rPr>
            <a:t>worksheet, remove duplicates from the Indicators table by only considering the values in the </a:t>
          </a:r>
          <a:r>
            <a:rPr lang="en-US" sz="1600" b="1">
              <a:solidFill>
                <a:schemeClr val="dk1"/>
              </a:solidFill>
            </a:rPr>
            <a:t>Country</a:t>
          </a:r>
          <a:r>
            <a:rPr lang="en-US" sz="1600">
              <a:solidFill>
                <a:schemeClr val="dk1"/>
              </a:solidFill>
            </a:rPr>
            <a:t> column</a:t>
          </a:r>
        </a:p>
        <a:p>
          <a:pPr marL="342900" lvl="0" indent="-342900">
            <a:spcAft>
              <a:spcPts val="1200"/>
            </a:spcAft>
            <a:buFont typeface="+mj-lt"/>
            <a:buAutoNum type="arabicPeriod"/>
            <a:defRPr/>
          </a:pPr>
          <a:r>
            <a:rPr lang="en-US" sz="1600">
              <a:solidFill>
                <a:schemeClr val="dk1"/>
              </a:solidFill>
            </a:rPr>
            <a:t>Add </a:t>
          </a:r>
          <a:r>
            <a:rPr lang="en-US" sz="1600" b="1">
              <a:solidFill>
                <a:schemeClr val="dk1"/>
              </a:solidFill>
            </a:rPr>
            <a:t>Spanish (Mexico)</a:t>
          </a:r>
          <a:r>
            <a:rPr lang="en-US" sz="1600">
              <a:solidFill>
                <a:schemeClr val="dk1"/>
              </a:solidFill>
            </a:rPr>
            <a:t> as an authoring language and modify the Proofing options to allow </a:t>
          </a:r>
          <a:r>
            <a:rPr lang="en-US" sz="1600" b="1">
              <a:solidFill>
                <a:schemeClr val="dk1"/>
              </a:solidFill>
            </a:rPr>
            <a:t>Spanish Tuteo verb forms only</a:t>
          </a:r>
        </a:p>
        <a:p>
          <a:pPr marL="342900" lvl="0" indent="-342900">
            <a:spcAft>
              <a:spcPts val="1200"/>
            </a:spcAft>
            <a:buFont typeface="+mj-lt"/>
            <a:buAutoNum type="arabicPeriod"/>
            <a:defRPr/>
          </a:pPr>
          <a:r>
            <a:rPr lang="en-US" sz="1600">
              <a:solidFill>
                <a:schemeClr val="dk1"/>
              </a:solidFill>
            </a:rPr>
            <a:t>Disable all macros </a:t>
          </a:r>
          <a:r>
            <a:rPr lang="en-US" sz="1600" b="1">
              <a:solidFill>
                <a:schemeClr val="dk1"/>
              </a:solidFill>
            </a:rPr>
            <a:t>except</a:t>
          </a:r>
          <a:r>
            <a:rPr lang="en-US" sz="1600">
              <a:solidFill>
                <a:schemeClr val="dk1"/>
              </a:solidFill>
            </a:rPr>
            <a:t> </a:t>
          </a:r>
          <a:r>
            <a:rPr lang="en-US" sz="1600" b="1">
              <a:solidFill>
                <a:schemeClr val="dk1"/>
              </a:solidFill>
            </a:rPr>
            <a:t>digitally signed macros </a:t>
          </a:r>
          <a:r>
            <a:rPr lang="en-US" sz="1600">
              <a:solidFill>
                <a:schemeClr val="dk1"/>
              </a:solidFill>
            </a:rPr>
            <a:t>in this workbook</a:t>
          </a:r>
        </a:p>
        <a:p>
          <a:pPr marL="342900" lvl="0" indent="-342900">
            <a:spcAft>
              <a:spcPts val="1200"/>
            </a:spcAft>
            <a:buFont typeface="+mj-lt"/>
            <a:buAutoNum type="arabicPeriod"/>
            <a:defRPr/>
          </a:pPr>
          <a:r>
            <a:rPr lang="en-US" sz="1600">
              <a:solidFill>
                <a:schemeClr val="dk1"/>
              </a:solidFill>
            </a:rPr>
            <a:t>For the Pivot Table on the </a:t>
          </a:r>
          <a:r>
            <a:rPr lang="en-US" sz="1600" b="1">
              <a:solidFill>
                <a:schemeClr val="dk1"/>
              </a:solidFill>
            </a:rPr>
            <a:t>Region Summary </a:t>
          </a:r>
          <a:r>
            <a:rPr lang="en-US" sz="1600">
              <a:solidFill>
                <a:schemeClr val="dk1"/>
              </a:solidFill>
            </a:rPr>
            <a:t>worksheet, sort the Region descending by </a:t>
          </a:r>
          <a:r>
            <a:rPr lang="en-US" sz="1600" b="1">
              <a:solidFill>
                <a:schemeClr val="dk1"/>
              </a:solidFill>
            </a:rPr>
            <a:t>Sum of Population</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Region Summary </a:t>
          </a:r>
          <a:r>
            <a:rPr lang="en-US" sz="1600">
              <a:solidFill>
                <a:schemeClr val="dk1"/>
              </a:solidFill>
            </a:rPr>
            <a:t>worksheet, add a calculated field called “Population Density” to the Pivot Table that is equal to </a:t>
          </a:r>
          <a:r>
            <a:rPr lang="en-US" sz="1600" b="1">
              <a:solidFill>
                <a:schemeClr val="dk1"/>
              </a:solidFill>
            </a:rPr>
            <a:t>Population</a:t>
          </a:r>
          <a:r>
            <a:rPr lang="en-US" sz="1600">
              <a:solidFill>
                <a:schemeClr val="dk1"/>
              </a:solidFill>
            </a:rPr>
            <a:t> divided by </a:t>
          </a:r>
          <a:r>
            <a:rPr lang="en-US" sz="1600" b="1">
              <a:solidFill>
                <a:schemeClr val="dk1"/>
              </a:solidFill>
            </a:rPr>
            <a:t>Area</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6" name="Google Shape;7890;p302">
          <a:extLst>
            <a:ext uri="{FF2B5EF4-FFF2-40B4-BE49-F238E27FC236}">
              <a16:creationId xmlns:a16="http://schemas.microsoft.com/office/drawing/2014/main" id="{00000000-0008-0000-0A00-000006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259101" y="332080"/>
          <a:ext cx="2531584" cy="692746"/>
          <a:chOff x="2656994" y="1676486"/>
          <a:chExt cx="2531584" cy="692746"/>
        </a:xfrm>
      </xdr:grpSpPr>
      <xdr:grpSp>
        <xdr:nvGrpSpPr>
          <xdr:cNvPr id="10" name="Google Shape;7887;p302">
            <a:extLst>
              <a:ext uri="{FF2B5EF4-FFF2-40B4-BE49-F238E27FC236}">
                <a16:creationId xmlns:a16="http://schemas.microsoft.com/office/drawing/2014/main" id="{00000000-0008-0000-0A00-00000A000000}"/>
              </a:ext>
            </a:extLst>
          </xdr:cNvPr>
          <xdr:cNvGrpSpPr/>
        </xdr:nvGrpSpPr>
        <xdr:grpSpPr>
          <a:xfrm>
            <a:off x="3318753" y="1676486"/>
            <a:ext cx="1869825" cy="692746"/>
            <a:chOff x="1613474" y="1288575"/>
            <a:chExt cx="2016340" cy="692746"/>
          </a:xfrm>
        </xdr:grpSpPr>
        <xdr:sp macro="" textlink="">
          <xdr:nvSpPr>
            <xdr:cNvPr id="14" name="Google Shape;7888;p302">
              <a:extLst>
                <a:ext uri="{FF2B5EF4-FFF2-40B4-BE49-F238E27FC236}">
                  <a16:creationId xmlns:a16="http://schemas.microsoft.com/office/drawing/2014/main" id="{00000000-0008-0000-0A00-00000E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5" name="Google Shape;7889;p302">
              <a:extLst>
                <a:ext uri="{FF2B5EF4-FFF2-40B4-BE49-F238E27FC236}">
                  <a16:creationId xmlns:a16="http://schemas.microsoft.com/office/drawing/2014/main" id="{00000000-0008-0000-0A00-00000F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1" name="Group 10">
            <a:extLst>
              <a:ext uri="{FF2B5EF4-FFF2-40B4-BE49-F238E27FC236}">
                <a16:creationId xmlns:a16="http://schemas.microsoft.com/office/drawing/2014/main" id="{00000000-0008-0000-0A00-00000B000000}"/>
              </a:ext>
            </a:extLst>
          </xdr:cNvPr>
          <xdr:cNvGrpSpPr/>
        </xdr:nvGrpSpPr>
        <xdr:grpSpPr>
          <a:xfrm>
            <a:off x="2656994" y="1764113"/>
            <a:ext cx="662579" cy="563931"/>
            <a:chOff x="620960" y="4111492"/>
            <a:chExt cx="644465" cy="548514"/>
          </a:xfrm>
        </xdr:grpSpPr>
        <xdr:sp macro="" textlink="">
          <xdr:nvSpPr>
            <xdr:cNvPr id="12" name="Google Shape;235;p18">
              <a:extLst>
                <a:ext uri="{FF2B5EF4-FFF2-40B4-BE49-F238E27FC236}">
                  <a16:creationId xmlns:a16="http://schemas.microsoft.com/office/drawing/2014/main" id="{00000000-0008-0000-0A00-00000C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3" name="Google Shape;239;p18">
              <a:extLst>
                <a:ext uri="{FF2B5EF4-FFF2-40B4-BE49-F238E27FC236}">
                  <a16:creationId xmlns:a16="http://schemas.microsoft.com/office/drawing/2014/main" id="{00000000-0008-0000-0A00-00000D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8" name="TextBox 35">
          <a:extLst>
            <a:ext uri="{FF2B5EF4-FFF2-40B4-BE49-F238E27FC236}">
              <a16:creationId xmlns:a16="http://schemas.microsoft.com/office/drawing/2014/main" id="{00000000-0008-0000-0A00-000008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9" name="Google Shape;7890;p302">
          <a:extLst>
            <a:ext uri="{FF2B5EF4-FFF2-40B4-BE49-F238E27FC236}">
              <a16:creationId xmlns:a16="http://schemas.microsoft.com/office/drawing/2014/main" id="{00000000-0008-0000-0A00-000009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374299</xdr:colOff>
      <xdr:row>1</xdr:row>
      <xdr:rowOff>0</xdr:rowOff>
    </xdr:from>
    <xdr:to>
      <xdr:col>15</xdr:col>
      <xdr:colOff>29885</xdr:colOff>
      <xdr:row>5</xdr:row>
      <xdr:rowOff>161330</xdr:rowOff>
    </xdr:to>
    <xdr:sp macro="" textlink="">
      <xdr:nvSpPr>
        <xdr:cNvPr id="3" name="TextBox 19">
          <a:extLst>
            <a:ext uri="{FF2B5EF4-FFF2-40B4-BE49-F238E27FC236}">
              <a16:creationId xmlns:a16="http://schemas.microsoft.com/office/drawing/2014/main" id="{00000000-0008-0000-0D00-000003000000}"/>
            </a:ext>
          </a:extLst>
        </xdr:cNvPr>
        <xdr:cNvSpPr txBox="1"/>
      </xdr:nvSpPr>
      <xdr:spPr>
        <a:xfrm>
          <a:off x="3003199" y="190500"/>
          <a:ext cx="5751586"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Head of Purchasing at a </a:t>
          </a:r>
          <a:r>
            <a:rPr lang="en-US" b="1">
              <a:solidFill>
                <a:schemeClr val="dk1"/>
              </a:solidFill>
            </a:rPr>
            <a:t>regional winery</a:t>
          </a:r>
          <a:r>
            <a:rPr lang="en-US">
              <a:solidFill>
                <a:schemeClr val="dk1"/>
              </a:solidFill>
            </a:rPr>
            <a:t> and you are preparing an Excel workbook to </a:t>
          </a:r>
          <a:r>
            <a:rPr lang="en-US" b="1">
              <a:solidFill>
                <a:schemeClr val="dk1"/>
              </a:solidFill>
            </a:rPr>
            <a:t>track your current inventory and orders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22</xdr:row>
      <xdr:rowOff>99530</xdr:rowOff>
    </xdr:to>
    <xdr:sp macro="" textlink="">
      <xdr:nvSpPr>
        <xdr:cNvPr id="4" name="TextBox 21">
          <a:extLst>
            <a:ext uri="{FF2B5EF4-FFF2-40B4-BE49-F238E27FC236}">
              <a16:creationId xmlns:a16="http://schemas.microsoft.com/office/drawing/2014/main" id="{00000000-0008-0000-0D00-000004000000}"/>
            </a:ext>
          </a:extLst>
        </xdr:cNvPr>
        <xdr:cNvSpPr txBox="1"/>
      </xdr:nvSpPr>
      <xdr:spPr>
        <a:xfrm>
          <a:off x="190500" y="2012983"/>
          <a:ext cx="8725948" cy="22775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F2</a:t>
          </a:r>
          <a:r>
            <a:rPr lang="en-US" sz="1600">
              <a:solidFill>
                <a:schemeClr val="dk1"/>
              </a:solidFill>
            </a:rPr>
            <a:t> of the </a:t>
          </a:r>
          <a:r>
            <a:rPr lang="en-US" sz="1600" b="1">
              <a:solidFill>
                <a:schemeClr val="dk1"/>
              </a:solidFill>
            </a:rPr>
            <a:t>Inventory</a:t>
          </a:r>
          <a:r>
            <a:rPr lang="en-US" sz="1600">
              <a:solidFill>
                <a:schemeClr val="dk1"/>
              </a:solidFill>
            </a:rPr>
            <a:t> worksheet, write the year between parenthesis in the </a:t>
          </a:r>
          <a:r>
            <a:rPr lang="en-US" sz="1600" b="1">
              <a:solidFill>
                <a:schemeClr val="dk1"/>
              </a:solidFill>
            </a:rPr>
            <a:t>Name</a:t>
          </a:r>
          <a:r>
            <a:rPr lang="en-US" sz="1600">
              <a:solidFill>
                <a:schemeClr val="dk1"/>
              </a:solidFill>
            </a:rPr>
            <a:t> column and use Flash Fill to fill in the year for the rest of the wines in the inventory</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Inventory </a:t>
          </a:r>
          <a:r>
            <a:rPr lang="en-US" sz="1600">
              <a:solidFill>
                <a:schemeClr val="dk1"/>
              </a:solidFill>
            </a:rPr>
            <a:t>worksheet, create a formula based conditional formatting rule to range </a:t>
          </a:r>
          <a:r>
            <a:rPr lang="en-US" sz="1600" b="1">
              <a:solidFill>
                <a:schemeClr val="dk1"/>
              </a:solidFill>
            </a:rPr>
            <a:t>A2:I101</a:t>
          </a:r>
          <a:r>
            <a:rPr lang="en-US" sz="1600">
              <a:solidFill>
                <a:schemeClr val="dk1"/>
              </a:solidFill>
            </a:rPr>
            <a:t> that applies a bold font and light orange fill to rows where the </a:t>
          </a:r>
          <a:r>
            <a:rPr lang="en-US" sz="1600" b="1">
              <a:solidFill>
                <a:schemeClr val="dk1"/>
              </a:solidFill>
            </a:rPr>
            <a:t>Stock on Hand </a:t>
          </a:r>
          <a:r>
            <a:rPr lang="en-US" sz="1600">
              <a:solidFill>
                <a:schemeClr val="dk1"/>
              </a:solidFill>
            </a:rPr>
            <a:t>is less than or equal to the </a:t>
          </a:r>
          <a:r>
            <a:rPr lang="en-US" sz="1600" b="1">
              <a:solidFill>
                <a:schemeClr val="dk1"/>
              </a:solidFill>
            </a:rPr>
            <a:t>Reorder Quantity</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 Tracker </a:t>
          </a:r>
          <a:r>
            <a:rPr lang="en-US" sz="1600">
              <a:solidFill>
                <a:schemeClr val="dk1"/>
              </a:solidFill>
            </a:rPr>
            <a:t>worksheet, add a formula in cell </a:t>
          </a:r>
          <a:r>
            <a:rPr lang="en-US" sz="1600" b="1">
              <a:solidFill>
                <a:schemeClr val="dk1"/>
              </a:solidFill>
            </a:rPr>
            <a:t>B5 </a:t>
          </a:r>
          <a:r>
            <a:rPr lang="en-US" sz="1600">
              <a:solidFill>
                <a:schemeClr val="dk1"/>
              </a:solidFill>
            </a:rPr>
            <a:t>to calculate the arrival date for the order</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Protect the workbook so users cannot add, edit, or delete worksheets using password </a:t>
          </a:r>
          <a:r>
            <a:rPr lang="en-US" sz="1600" b="1">
              <a:solidFill>
                <a:schemeClr val="dk1"/>
              </a:solidFill>
            </a:rPr>
            <a:t>12345</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0D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0D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0D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0D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0D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0D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0D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0D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0D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0D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0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hired as an analyst by a </a:t>
          </a:r>
          <a:r>
            <a:rPr lang="en-US" b="1">
              <a:solidFill>
                <a:schemeClr val="dk1"/>
              </a:solidFill>
            </a:rPr>
            <a:t>coffee roasting company</a:t>
          </a:r>
          <a:r>
            <a:rPr lang="en-US">
              <a:solidFill>
                <a:schemeClr val="dk1"/>
              </a:solidFill>
            </a:rPr>
            <a:t> and you are preparing a workbook to </a:t>
          </a:r>
          <a:r>
            <a:rPr lang="en-US" b="1">
              <a:solidFill>
                <a:schemeClr val="dk1"/>
              </a:solidFill>
            </a:rPr>
            <a:t>compare sales across stores and product categories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4" name="TextBox 21">
          <a:extLst>
            <a:ext uri="{FF2B5EF4-FFF2-40B4-BE49-F238E27FC236}">
              <a16:creationId xmlns:a16="http://schemas.microsoft.com/office/drawing/2014/main" id="{00000000-0008-0000-1000-000004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Product Sales</a:t>
          </a:r>
          <a:r>
            <a:rPr lang="en-US" sz="1600">
              <a:solidFill>
                <a:schemeClr val="dk1"/>
              </a:solidFill>
            </a:rPr>
            <a:t> worksheet, insert a Subtotal that calculates the Sum on the </a:t>
          </a:r>
          <a:r>
            <a:rPr lang="en-US" sz="1600" b="1">
              <a:solidFill>
                <a:schemeClr val="dk1"/>
              </a:solidFill>
            </a:rPr>
            <a:t>Units Sold </a:t>
          </a:r>
          <a:r>
            <a:rPr lang="en-US" sz="1600">
              <a:solidFill>
                <a:schemeClr val="dk1"/>
              </a:solidFill>
            </a:rPr>
            <a:t>and </a:t>
          </a:r>
          <a:r>
            <a:rPr lang="en-US" sz="1600" b="1">
              <a:solidFill>
                <a:schemeClr val="dk1"/>
              </a:solidFill>
            </a:rPr>
            <a:t>Sales</a:t>
          </a:r>
          <a:r>
            <a:rPr lang="en-US" sz="1600">
              <a:solidFill>
                <a:schemeClr val="dk1"/>
              </a:solidFill>
            </a:rPr>
            <a:t> columns for each </a:t>
          </a:r>
          <a:r>
            <a:rPr lang="en-US" sz="1600" b="1">
              <a:solidFill>
                <a:schemeClr val="dk1"/>
              </a:solidFill>
            </a:rPr>
            <a:t>Product Group</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Sales by Store </a:t>
          </a:r>
          <a:r>
            <a:rPr lang="en-US" sz="1600">
              <a:solidFill>
                <a:schemeClr val="dk1"/>
              </a:solidFill>
            </a:rPr>
            <a:t>worksheet, consolidate the quarterly sales figures for all 3 stores in the </a:t>
          </a:r>
          <a:r>
            <a:rPr lang="en-US" sz="1600" b="1">
              <a:solidFill>
                <a:schemeClr val="dk1"/>
              </a:solidFill>
            </a:rPr>
            <a:t>NYC Totals </a:t>
          </a:r>
          <a:r>
            <a:rPr lang="en-US" sz="1600">
              <a:solidFill>
                <a:schemeClr val="dk1"/>
              </a:solidFill>
            </a:rPr>
            <a:t>table using a Sum</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New Product </a:t>
          </a:r>
          <a:r>
            <a:rPr lang="en-US" sz="1600">
              <a:solidFill>
                <a:schemeClr val="dk1"/>
              </a:solidFill>
            </a:rPr>
            <a:t>worksheet, add a custom number format for cell </a:t>
          </a:r>
          <a:r>
            <a:rPr lang="en-US" sz="1600" b="1">
              <a:solidFill>
                <a:schemeClr val="dk1"/>
              </a:solidFill>
            </a:rPr>
            <a:t>B8</a:t>
          </a:r>
          <a:r>
            <a:rPr lang="en-US" sz="1600">
              <a:solidFill>
                <a:schemeClr val="dk1"/>
              </a:solidFill>
            </a:rPr>
            <a:t> so that positive values have a dollar sign ($), a thousand separator and no decimal points; for negative values use the same format but wrap the number in parenthesis and give it a red font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Use an Excel forecasting tool in cell </a:t>
          </a:r>
          <a:r>
            <a:rPr lang="en-US" sz="1600" b="1">
              <a:solidFill>
                <a:schemeClr val="dk1"/>
              </a:solidFill>
            </a:rPr>
            <a:t>B6</a:t>
          </a:r>
          <a:r>
            <a:rPr lang="en-US" sz="1600">
              <a:solidFill>
                <a:schemeClr val="dk1"/>
              </a:solidFill>
            </a:rPr>
            <a:t> on the </a:t>
          </a:r>
          <a:r>
            <a:rPr lang="en-US" sz="1600" b="1">
              <a:solidFill>
                <a:schemeClr val="dk1"/>
              </a:solidFill>
            </a:rPr>
            <a:t>New Product</a:t>
          </a:r>
          <a:r>
            <a:rPr lang="en-US" sz="1600">
              <a:solidFill>
                <a:schemeClr val="dk1"/>
              </a:solidFill>
            </a:rPr>
            <a:t> worksheet to calculate the </a:t>
          </a:r>
          <a:r>
            <a:rPr lang="en-US" sz="1600" b="1">
              <a:solidFill>
                <a:schemeClr val="dk1"/>
              </a:solidFill>
            </a:rPr>
            <a:t>Units Sold </a:t>
          </a:r>
          <a:r>
            <a:rPr lang="en-US" sz="1600">
              <a:solidFill>
                <a:schemeClr val="dk1"/>
              </a:solidFill>
            </a:rPr>
            <a:t>that will result in a </a:t>
          </a:r>
          <a:r>
            <a:rPr lang="en-US" sz="1600" b="1">
              <a:solidFill>
                <a:schemeClr val="dk1"/>
              </a:solidFill>
            </a:rPr>
            <a:t>Profit</a:t>
          </a:r>
          <a:r>
            <a:rPr lang="en-US" sz="1600">
              <a:solidFill>
                <a:schemeClr val="dk1"/>
              </a:solidFill>
            </a:rPr>
            <a:t> of </a:t>
          </a:r>
          <a:r>
            <a:rPr lang="en-US" sz="1600" b="1">
              <a:solidFill>
                <a:schemeClr val="dk1"/>
              </a:solidFill>
            </a:rPr>
            <a:t>$3,000</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0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0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10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0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0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0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0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0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0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0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4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contracted to </a:t>
          </a:r>
          <a:r>
            <a:rPr lang="en-US" b="1">
              <a:solidFill>
                <a:schemeClr val="dk1"/>
              </a:solidFill>
            </a:rPr>
            <a:t>track traffic accidents in New York City, </a:t>
          </a:r>
          <a:r>
            <a:rPr lang="en-US">
              <a:solidFill>
                <a:schemeClr val="dk1"/>
              </a:solidFill>
            </a:rPr>
            <a:t>and you are preparing a workbook to </a:t>
          </a:r>
          <a:r>
            <a:rPr lang="en-US" b="1">
              <a:solidFill>
                <a:schemeClr val="dk1"/>
              </a:solidFill>
            </a:rPr>
            <a:t>analyze monthly trends and contributing factors</a:t>
          </a:r>
          <a:endParaRPr lang="en-US">
            <a:solidFill>
              <a:schemeClr val="dk1"/>
            </a:solidFill>
          </a:endParaRPr>
        </a:p>
      </xdr:txBody>
    </xdr:sp>
    <xdr:clientData/>
  </xdr:twoCellAnchor>
  <xdr:twoCellAnchor>
    <xdr:from>
      <xdr:col>1</xdr:col>
      <xdr:colOff>0</xdr:colOff>
      <xdr:row>10</xdr:row>
      <xdr:rowOff>107983</xdr:rowOff>
    </xdr:from>
    <xdr:to>
      <xdr:col>15</xdr:col>
      <xdr:colOff>49760</xdr:colOff>
      <xdr:row>21</xdr:row>
      <xdr:rowOff>136141</xdr:rowOff>
    </xdr:to>
    <xdr:sp macro="" textlink="">
      <xdr:nvSpPr>
        <xdr:cNvPr id="4" name="TextBox 21">
          <a:extLst>
            <a:ext uri="{FF2B5EF4-FFF2-40B4-BE49-F238E27FC236}">
              <a16:creationId xmlns:a16="http://schemas.microsoft.com/office/drawing/2014/main" id="{00000000-0008-0000-1400-000004000000}"/>
            </a:ext>
          </a:extLst>
        </xdr:cNvPr>
        <xdr:cNvSpPr txBox="1"/>
      </xdr:nvSpPr>
      <xdr:spPr>
        <a:xfrm>
          <a:off x="190500" y="2012983"/>
          <a:ext cx="8584160" cy="21236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Van Collisions</a:t>
          </a:r>
          <a:r>
            <a:rPr lang="en-US" sz="1600">
              <a:solidFill>
                <a:schemeClr val="dk1"/>
              </a:solidFill>
            </a:rPr>
            <a:t> worksheet, record a macro named “TableHeader” with Ctrl+Shift+T as the Shortcut key that selects range </a:t>
          </a:r>
          <a:r>
            <a:rPr lang="en-US" sz="1600" b="1">
              <a:solidFill>
                <a:schemeClr val="dk1"/>
              </a:solidFill>
            </a:rPr>
            <a:t>A1:F1</a:t>
          </a:r>
          <a:r>
            <a:rPr lang="en-US" sz="1600">
              <a:solidFill>
                <a:schemeClr val="dk1"/>
              </a:solidFill>
            </a:rPr>
            <a:t>, makes the </a:t>
          </a:r>
          <a:r>
            <a:rPr lang="en-US" sz="1600" b="1">
              <a:solidFill>
                <a:schemeClr val="dk1"/>
              </a:solidFill>
            </a:rPr>
            <a:t>font bold</a:t>
          </a:r>
          <a:r>
            <a:rPr lang="en-US" sz="1600">
              <a:solidFill>
                <a:schemeClr val="dk1"/>
              </a:solidFill>
            </a:rPr>
            <a:t> and </a:t>
          </a:r>
          <a:r>
            <a:rPr lang="en-US" sz="1600" b="1">
              <a:solidFill>
                <a:schemeClr val="dk1"/>
              </a:solidFill>
            </a:rPr>
            <a:t>size 14pt</a:t>
          </a:r>
          <a:r>
            <a:rPr lang="en-US" sz="1600">
              <a:solidFill>
                <a:schemeClr val="dk1"/>
              </a:solidFill>
            </a:rPr>
            <a:t>, and </a:t>
          </a:r>
          <a:r>
            <a:rPr lang="en-US" sz="1600" b="1">
              <a:solidFill>
                <a:schemeClr val="dk1"/>
              </a:solidFill>
            </a:rPr>
            <a:t>merges &amp; centers </a:t>
          </a:r>
          <a:r>
            <a:rPr lang="en-US" sz="1600">
              <a:solidFill>
                <a:schemeClr val="dk1"/>
              </a:solidFill>
            </a:rPr>
            <a:t>the selection; run the macro using the Shortcut on the </a:t>
          </a:r>
          <a:r>
            <a:rPr lang="en-US" sz="1600" b="1">
              <a:solidFill>
                <a:schemeClr val="dk1"/>
              </a:solidFill>
            </a:rPr>
            <a:t>Taxi Collisions</a:t>
          </a:r>
          <a:r>
            <a:rPr lang="en-US" sz="1600">
              <a:solidFill>
                <a:schemeClr val="dk1"/>
              </a:solidFill>
            </a:rPr>
            <a:t> worksheet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Monthly Trend </a:t>
          </a:r>
          <a:r>
            <a:rPr lang="en-US" sz="1600">
              <a:solidFill>
                <a:schemeClr val="dk1"/>
              </a:solidFill>
            </a:rPr>
            <a:t>worksheet, add a chart that shows the </a:t>
          </a:r>
          <a:r>
            <a:rPr lang="en-US" sz="1600" b="1">
              <a:solidFill>
                <a:schemeClr val="dk1"/>
              </a:solidFill>
            </a:rPr>
            <a:t>Collisions,</a:t>
          </a:r>
          <a:r>
            <a:rPr lang="en-US" sz="1600">
              <a:solidFill>
                <a:schemeClr val="dk1"/>
              </a:solidFill>
            </a:rPr>
            <a:t> as a clustered column chart, and the </a:t>
          </a:r>
          <a:r>
            <a:rPr lang="en-US" sz="1600" b="1">
              <a:solidFill>
                <a:schemeClr val="dk1"/>
              </a:solidFill>
            </a:rPr>
            <a:t>Injury %</a:t>
          </a:r>
          <a:r>
            <a:rPr lang="en-US" sz="1600">
              <a:solidFill>
                <a:schemeClr val="dk1"/>
              </a:solidFill>
            </a:rPr>
            <a:t>,</a:t>
          </a:r>
          <a:r>
            <a:rPr lang="en-US" sz="1600" b="1">
              <a:solidFill>
                <a:schemeClr val="dk1"/>
              </a:solidFill>
            </a:rPr>
            <a:t> </a:t>
          </a:r>
          <a:r>
            <a:rPr lang="en-US" sz="1600">
              <a:solidFill>
                <a:schemeClr val="dk1"/>
              </a:solidFill>
            </a:rPr>
            <a:t>as a line chart on a secondary axis, by </a:t>
          </a:r>
          <a:r>
            <a:rPr lang="en-US" sz="1600" b="1">
              <a:solidFill>
                <a:schemeClr val="dk1"/>
              </a:solidFill>
            </a:rPr>
            <a:t>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Collision Causes </a:t>
          </a:r>
          <a:r>
            <a:rPr lang="en-US" sz="1600">
              <a:solidFill>
                <a:schemeClr val="dk1"/>
              </a:solidFill>
            </a:rPr>
            <a:t>worksheet, show values as </a:t>
          </a:r>
          <a:r>
            <a:rPr lang="en-US" sz="1600" b="1">
              <a:solidFill>
                <a:schemeClr val="dk1"/>
              </a:solidFill>
            </a:rPr>
            <a:t>% of Column Total </a:t>
          </a:r>
          <a:r>
            <a:rPr lang="en-US" sz="1600">
              <a:solidFill>
                <a:schemeClr val="dk1"/>
              </a:solidFill>
            </a:rPr>
            <a:t>for the </a:t>
          </a:r>
          <a:r>
            <a:rPr lang="en-US" sz="1600" b="1">
              <a:solidFill>
                <a:schemeClr val="dk1"/>
              </a:solidFill>
            </a:rPr>
            <a:t>Sum of # of Persons Injured</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4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400-000006000000}"/>
            </a:ext>
          </a:extLst>
        </xdr:cNvPr>
        <xdr:cNvGrpSpPr/>
      </xdr:nvGrpSpPr>
      <xdr:grpSpPr>
        <a:xfrm>
          <a:off x="259101" y="332080"/>
          <a:ext cx="2531584" cy="692746"/>
          <a:chOff x="2656994" y="1676486"/>
          <a:chExt cx="2531584" cy="692746"/>
        </a:xfrm>
      </xdr:grpSpPr>
      <xdr:grpSp>
        <xdr:nvGrpSpPr>
          <xdr:cNvPr id="9" name="Google Shape;7887;p302">
            <a:extLst>
              <a:ext uri="{FF2B5EF4-FFF2-40B4-BE49-F238E27FC236}">
                <a16:creationId xmlns:a16="http://schemas.microsoft.com/office/drawing/2014/main" id="{00000000-0008-0000-14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4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4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4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4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4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4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4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11.413478009257" createdVersion="6" refreshedVersion="6" minRefreshableVersion="3" recordCount="200" xr:uid="{00000000-000A-0000-FFFF-FFFF06000000}">
  <cacheSource type="worksheet">
    <worksheetSource ref="A1:I201" sheet="Orders"/>
  </cacheSource>
  <cacheFields count="10">
    <cacheField name="Invoice" numFmtId="0">
      <sharedItems containsSemiMixedTypes="0" containsString="0" containsNumber="1" containsInteger="1" minValue="540546" maxValue="581476"/>
    </cacheField>
    <cacheField name="Order Date" numFmtId="166">
      <sharedItems containsSemiMixedTypes="0" containsNonDate="0" containsDate="1" containsString="0" minDate="2019-01-09T00:00:00" maxDate="2019-12-10T00:00:00" count="132">
        <d v="2019-01-09T00:00:00"/>
        <d v="2019-01-13T00:00:00"/>
        <d v="2019-01-14T00:00:00"/>
        <d v="2019-01-17T00:00:00"/>
        <d v="2019-01-18T00:00:00"/>
        <d v="2019-01-20T00:00:00"/>
        <d v="2019-01-21T00:00:00"/>
        <d v="2019-01-25T00:00:00"/>
        <d v="2019-01-27T00:00:00"/>
        <d v="2019-01-28T00:00:00"/>
        <d v="2019-01-30T00:00:00"/>
        <d v="2019-01-31T00:00:00"/>
        <d v="2019-02-01T00:00:00"/>
        <d v="2019-02-11T00:00:00"/>
        <d v="2019-02-14T00:00:00"/>
        <d v="2019-02-18T00:00:00"/>
        <d v="2019-02-21T00:00:00"/>
        <d v="2019-02-22T00:00:00"/>
        <d v="2019-02-23T00:00:00"/>
        <d v="2019-03-04T00:00:00"/>
        <d v="2019-03-08T00:00:00"/>
        <d v="2019-03-17T00:00:00"/>
        <d v="2019-03-18T00:00:00"/>
        <d v="2019-03-21T00:00:00"/>
        <d v="2019-03-23T00:00:00"/>
        <d v="2019-03-24T00:00:00"/>
        <d v="2019-03-28T00:00:00"/>
        <d v="2019-04-03T00:00:00"/>
        <d v="2019-04-04T00:00:00"/>
        <d v="2019-04-14T00:00:00"/>
        <d v="2019-04-20T00:00:00"/>
        <d v="2019-04-21T00:00:00"/>
        <d v="2019-05-09T00:00:00"/>
        <d v="2019-05-12T00:00:00"/>
        <d v="2019-05-13T00:00:00"/>
        <d v="2019-05-16T00:00:00"/>
        <d v="2019-05-17T00:00:00"/>
        <d v="2019-05-19T00:00:00"/>
        <d v="2019-05-24T00:00:00"/>
        <d v="2019-05-31T00:00:00"/>
        <d v="2019-06-01T00:00:00"/>
        <d v="2019-06-02T00:00:00"/>
        <d v="2019-06-05T00:00:00"/>
        <d v="2019-06-06T00:00:00"/>
        <d v="2019-06-09T00:00:00"/>
        <d v="2019-06-16T00:00:00"/>
        <d v="2019-06-20T00:00:00"/>
        <d v="2019-06-21T00:00:00"/>
        <d v="2019-06-22T00:00:00"/>
        <d v="2019-06-23T00:00:00"/>
        <d v="2019-06-28T00:00:00"/>
        <d v="2019-06-30T00:00:00"/>
        <d v="2019-07-05T00:00:00"/>
        <d v="2019-07-08T00:00:00"/>
        <d v="2019-07-10T00:00:00"/>
        <d v="2019-07-11T00:00:00"/>
        <d v="2019-07-13T00:00:00"/>
        <d v="2019-07-15T00:00:00"/>
        <d v="2019-07-19T00:00:00"/>
        <d v="2019-07-20T00:00:00"/>
        <d v="2019-07-21T00:00:00"/>
        <d v="2019-07-24T00:00:00"/>
        <d v="2019-07-25T00:00:00"/>
        <d v="2019-07-31T00:00:00"/>
        <d v="2019-08-08T00:00:00"/>
        <d v="2019-08-09T00:00:00"/>
        <d v="2019-08-19T00:00:00"/>
        <d v="2019-08-22T00:00:00"/>
        <d v="2019-08-23T00:00:00"/>
        <d v="2019-08-24T00:00:00"/>
        <d v="2019-08-25T00:00:00"/>
        <d v="2019-08-28T00:00:00"/>
        <d v="2019-08-31T00:00:00"/>
        <d v="2019-09-02T00:00:00"/>
        <d v="2019-09-04T00:00:00"/>
        <d v="2019-09-05T00:00:00"/>
        <d v="2019-09-06T00:00:00"/>
        <d v="2019-09-07T00:00:00"/>
        <d v="2019-09-08T00:00:00"/>
        <d v="2019-09-09T00:00:00"/>
        <d v="2019-09-13T00:00:00"/>
        <d v="2019-09-14T00:00:00"/>
        <d v="2019-09-18T00:00:00"/>
        <d v="2019-09-19T00:00:00"/>
        <d v="2019-09-21T00:00:00"/>
        <d v="2019-09-22T00:00:00"/>
        <d v="2019-09-23T00:00:00"/>
        <d v="2019-09-25T00:00:00"/>
        <d v="2019-09-28T00:00:00"/>
        <d v="2019-09-29T00:00:00"/>
        <d v="2019-10-03T00:00:00"/>
        <d v="2019-10-04T00:00:00"/>
        <d v="2019-10-05T00:00:00"/>
        <d v="2019-10-06T00:00:00"/>
        <d v="2019-10-10T00:00:00"/>
        <d v="2019-10-11T00:00:00"/>
        <d v="2019-10-12T00:00:00"/>
        <d v="2019-10-13T00:00:00"/>
        <d v="2019-10-14T00:00:00"/>
        <d v="2019-10-16T00:00:00"/>
        <d v="2019-10-17T00:00:00"/>
        <d v="2019-10-18T00:00:00"/>
        <d v="2019-10-19T00:00:00"/>
        <d v="2019-10-20T00:00:00"/>
        <d v="2019-10-24T00:00:00"/>
        <d v="2019-10-26T00:00:00"/>
        <d v="2019-10-30T00:00:00"/>
        <d v="2019-10-31T00:00:00"/>
        <d v="2019-11-01T00:00:00"/>
        <d v="2019-11-03T00:00:00"/>
        <d v="2019-11-04T00:00:00"/>
        <d v="2019-11-06T00:00:00"/>
        <d v="2019-11-08T00:00:00"/>
        <d v="2019-11-09T00:00:00"/>
        <d v="2019-11-10T00:00:00"/>
        <d v="2019-11-11T00:00:00"/>
        <d v="2019-11-14T00:00:00"/>
        <d v="2019-11-16T00:00:00"/>
        <d v="2019-11-17T00:00:00"/>
        <d v="2019-11-18T00:00:00"/>
        <d v="2019-11-20T00:00:00"/>
        <d v="2019-11-22T00:00:00"/>
        <d v="2019-11-23T00:00:00"/>
        <d v="2019-11-25T00:00:00"/>
        <d v="2019-11-27T00:00:00"/>
        <d v="2019-11-28T00:00:00"/>
        <d v="2019-11-29T00:00:00"/>
        <d v="2019-11-30T00:00:00"/>
        <d v="2019-12-02T00:00:00"/>
        <d v="2019-12-06T00:00:00"/>
        <d v="2019-12-08T00:00:00"/>
        <d v="2019-12-09T00:00:00"/>
      </sharedItems>
      <fieldGroup par="9" base="1">
        <rangePr groupBy="days" startDate="2019-01-09T00:00:00" endDate="2019-12-10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19"/>
        </groupItems>
      </fieldGroup>
    </cacheField>
    <cacheField name="Country" numFmtId="0">
      <sharedItems/>
    </cacheField>
    <cacheField name="Client ID" numFmtId="0">
      <sharedItems containsSemiMixedTypes="0" containsString="0" containsNumber="1" containsInteger="1" minValue="12357" maxValue="18252"/>
    </cacheField>
    <cacheField name="Product ID" numFmtId="0">
      <sharedItems containsSemiMixedTypes="0" containsString="0" containsNumber="1" containsInteger="1" minValue="20713" maxValue="62018"/>
    </cacheField>
    <cacheField name="Product Name" numFmtId="0">
      <sharedItems containsNonDate="0" containsString="0" containsBlank="1"/>
    </cacheField>
    <cacheField name="Quantity" numFmtId="0">
      <sharedItems containsSemiMixedTypes="0" containsString="0" containsNumber="1" containsInteger="1" minValue="1" maxValue="400"/>
    </cacheField>
    <cacheField name="Unit Price" numFmtId="167">
      <sharedItems containsSemiMixedTypes="0" containsString="0" containsNumber="1" minValue="0.72" maxValue="4.95"/>
    </cacheField>
    <cacheField name="Revenue" numFmtId="167">
      <sharedItems containsSemiMixedTypes="0" containsString="0" containsNumber="1" minValue="1.65" maxValue="500"/>
    </cacheField>
    <cacheField name="Months" numFmtId="0" databaseField="0">
      <fieldGroup base="1">
        <rangePr groupBy="months" startDate="2019-01-09T00:00:00" endDate="2019-12-10T00:00:00"/>
        <groupItems count="14">
          <s v="&lt;1/9/2019"/>
          <s v="Jan"/>
          <s v="Feb"/>
          <s v="Mar"/>
          <s v="Apr"/>
          <s v="May"/>
          <s v="Jun"/>
          <s v="Jul"/>
          <s v="Aug"/>
          <s v="Sep"/>
          <s v="Oct"/>
          <s v="Nov"/>
          <s v="Dec"/>
          <s v="&gt;12/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1.556533101852" createdVersion="6" refreshedVersion="6" minRefreshableVersion="3" recordCount="181" xr:uid="{6003A164-A64E-4AC6-B3E4-D5BCA080BC64}">
  <cacheSource type="worksheet">
    <worksheetSource name="Indicators"/>
  </cacheSource>
  <cacheFields count="5">
    <cacheField name="Country" numFmtId="0">
      <sharedItems/>
    </cacheField>
    <cacheField name="Region" numFmtId="0">
      <sharedItems count="7">
        <s v="South Asia"/>
        <s v="Europe &amp; Central Asia"/>
        <s v="Middle East &amp; North Africa"/>
        <s v="Sub-Saharan Africa"/>
        <s v="Latin America &amp; Caribbean"/>
        <s v="East Asia &amp; Pacific"/>
        <s v="North America"/>
      </sharedItems>
    </cacheField>
    <cacheField name="Population" numFmtId="3">
      <sharedItems containsSemiMixedTypes="0" containsString="0" containsNumber="1" containsInteger="1" minValue="11646" maxValue="1397715000"/>
    </cacheField>
    <cacheField name="Area" numFmtId="3">
      <sharedItems containsSemiMixedTypes="0" containsString="0" containsNumber="1" minValue="26" maxValue="17098240"/>
    </cacheField>
    <cacheField name="Population Density" numFmtId="0" formula="Population/Area"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2.371141203701" createdVersion="6" refreshedVersion="6" minRefreshableVersion="3" recordCount="149" xr:uid="{83BF80C3-325C-4021-A43C-DDDAC9E80F49}">
  <cacheSource type="worksheet">
    <worksheetSource ref="A2:F151" sheet="Taxi Collisions"/>
  </cacheSource>
  <cacheFields count="6">
    <cacheField name="Date" numFmtId="166">
      <sharedItems containsSemiMixedTypes="0" containsNonDate="0" containsDate="1" containsString="0" minDate="2020-01-01T00:00:00" maxDate="2020-07-12T00:00:00"/>
    </cacheField>
    <cacheField name="Time" numFmtId="21">
      <sharedItems containsSemiMixedTypes="0" containsNonDate="0" containsDate="1" containsString="0" minDate="1899-12-30T00:00:00" maxDate="1899-12-30T23:56:00"/>
    </cacheField>
    <cacheField name="District" numFmtId="0">
      <sharedItems/>
    </cacheField>
    <cacheField name="Collision Cause" numFmtId="0">
      <sharedItems count="18">
        <s v="Driver Inattention/Distraction"/>
        <s v="Traffic Control Disregarded"/>
        <s v="Passing Too Closely"/>
        <s v="Other Vehicular"/>
        <s v="Passing or Lane Usage Improper"/>
        <s v="Unsafe Lane Changing"/>
        <s v="Driver Inexperience"/>
        <s v="Unsafe Speed"/>
        <s v="Failure to Yield Right-of-Way"/>
        <s v="Turning Improperly"/>
        <s v="Pedestrian/Bicyclist/Other Pedestrian Error/Confusion"/>
        <s v="Following Too Closely"/>
        <s v="Passenger Distraction"/>
        <s v="Reaction to Uninvolved Vehicle"/>
        <s v="Outside Car Distraction"/>
        <s v="Backing Unsafely"/>
        <s v="Alcohol Involvement"/>
        <s v="View Obstructed/Limited"/>
      </sharedItems>
    </cacheField>
    <cacheField name="Vehicle" numFmtId="0">
      <sharedItems/>
    </cacheField>
    <cacheField name="# of Persons Injured"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540546"/>
    <x v="0"/>
    <s v="Portugal"/>
    <n v="12766"/>
    <n v="22740"/>
    <m/>
    <n v="48"/>
    <n v="0.85"/>
    <n v="40.799999999999997"/>
  </r>
  <r>
    <n v="541115"/>
    <x v="1"/>
    <s v="Italy"/>
    <n v="12578"/>
    <n v="21260"/>
    <m/>
    <n v="6"/>
    <n v="3.25"/>
    <n v="19.5"/>
  </r>
  <r>
    <n v="541115"/>
    <x v="1"/>
    <s v="Italy"/>
    <n v="12578"/>
    <n v="22190"/>
    <m/>
    <n v="12"/>
    <n v="2.1"/>
    <n v="25.200000000000003"/>
  </r>
  <r>
    <n v="541224"/>
    <x v="2"/>
    <s v="Germany"/>
    <n v="12474"/>
    <n v="21025"/>
    <m/>
    <n v="10"/>
    <n v="1.25"/>
    <n v="12.5"/>
  </r>
  <r>
    <n v="541269"/>
    <x v="3"/>
    <s v="Germany"/>
    <n v="12626"/>
    <n v="22174"/>
    <m/>
    <n v="12"/>
    <n v="1.65"/>
    <n v="19.799999999999997"/>
  </r>
  <r>
    <n v="541509"/>
    <x v="4"/>
    <s v="United Kingdom"/>
    <n v="13263"/>
    <n v="22694"/>
    <m/>
    <n v="1"/>
    <n v="2.1"/>
    <n v="2.1"/>
  </r>
  <r>
    <n v="541631"/>
    <x v="5"/>
    <s v="France"/>
    <n v="12637"/>
    <n v="22174"/>
    <m/>
    <n v="12"/>
    <n v="1.65"/>
    <n v="19.799999999999997"/>
  </r>
  <r>
    <n v="541711"/>
    <x v="6"/>
    <s v="Netherlands"/>
    <n v="14646"/>
    <n v="22653"/>
    <m/>
    <n v="10"/>
    <n v="1.95"/>
    <n v="19.5"/>
  </r>
  <r>
    <n v="542080"/>
    <x v="7"/>
    <s v="Germany"/>
    <n v="13815"/>
    <n v="20713"/>
    <m/>
    <n v="10"/>
    <n v="1.95"/>
    <n v="19.5"/>
  </r>
  <r>
    <n v="542080"/>
    <x v="7"/>
    <s v="Germany"/>
    <n v="13815"/>
    <n v="22740"/>
    <m/>
    <n v="48"/>
    <n v="0.85"/>
    <n v="40.799999999999997"/>
  </r>
  <r>
    <n v="542080"/>
    <x v="7"/>
    <s v="Germany"/>
    <n v="13815"/>
    <n v="22741"/>
    <m/>
    <n v="48"/>
    <n v="0.85"/>
    <n v="40.799999999999997"/>
  </r>
  <r>
    <n v="542371"/>
    <x v="8"/>
    <s v="Germany"/>
    <n v="12468"/>
    <n v="62018"/>
    <m/>
    <n v="6"/>
    <n v="1.95"/>
    <n v="11.7"/>
  </r>
  <r>
    <n v="542428"/>
    <x v="9"/>
    <s v="Sweden"/>
    <n v="17404"/>
    <n v="21260"/>
    <m/>
    <n v="48"/>
    <n v="3.25"/>
    <n v="156"/>
  </r>
  <r>
    <n v="542535"/>
    <x v="9"/>
    <s v="France"/>
    <n v="12735"/>
    <n v="21888"/>
    <m/>
    <n v="4"/>
    <n v="3.75"/>
    <n v="15"/>
  </r>
  <r>
    <n v="542612"/>
    <x v="10"/>
    <s v="United Kingdom"/>
    <n v="17841"/>
    <n v="20713"/>
    <m/>
    <n v="1"/>
    <n v="1.95"/>
    <n v="1.95"/>
  </r>
  <r>
    <n v="542648"/>
    <x v="11"/>
    <s v="Germany"/>
    <n v="12476"/>
    <n v="21116"/>
    <m/>
    <n v="3"/>
    <n v="4.95"/>
    <n v="14.850000000000001"/>
  </r>
  <r>
    <n v="542887"/>
    <x v="12"/>
    <s v="Austria"/>
    <n v="12373"/>
    <n v="20713"/>
    <m/>
    <n v="10"/>
    <n v="1.95"/>
    <n v="19.5"/>
  </r>
  <r>
    <n v="543731"/>
    <x v="13"/>
    <s v="United Kingdom"/>
    <n v="17677"/>
    <n v="20713"/>
    <m/>
    <n v="100"/>
    <n v="1.65"/>
    <n v="165"/>
  </r>
  <r>
    <n v="543733"/>
    <x v="13"/>
    <s v="Belgium"/>
    <n v="12395"/>
    <n v="22740"/>
    <m/>
    <n v="48"/>
    <n v="0.85"/>
    <n v="40.799999999999997"/>
  </r>
  <r>
    <n v="543737"/>
    <x v="13"/>
    <s v="Germany"/>
    <n v="12477"/>
    <n v="21116"/>
    <m/>
    <n v="3"/>
    <n v="4.95"/>
    <n v="14.850000000000001"/>
  </r>
  <r>
    <n v="543831"/>
    <x v="14"/>
    <s v="United Kingdom"/>
    <n v="15769"/>
    <n v="20713"/>
    <m/>
    <n v="100"/>
    <n v="1.65"/>
    <n v="165"/>
  </r>
  <r>
    <n v="544355"/>
    <x v="15"/>
    <s v="France"/>
    <n v="12714"/>
    <n v="22741"/>
    <m/>
    <n v="48"/>
    <n v="0.85"/>
    <n v="40.799999999999997"/>
  </r>
  <r>
    <n v="544355"/>
    <x v="15"/>
    <s v="France"/>
    <n v="12714"/>
    <n v="22740"/>
    <m/>
    <n v="96"/>
    <n v="0.85"/>
    <n v="81.599999999999994"/>
  </r>
  <r>
    <n v="544399"/>
    <x v="15"/>
    <s v="Italy"/>
    <n v="12594"/>
    <n v="20713"/>
    <m/>
    <n v="10"/>
    <n v="1.95"/>
    <n v="19.5"/>
  </r>
  <r>
    <n v="544480"/>
    <x v="16"/>
    <s v="Netherlands"/>
    <n v="14646"/>
    <n v="20713"/>
    <m/>
    <n v="100"/>
    <n v="1.65"/>
    <n v="165"/>
  </r>
  <r>
    <n v="544480"/>
    <x v="16"/>
    <s v="Netherlands"/>
    <n v="14646"/>
    <n v="22653"/>
    <m/>
    <n v="200"/>
    <n v="1.65"/>
    <n v="330"/>
  </r>
  <r>
    <n v="544657"/>
    <x v="17"/>
    <s v="United Kingdom"/>
    <n v="14895"/>
    <n v="22174"/>
    <m/>
    <n v="12"/>
    <n v="1.65"/>
    <n v="19.799999999999997"/>
  </r>
  <r>
    <n v="544672"/>
    <x v="17"/>
    <s v="Netherlands"/>
    <n v="14646"/>
    <n v="22653"/>
    <m/>
    <n v="20"/>
    <n v="1.95"/>
    <n v="39"/>
  </r>
  <r>
    <n v="544672"/>
    <x v="17"/>
    <s v="Netherlands"/>
    <n v="14646"/>
    <n v="20713"/>
    <m/>
    <n v="100"/>
    <n v="1.65"/>
    <n v="165"/>
  </r>
  <r>
    <n v="544811"/>
    <x v="18"/>
    <s v="Germany"/>
    <n v="12471"/>
    <n v="22741"/>
    <m/>
    <n v="48"/>
    <n v="0.85"/>
    <n v="40.799999999999997"/>
  </r>
  <r>
    <n v="545664"/>
    <x v="19"/>
    <s v="Italy"/>
    <n v="12584"/>
    <n v="21260"/>
    <m/>
    <n v="6"/>
    <n v="3.25"/>
    <n v="19.5"/>
  </r>
  <r>
    <n v="545937"/>
    <x v="20"/>
    <s v="Portugal"/>
    <n v="12758"/>
    <n v="22740"/>
    <m/>
    <n v="48"/>
    <n v="0.85"/>
    <n v="40.799999999999997"/>
  </r>
  <r>
    <n v="545988"/>
    <x v="20"/>
    <s v="Germany"/>
    <n v="12662"/>
    <n v="20713"/>
    <m/>
    <n v="10"/>
    <n v="1.95"/>
    <n v="19.5"/>
  </r>
  <r>
    <n v="546780"/>
    <x v="21"/>
    <s v="Denmark"/>
    <n v="12435"/>
    <n v="20713"/>
    <m/>
    <n v="20"/>
    <n v="1.95"/>
    <n v="39"/>
  </r>
  <r>
    <n v="546843"/>
    <x v="21"/>
    <s v="Germany"/>
    <n v="12472"/>
    <n v="20713"/>
    <m/>
    <n v="10"/>
    <n v="1.95"/>
    <n v="19.5"/>
  </r>
  <r>
    <n v="546843"/>
    <x v="21"/>
    <s v="Germany"/>
    <n v="12472"/>
    <n v="22740"/>
    <m/>
    <n v="48"/>
    <n v="0.85"/>
    <n v="40.799999999999997"/>
  </r>
  <r>
    <n v="546920"/>
    <x v="22"/>
    <s v="Germany"/>
    <n v="12471"/>
    <n v="22741"/>
    <m/>
    <n v="48"/>
    <n v="0.85"/>
    <n v="40.799999999999997"/>
  </r>
  <r>
    <n v="547194"/>
    <x v="23"/>
    <s v="France"/>
    <n v="12637"/>
    <n v="20713"/>
    <m/>
    <n v="2"/>
    <n v="1.95"/>
    <n v="3.9"/>
  </r>
  <r>
    <n v="547517"/>
    <x v="24"/>
    <s v="Belgium"/>
    <n v="12395"/>
    <n v="22740"/>
    <m/>
    <n v="48"/>
    <n v="0.85"/>
    <n v="40.799999999999997"/>
  </r>
  <r>
    <n v="547685"/>
    <x v="25"/>
    <s v="Belgium"/>
    <n v="12408"/>
    <n v="20713"/>
    <m/>
    <n v="10"/>
    <n v="1.95"/>
    <n v="19.5"/>
  </r>
  <r>
    <n v="547897"/>
    <x v="26"/>
    <s v="Portugal"/>
    <n v="12792"/>
    <n v="21888"/>
    <m/>
    <n v="4"/>
    <n v="3.75"/>
    <n v="15"/>
  </r>
  <r>
    <n v="548711"/>
    <x v="27"/>
    <s v="United Kingdom"/>
    <n v="18116"/>
    <n v="22694"/>
    <m/>
    <n v="1"/>
    <n v="2.1"/>
    <n v="2.1"/>
  </r>
  <r>
    <n v="548745"/>
    <x v="28"/>
    <s v="Germany"/>
    <n v="12471"/>
    <n v="22741"/>
    <m/>
    <n v="48"/>
    <n v="0.85"/>
    <n v="40.799999999999997"/>
  </r>
  <r>
    <n v="550188"/>
    <x v="29"/>
    <s v="Switzerland"/>
    <n v="12457"/>
    <n v="21888"/>
    <m/>
    <n v="4"/>
    <n v="3.75"/>
    <n v="15"/>
  </r>
  <r>
    <n v="550665"/>
    <x v="30"/>
    <s v="Germany"/>
    <n v="12530"/>
    <n v="22740"/>
    <m/>
    <n v="48"/>
    <n v="0.85"/>
    <n v="40.799999999999997"/>
  </r>
  <r>
    <n v="550827"/>
    <x v="31"/>
    <s v="France"/>
    <n v="12670"/>
    <n v="22740"/>
    <m/>
    <n v="48"/>
    <n v="0.85"/>
    <n v="40.799999999999997"/>
  </r>
  <r>
    <n v="552337"/>
    <x v="32"/>
    <s v="Germany"/>
    <n v="12621"/>
    <n v="21116"/>
    <m/>
    <n v="3"/>
    <n v="4.95"/>
    <n v="14.850000000000001"/>
  </r>
  <r>
    <n v="552978"/>
    <x v="33"/>
    <s v="Germany"/>
    <n v="12590"/>
    <n v="22740"/>
    <m/>
    <n v="48"/>
    <n v="0.85"/>
    <n v="40.799999999999997"/>
  </r>
  <r>
    <n v="553037"/>
    <x v="34"/>
    <s v="Germany"/>
    <n v="12471"/>
    <n v="22741"/>
    <m/>
    <n v="48"/>
    <n v="0.85"/>
    <n v="40.799999999999997"/>
  </r>
  <r>
    <n v="553377"/>
    <x v="35"/>
    <s v="United Kingdom"/>
    <n v="14888"/>
    <n v="21888"/>
    <m/>
    <n v="6"/>
    <n v="3.75"/>
    <n v="22.5"/>
  </r>
  <r>
    <n v="553540"/>
    <x v="36"/>
    <s v="United Kingdom"/>
    <n v="17511"/>
    <n v="21888"/>
    <m/>
    <n v="4"/>
    <n v="3.75"/>
    <n v="15"/>
  </r>
  <r>
    <n v="553832"/>
    <x v="37"/>
    <s v="United Kingdom"/>
    <n v="12957"/>
    <n v="21025"/>
    <m/>
    <n v="10"/>
    <n v="1.25"/>
    <n v="12.5"/>
  </r>
  <r>
    <n v="554356"/>
    <x v="38"/>
    <s v="France"/>
    <n v="12670"/>
    <n v="22740"/>
    <m/>
    <n v="48"/>
    <n v="0.85"/>
    <n v="40.799999999999997"/>
  </r>
  <r>
    <n v="555095"/>
    <x v="39"/>
    <s v="Spain"/>
    <n v="12540"/>
    <n v="21116"/>
    <m/>
    <n v="3"/>
    <n v="4.95"/>
    <n v="14.850000000000001"/>
  </r>
  <r>
    <n v="555162"/>
    <x v="40"/>
    <s v="Germany"/>
    <n v="12473"/>
    <n v="22740"/>
    <m/>
    <n v="48"/>
    <n v="0.85"/>
    <n v="40.799999999999997"/>
  </r>
  <r>
    <n v="555162"/>
    <x v="40"/>
    <s v="Germany"/>
    <n v="12473"/>
    <n v="22741"/>
    <m/>
    <n v="48"/>
    <n v="0.85"/>
    <n v="40.799999999999997"/>
  </r>
  <r>
    <n v="555284"/>
    <x v="41"/>
    <s v="United Kingdom"/>
    <n v="14298"/>
    <n v="62018"/>
    <m/>
    <n v="48"/>
    <n v="1.25"/>
    <n v="60"/>
  </r>
  <r>
    <n v="555572"/>
    <x v="42"/>
    <s v="Belgium"/>
    <n v="12449"/>
    <n v="21888"/>
    <m/>
    <n v="4"/>
    <n v="3.75"/>
    <n v="15"/>
  </r>
  <r>
    <n v="555637"/>
    <x v="43"/>
    <s v="France"/>
    <n v="12535"/>
    <n v="21116"/>
    <m/>
    <n v="3"/>
    <n v="4.95"/>
    <n v="14.850000000000001"/>
  </r>
  <r>
    <n v="556258"/>
    <x v="44"/>
    <s v="France"/>
    <n v="12694"/>
    <n v="21888"/>
    <m/>
    <n v="4"/>
    <n v="3.75"/>
    <n v="15"/>
  </r>
  <r>
    <n v="557007"/>
    <x v="45"/>
    <s v="Spain"/>
    <n v="12484"/>
    <n v="22197"/>
    <m/>
    <n v="5"/>
    <n v="0.85"/>
    <n v="4.25"/>
  </r>
  <r>
    <n v="557466"/>
    <x v="46"/>
    <s v="Germany"/>
    <n v="13815"/>
    <n v="22740"/>
    <m/>
    <n v="48"/>
    <n v="0.85"/>
    <n v="40.799999999999997"/>
  </r>
  <r>
    <n v="557509"/>
    <x v="46"/>
    <s v="United Kingdom"/>
    <n v="15389"/>
    <n v="62018"/>
    <m/>
    <n v="400"/>
    <n v="1.25"/>
    <n v="500"/>
  </r>
  <r>
    <n v="557525"/>
    <x v="47"/>
    <s v="Netherlands"/>
    <n v="12759"/>
    <n v="21260"/>
    <m/>
    <n v="6"/>
    <n v="3.25"/>
    <n v="19.5"/>
  </r>
  <r>
    <n v="557789"/>
    <x v="48"/>
    <s v="Belgium"/>
    <n v="12379"/>
    <n v="22740"/>
    <m/>
    <n v="48"/>
    <n v="0.85"/>
    <n v="40.799999999999997"/>
  </r>
  <r>
    <n v="557885"/>
    <x v="49"/>
    <s v="Belgium"/>
    <n v="12465"/>
    <n v="22740"/>
    <m/>
    <n v="48"/>
    <n v="0.85"/>
    <n v="40.799999999999997"/>
  </r>
  <r>
    <n v="558262"/>
    <x v="50"/>
    <s v="Netherlands"/>
    <n v="14646"/>
    <n v="20713"/>
    <m/>
    <n v="200"/>
    <n v="1.79"/>
    <n v="358"/>
  </r>
  <r>
    <n v="558628"/>
    <x v="51"/>
    <s v="Germany"/>
    <n v="12626"/>
    <n v="20713"/>
    <m/>
    <n v="10"/>
    <n v="2.08"/>
    <n v="20.8"/>
  </r>
  <r>
    <n v="559036"/>
    <x v="52"/>
    <s v="France"/>
    <n v="12637"/>
    <n v="22174"/>
    <m/>
    <n v="12"/>
    <n v="1.65"/>
    <n v="19.799999999999997"/>
  </r>
  <r>
    <n v="559366"/>
    <x v="53"/>
    <s v="United Kingdom"/>
    <n v="13102"/>
    <n v="22197"/>
    <m/>
    <n v="24"/>
    <n v="0.85"/>
    <n v="20.399999999999999"/>
  </r>
  <r>
    <n v="559418"/>
    <x v="53"/>
    <s v="France"/>
    <n v="12681"/>
    <n v="22197"/>
    <m/>
    <n v="12"/>
    <n v="0.85"/>
    <n v="10.199999999999999"/>
  </r>
  <r>
    <n v="559550"/>
    <x v="54"/>
    <s v="United Kingdom"/>
    <n v="17757"/>
    <n v="22197"/>
    <m/>
    <n v="10"/>
    <n v="0.85"/>
    <n v="8.5"/>
  </r>
  <r>
    <n v="559665"/>
    <x v="55"/>
    <s v="Spain"/>
    <n v="12556"/>
    <n v="22197"/>
    <m/>
    <n v="4"/>
    <n v="0.85"/>
    <n v="3.4"/>
  </r>
  <r>
    <n v="559862"/>
    <x v="56"/>
    <s v="Portugal"/>
    <n v="12782"/>
    <n v="22740"/>
    <m/>
    <n v="48"/>
    <n v="0.85"/>
    <n v="40.799999999999997"/>
  </r>
  <r>
    <n v="559907"/>
    <x v="56"/>
    <s v="Portugal"/>
    <n v="12766"/>
    <n v="22740"/>
    <m/>
    <n v="96"/>
    <n v="0.85"/>
    <n v="81.599999999999994"/>
  </r>
  <r>
    <n v="560211"/>
    <x v="57"/>
    <s v="Germany"/>
    <n v="12621"/>
    <n v="20713"/>
    <m/>
    <n v="10"/>
    <n v="2.08"/>
    <n v="20.8"/>
  </r>
  <r>
    <n v="560590"/>
    <x v="58"/>
    <s v="Germany"/>
    <n v="12560"/>
    <n v="22740"/>
    <m/>
    <n v="48"/>
    <n v="0.85"/>
    <n v="40.799999999999997"/>
  </r>
  <r>
    <n v="560694"/>
    <x v="59"/>
    <s v="Portugal"/>
    <n v="12757"/>
    <n v="20713"/>
    <m/>
    <n v="10"/>
    <n v="2.08"/>
    <n v="20.8"/>
  </r>
  <r>
    <n v="560901"/>
    <x v="60"/>
    <s v="Germany"/>
    <n v="12476"/>
    <n v="21116"/>
    <m/>
    <n v="3"/>
    <n v="4.95"/>
    <n v="14.850000000000001"/>
  </r>
  <r>
    <n v="561066"/>
    <x v="61"/>
    <s v="United Kingdom"/>
    <n v="16710"/>
    <n v="22197"/>
    <m/>
    <n v="12"/>
    <n v="0.85"/>
    <n v="10.199999999999999"/>
  </r>
  <r>
    <n v="561093"/>
    <x v="62"/>
    <s v="Spain"/>
    <n v="12540"/>
    <n v="21116"/>
    <m/>
    <n v="6"/>
    <n v="4.95"/>
    <n v="29.700000000000003"/>
  </r>
  <r>
    <n v="561093"/>
    <x v="62"/>
    <s v="Spain"/>
    <n v="12540"/>
    <n v="22740"/>
    <m/>
    <n v="48"/>
    <n v="0.85"/>
    <n v="40.799999999999997"/>
  </r>
  <r>
    <n v="561902"/>
    <x v="63"/>
    <s v="Sweden"/>
    <n v="17404"/>
    <n v="21260"/>
    <m/>
    <n v="48"/>
    <n v="3.25"/>
    <n v="156"/>
  </r>
  <r>
    <n v="562605"/>
    <x v="64"/>
    <s v="Germany"/>
    <n v="12530"/>
    <n v="20713"/>
    <m/>
    <n v="10"/>
    <n v="2.08"/>
    <n v="20.8"/>
  </r>
  <r>
    <n v="562789"/>
    <x v="65"/>
    <s v="Netherlands"/>
    <n v="14646"/>
    <n v="20713"/>
    <m/>
    <n v="100"/>
    <n v="1.79"/>
    <n v="179"/>
  </r>
  <r>
    <n v="563749"/>
    <x v="66"/>
    <s v="Austria"/>
    <n v="12360"/>
    <n v="20713"/>
    <m/>
    <n v="10"/>
    <n v="2.08"/>
    <n v="20.8"/>
  </r>
  <r>
    <n v="563756"/>
    <x v="66"/>
    <s v="Switzerland"/>
    <n v="12418"/>
    <n v="21888"/>
    <m/>
    <n v="4"/>
    <n v="3.75"/>
    <n v="15"/>
  </r>
  <r>
    <n v="563808"/>
    <x v="66"/>
    <s v="Germany"/>
    <n v="12626"/>
    <n v="20713"/>
    <m/>
    <n v="20"/>
    <n v="2.08"/>
    <n v="41.6"/>
  </r>
  <r>
    <n v="563950"/>
    <x v="67"/>
    <s v="Germany"/>
    <n v="12471"/>
    <n v="22741"/>
    <m/>
    <n v="96"/>
    <n v="0.85"/>
    <n v="81.599999999999994"/>
  </r>
  <r>
    <n v="564140"/>
    <x v="68"/>
    <s v="Germany"/>
    <n v="12621"/>
    <n v="21116"/>
    <m/>
    <n v="3"/>
    <n v="4.95"/>
    <n v="14.850000000000001"/>
  </r>
  <r>
    <n v="564328"/>
    <x v="69"/>
    <s v="Germany"/>
    <n v="12662"/>
    <n v="20713"/>
    <m/>
    <n v="10"/>
    <n v="2.08"/>
    <n v="20.8"/>
  </r>
  <r>
    <n v="564360"/>
    <x v="69"/>
    <s v="Germany"/>
    <n v="12471"/>
    <n v="22741"/>
    <m/>
    <n v="96"/>
    <n v="0.85"/>
    <n v="81.599999999999994"/>
  </r>
  <r>
    <n v="564438"/>
    <x v="70"/>
    <s v="United Kingdom"/>
    <n v="16628"/>
    <n v="20713"/>
    <m/>
    <n v="20"/>
    <n v="2.08"/>
    <n v="41.6"/>
  </r>
  <r>
    <n v="564479"/>
    <x v="70"/>
    <s v="France"/>
    <n v="12682"/>
    <n v="22197"/>
    <m/>
    <n v="12"/>
    <n v="0.85"/>
    <n v="10.199999999999999"/>
  </r>
  <r>
    <n v="564539"/>
    <x v="70"/>
    <s v="Sweden"/>
    <n v="12715"/>
    <n v="20713"/>
    <m/>
    <n v="10"/>
    <n v="2.08"/>
    <n v="20.8"/>
  </r>
  <r>
    <n v="564734"/>
    <x v="71"/>
    <s v="Spain"/>
    <n v="12484"/>
    <n v="22197"/>
    <m/>
    <n v="18"/>
    <n v="0.85"/>
    <n v="15.299999999999999"/>
  </r>
  <r>
    <n v="564965"/>
    <x v="72"/>
    <s v="United Kingdom"/>
    <n v="17677"/>
    <n v="22197"/>
    <m/>
    <n v="12"/>
    <n v="0.85"/>
    <n v="10.199999999999999"/>
  </r>
  <r>
    <n v="565333"/>
    <x v="73"/>
    <s v="Finland"/>
    <n v="12375"/>
    <n v="20713"/>
    <m/>
    <n v="10"/>
    <n v="2.08"/>
    <n v="20.8"/>
  </r>
  <r>
    <n v="565386"/>
    <x v="73"/>
    <s v="United Kingdom"/>
    <n v="17997"/>
    <n v="22174"/>
    <m/>
    <n v="6"/>
    <n v="1.65"/>
    <n v="9.8999999999999986"/>
  </r>
  <r>
    <n v="565416"/>
    <x v="74"/>
    <s v="Germany"/>
    <n v="12710"/>
    <n v="22197"/>
    <m/>
    <n v="12"/>
    <n v="0.85"/>
    <n v="10.199999999999999"/>
  </r>
  <r>
    <n v="565430"/>
    <x v="74"/>
    <s v="Germany"/>
    <n v="14335"/>
    <n v="22174"/>
    <m/>
    <n v="12"/>
    <n v="1.65"/>
    <n v="19.799999999999997"/>
  </r>
  <r>
    <n v="565519"/>
    <x v="75"/>
    <s v="Spain"/>
    <n v="12502"/>
    <n v="22741"/>
    <m/>
    <n v="48"/>
    <n v="0.85"/>
    <n v="40.799999999999997"/>
  </r>
  <r>
    <n v="565765"/>
    <x v="76"/>
    <s v="Germany"/>
    <n v="12526"/>
    <n v="20713"/>
    <m/>
    <n v="10"/>
    <n v="2.08"/>
    <n v="20.8"/>
  </r>
  <r>
    <n v="565854"/>
    <x v="77"/>
    <s v="France"/>
    <n v="12490"/>
    <n v="22197"/>
    <m/>
    <n v="36"/>
    <n v="0.85"/>
    <n v="30.599999999999998"/>
  </r>
  <r>
    <n v="565865"/>
    <x v="77"/>
    <s v="France"/>
    <n v="12637"/>
    <n v="22174"/>
    <m/>
    <n v="12"/>
    <n v="1.65"/>
    <n v="19.799999999999997"/>
  </r>
  <r>
    <n v="565930"/>
    <x v="78"/>
    <s v="France"/>
    <n v="12685"/>
    <n v="22174"/>
    <m/>
    <n v="12"/>
    <n v="1.65"/>
    <n v="19.799999999999997"/>
  </r>
  <r>
    <n v="565967"/>
    <x v="78"/>
    <s v="Netherlands"/>
    <n v="14646"/>
    <n v="20713"/>
    <m/>
    <n v="10"/>
    <n v="2.08"/>
    <n v="20.8"/>
  </r>
  <r>
    <n v="565967"/>
    <x v="78"/>
    <s v="Netherlands"/>
    <n v="14646"/>
    <n v="22653"/>
    <m/>
    <n v="20"/>
    <n v="1.95"/>
    <n v="39"/>
  </r>
  <r>
    <n v="566076"/>
    <x v="79"/>
    <s v="Belgium"/>
    <n v="12449"/>
    <n v="21888"/>
    <m/>
    <n v="4"/>
    <n v="3.75"/>
    <n v="15"/>
  </r>
  <r>
    <n v="566163"/>
    <x v="79"/>
    <s v="France"/>
    <n v="12637"/>
    <n v="22174"/>
    <m/>
    <n v="12"/>
    <n v="1.65"/>
    <n v="19.799999999999997"/>
  </r>
  <r>
    <n v="566195"/>
    <x v="79"/>
    <s v="Norway"/>
    <n v="12433"/>
    <n v="22197"/>
    <m/>
    <n v="100"/>
    <n v="0.72"/>
    <n v="72"/>
  </r>
  <r>
    <n v="566567"/>
    <x v="80"/>
    <s v="United Kingdom"/>
    <n v="16161"/>
    <n v="20713"/>
    <m/>
    <n v="10"/>
    <n v="2.08"/>
    <n v="20.8"/>
  </r>
  <r>
    <n v="566721"/>
    <x v="81"/>
    <s v="United Kingdom"/>
    <n v="12921"/>
    <n v="22653"/>
    <m/>
    <n v="10"/>
    <n v="1.95"/>
    <n v="19.5"/>
  </r>
  <r>
    <n v="567185"/>
    <x v="82"/>
    <s v="United Kingdom"/>
    <n v="16370"/>
    <n v="20713"/>
    <m/>
    <n v="4"/>
    <n v="2.08"/>
    <n v="8.32"/>
  </r>
  <r>
    <n v="567280"/>
    <x v="83"/>
    <s v="Netherlands"/>
    <n v="14646"/>
    <n v="20713"/>
    <m/>
    <n v="100"/>
    <n v="1.79"/>
    <n v="179"/>
  </r>
  <r>
    <n v="567526"/>
    <x v="84"/>
    <s v="Denmark"/>
    <n v="12435"/>
    <n v="20713"/>
    <m/>
    <n v="100"/>
    <n v="1.79"/>
    <n v="179"/>
  </r>
  <r>
    <n v="567552"/>
    <x v="84"/>
    <s v="France"/>
    <n v="12583"/>
    <n v="22197"/>
    <m/>
    <n v="24"/>
    <n v="0.85"/>
    <n v="20.399999999999999"/>
  </r>
  <r>
    <n v="567795"/>
    <x v="85"/>
    <s v="Netherlands"/>
    <n v="14646"/>
    <n v="20713"/>
    <m/>
    <n v="100"/>
    <n v="1.79"/>
    <n v="179"/>
  </r>
  <r>
    <n v="567915"/>
    <x v="85"/>
    <s v="France"/>
    <n v="12579"/>
    <n v="62018"/>
    <m/>
    <n v="6"/>
    <n v="1.95"/>
    <n v="11.7"/>
  </r>
  <r>
    <n v="567924"/>
    <x v="85"/>
    <s v="Germany"/>
    <n v="12471"/>
    <n v="22741"/>
    <m/>
    <n v="48"/>
    <n v="0.85"/>
    <n v="40.799999999999997"/>
  </r>
  <r>
    <n v="567928"/>
    <x v="85"/>
    <s v="Belgium"/>
    <n v="12380"/>
    <n v="20713"/>
    <m/>
    <n v="10"/>
    <n v="2.08"/>
    <n v="20.8"/>
  </r>
  <r>
    <n v="567938"/>
    <x v="85"/>
    <s v="Finland"/>
    <n v="12704"/>
    <n v="22694"/>
    <m/>
    <n v="6"/>
    <n v="2.1"/>
    <n v="12.600000000000001"/>
  </r>
  <r>
    <n v="568040"/>
    <x v="86"/>
    <s v="France"/>
    <n v="12681"/>
    <n v="22197"/>
    <m/>
    <n v="12"/>
    <n v="0.85"/>
    <n v="10.199999999999999"/>
  </r>
  <r>
    <n v="568179"/>
    <x v="87"/>
    <s v="Spain"/>
    <n v="12545"/>
    <n v="22197"/>
    <m/>
    <n v="12"/>
    <n v="0.85"/>
    <n v="10.199999999999999"/>
  </r>
  <r>
    <n v="568650"/>
    <x v="88"/>
    <s v="Switzerland"/>
    <n v="13505"/>
    <n v="22653"/>
    <m/>
    <n v="10"/>
    <n v="1.95"/>
    <n v="19.5"/>
  </r>
  <r>
    <n v="568650"/>
    <x v="88"/>
    <s v="Switzerland"/>
    <n v="13505"/>
    <n v="22174"/>
    <m/>
    <n v="12"/>
    <n v="1.65"/>
    <n v="19.799999999999997"/>
  </r>
  <r>
    <n v="568953"/>
    <x v="89"/>
    <s v="France"/>
    <n v="12728"/>
    <n v="22197"/>
    <m/>
    <n v="12"/>
    <n v="0.85"/>
    <n v="10.199999999999999"/>
  </r>
  <r>
    <n v="568953"/>
    <x v="89"/>
    <s v="France"/>
    <n v="12728"/>
    <n v="22741"/>
    <m/>
    <n v="48"/>
    <n v="0.85"/>
    <n v="40.799999999999997"/>
  </r>
  <r>
    <n v="569332"/>
    <x v="90"/>
    <s v="France"/>
    <n v="12637"/>
    <n v="20713"/>
    <m/>
    <n v="3"/>
    <n v="2.08"/>
    <n v="6.24"/>
  </r>
  <r>
    <n v="569486"/>
    <x v="91"/>
    <s v="United Kingdom"/>
    <n v="15339"/>
    <n v="22694"/>
    <m/>
    <n v="2"/>
    <n v="2.1"/>
    <n v="4.2"/>
  </r>
  <r>
    <n v="569562"/>
    <x v="92"/>
    <s v="Germany"/>
    <n v="12720"/>
    <n v="22197"/>
    <m/>
    <n v="12"/>
    <n v="0.85"/>
    <n v="10.199999999999999"/>
  </r>
  <r>
    <n v="569640"/>
    <x v="92"/>
    <s v="Germany"/>
    <n v="12471"/>
    <n v="22741"/>
    <m/>
    <n v="96"/>
    <n v="0.85"/>
    <n v="81.599999999999994"/>
  </r>
  <r>
    <n v="569653"/>
    <x v="92"/>
    <s v="Switzerland"/>
    <n v="12451"/>
    <n v="20713"/>
    <m/>
    <n v="10"/>
    <n v="2.08"/>
    <n v="20.8"/>
  </r>
  <r>
    <n v="569844"/>
    <x v="93"/>
    <s v="Germany"/>
    <n v="12626"/>
    <n v="20713"/>
    <m/>
    <n v="10"/>
    <n v="2.08"/>
    <n v="20.8"/>
  </r>
  <r>
    <n v="569848"/>
    <x v="93"/>
    <s v="United Kingdom"/>
    <n v="16316"/>
    <n v="22197"/>
    <m/>
    <n v="24"/>
    <n v="0.85"/>
    <n v="20.399999999999999"/>
  </r>
  <r>
    <n v="569860"/>
    <x v="93"/>
    <s v="Germany"/>
    <n v="13812"/>
    <n v="22197"/>
    <m/>
    <n v="12"/>
    <n v="0.85"/>
    <n v="10.199999999999999"/>
  </r>
  <r>
    <n v="569866"/>
    <x v="93"/>
    <s v="Portugal"/>
    <n v="12757"/>
    <n v="20713"/>
    <m/>
    <n v="10"/>
    <n v="2.08"/>
    <n v="20.8"/>
  </r>
  <r>
    <n v="569866"/>
    <x v="93"/>
    <s v="Portugal"/>
    <n v="12757"/>
    <n v="22741"/>
    <m/>
    <n v="12"/>
    <n v="0.85"/>
    <n v="10.199999999999999"/>
  </r>
  <r>
    <n v="570249"/>
    <x v="94"/>
    <s v="United Kingdom"/>
    <n v="17509"/>
    <n v="21888"/>
    <m/>
    <n v="4"/>
    <n v="3.75"/>
    <n v="15"/>
  </r>
  <r>
    <n v="570653"/>
    <x v="95"/>
    <s v="United Kingdom"/>
    <n v="14710"/>
    <n v="22197"/>
    <m/>
    <n v="6"/>
    <n v="0.85"/>
    <n v="5.0999999999999996"/>
  </r>
  <r>
    <n v="570672"/>
    <x v="95"/>
    <s v="France"/>
    <n v="12536"/>
    <n v="21888"/>
    <m/>
    <n v="4"/>
    <n v="3.75"/>
    <n v="15"/>
  </r>
  <r>
    <n v="570833"/>
    <x v="96"/>
    <s v="United Kingdom"/>
    <n v="14834"/>
    <n v="22197"/>
    <m/>
    <n v="24"/>
    <n v="0.85"/>
    <n v="20.399999999999999"/>
  </r>
  <r>
    <n v="570851"/>
    <x v="96"/>
    <s v="France"/>
    <n v="12583"/>
    <n v="22197"/>
    <m/>
    <n v="12"/>
    <n v="0.85"/>
    <n v="10.199999999999999"/>
  </r>
  <r>
    <n v="570964"/>
    <x v="97"/>
    <s v="Portugal"/>
    <n v="12766"/>
    <n v="21888"/>
    <m/>
    <n v="4"/>
    <n v="3.75"/>
    <n v="15"/>
  </r>
  <r>
    <n v="571227"/>
    <x v="98"/>
    <s v="Germany"/>
    <n v="12477"/>
    <n v="21116"/>
    <m/>
    <n v="6"/>
    <n v="4.95"/>
    <n v="29.700000000000003"/>
  </r>
  <r>
    <n v="571280"/>
    <x v="99"/>
    <s v="United Kingdom"/>
    <n v="18122"/>
    <n v="22197"/>
    <m/>
    <n v="6"/>
    <n v="0.85"/>
    <n v="5.0999999999999996"/>
  </r>
  <r>
    <n v="571328"/>
    <x v="100"/>
    <s v="Germany"/>
    <n v="12473"/>
    <n v="22741"/>
    <m/>
    <n v="48"/>
    <n v="0.85"/>
    <n v="40.799999999999997"/>
  </r>
  <r>
    <n v="571670"/>
    <x v="101"/>
    <s v="Italy"/>
    <n v="12611"/>
    <n v="22197"/>
    <m/>
    <n v="12"/>
    <n v="0.85"/>
    <n v="10.199999999999999"/>
  </r>
  <r>
    <n v="571904"/>
    <x v="102"/>
    <s v="Germany"/>
    <n v="12522"/>
    <n v="21116"/>
    <m/>
    <n v="3"/>
    <n v="4.95"/>
    <n v="14.850000000000001"/>
  </r>
  <r>
    <n v="572058"/>
    <x v="103"/>
    <s v="United Kingdom"/>
    <n v="18252"/>
    <n v="23417"/>
    <m/>
    <n v="1"/>
    <n v="1.65"/>
    <n v="1.65"/>
  </r>
  <r>
    <n v="572065"/>
    <x v="103"/>
    <s v="Spain"/>
    <n v="12556"/>
    <n v="22197"/>
    <m/>
    <n v="3"/>
    <n v="0.85"/>
    <n v="2.5499999999999998"/>
  </r>
  <r>
    <n v="572327"/>
    <x v="104"/>
    <s v="United Kingdom"/>
    <n v="15277"/>
    <n v="21888"/>
    <m/>
    <n v="8"/>
    <n v="3.75"/>
    <n v="30"/>
  </r>
  <r>
    <n v="572887"/>
    <x v="105"/>
    <s v="Belgium"/>
    <n v="12362"/>
    <n v="22174"/>
    <m/>
    <n v="12"/>
    <n v="1.65"/>
    <n v="19.799999999999997"/>
  </r>
  <r>
    <n v="573333"/>
    <x v="106"/>
    <s v="Sweden"/>
    <n v="12483"/>
    <n v="21888"/>
    <m/>
    <n v="4"/>
    <n v="3.75"/>
    <n v="15"/>
  </r>
  <r>
    <n v="573343"/>
    <x v="106"/>
    <s v="United Kingdom"/>
    <n v="13566"/>
    <n v="21888"/>
    <m/>
    <n v="2"/>
    <n v="3.75"/>
    <n v="7.5"/>
  </r>
  <r>
    <n v="573656"/>
    <x v="107"/>
    <s v="Belgium"/>
    <n v="12417"/>
    <n v="22741"/>
    <m/>
    <n v="48"/>
    <n v="0.85"/>
    <n v="40.799999999999997"/>
  </r>
  <r>
    <n v="573814"/>
    <x v="108"/>
    <s v="United Kingdom"/>
    <n v="13268"/>
    <n v="23417"/>
    <m/>
    <n v="4"/>
    <n v="1.65"/>
    <n v="6.6"/>
  </r>
  <r>
    <n v="573889"/>
    <x v="108"/>
    <s v="United Kingdom"/>
    <n v="13571"/>
    <n v="22197"/>
    <m/>
    <n v="15"/>
    <n v="0.85"/>
    <n v="12.75"/>
  </r>
  <r>
    <n v="574093"/>
    <x v="109"/>
    <s v="France"/>
    <n v="12437"/>
    <n v="22197"/>
    <m/>
    <n v="12"/>
    <n v="0.85"/>
    <n v="10.199999999999999"/>
  </r>
  <r>
    <n v="574329"/>
    <x v="110"/>
    <s v="Belgium"/>
    <n v="12362"/>
    <n v="22197"/>
    <m/>
    <n v="36"/>
    <n v="0.85"/>
    <n v="30.599999999999998"/>
  </r>
  <r>
    <n v="574501"/>
    <x v="110"/>
    <s v="France"/>
    <n v="12577"/>
    <n v="22174"/>
    <m/>
    <n v="3"/>
    <n v="1.65"/>
    <n v="4.9499999999999993"/>
  </r>
  <r>
    <n v="574506"/>
    <x v="110"/>
    <s v="France"/>
    <n v="12577"/>
    <n v="22197"/>
    <m/>
    <n v="2"/>
    <n v="0.85"/>
    <n v="1.7"/>
  </r>
  <r>
    <n v="574506"/>
    <x v="110"/>
    <s v="France"/>
    <n v="12577"/>
    <n v="22197"/>
    <m/>
    <n v="4"/>
    <n v="0.85"/>
    <n v="3.4"/>
  </r>
  <r>
    <n v="574550"/>
    <x v="110"/>
    <s v="Spain"/>
    <n v="12484"/>
    <n v="22197"/>
    <m/>
    <n v="12"/>
    <n v="0.85"/>
    <n v="10.199999999999999"/>
  </r>
  <r>
    <n v="574575"/>
    <x v="110"/>
    <s v="United Kingdom"/>
    <n v="14971"/>
    <n v="22694"/>
    <m/>
    <n v="2"/>
    <n v="2.1"/>
    <n v="4.2"/>
  </r>
  <r>
    <n v="574709"/>
    <x v="111"/>
    <s v="United Kingdom"/>
    <n v="17768"/>
    <n v="22197"/>
    <m/>
    <n v="22"/>
    <n v="0.85"/>
    <n v="18.7"/>
  </r>
  <r>
    <n v="574714"/>
    <x v="111"/>
    <s v="United Kingdom"/>
    <n v="15427"/>
    <n v="22197"/>
    <m/>
    <n v="4"/>
    <n v="0.85"/>
    <n v="3.4"/>
  </r>
  <r>
    <n v="574740"/>
    <x v="111"/>
    <s v="Switzerland"/>
    <n v="12357"/>
    <n v="22190"/>
    <m/>
    <n v="12"/>
    <n v="2.1"/>
    <n v="25.200000000000003"/>
  </r>
  <r>
    <n v="574740"/>
    <x v="111"/>
    <s v="Switzerland"/>
    <n v="12357"/>
    <n v="21116"/>
    <m/>
    <n v="16"/>
    <n v="4.25"/>
    <n v="68"/>
  </r>
  <r>
    <n v="575067"/>
    <x v="112"/>
    <s v="France"/>
    <n v="12583"/>
    <n v="22197"/>
    <m/>
    <n v="24"/>
    <n v="0.85"/>
    <n v="20.399999999999999"/>
  </r>
  <r>
    <n v="575331"/>
    <x v="113"/>
    <s v="United Kingdom"/>
    <n v="13209"/>
    <n v="22197"/>
    <m/>
    <n v="12"/>
    <n v="0.85"/>
    <n v="10.199999999999999"/>
  </r>
  <r>
    <n v="575507"/>
    <x v="114"/>
    <s v="United Kingdom"/>
    <n v="17197"/>
    <n v="21888"/>
    <m/>
    <n v="4"/>
    <n v="3.75"/>
    <n v="15"/>
  </r>
  <r>
    <n v="575514"/>
    <x v="114"/>
    <s v="Spain"/>
    <n v="12541"/>
    <n v="22197"/>
    <m/>
    <n v="24"/>
    <n v="0.85"/>
    <n v="20.399999999999999"/>
  </r>
  <r>
    <n v="575880"/>
    <x v="115"/>
    <s v="France"/>
    <n v="12726"/>
    <n v="21888"/>
    <m/>
    <n v="4"/>
    <n v="3.75"/>
    <n v="15"/>
  </r>
  <r>
    <n v="575886"/>
    <x v="115"/>
    <s v="Germany"/>
    <n v="12517"/>
    <n v="20713"/>
    <m/>
    <n v="3"/>
    <n v="2.08"/>
    <n v="6.24"/>
  </r>
  <r>
    <n v="576215"/>
    <x v="116"/>
    <s v="United Kingdom"/>
    <n v="17652"/>
    <n v="22197"/>
    <m/>
    <n v="24"/>
    <n v="0.85"/>
    <n v="20.399999999999999"/>
  </r>
  <r>
    <n v="576255"/>
    <x v="116"/>
    <s v="United Kingdom"/>
    <n v="15993"/>
    <n v="22197"/>
    <m/>
    <n v="10"/>
    <n v="0.85"/>
    <n v="8.5"/>
  </r>
  <r>
    <n v="576629"/>
    <x v="117"/>
    <s v="Germany"/>
    <n v="12621"/>
    <n v="62018"/>
    <m/>
    <n v="6"/>
    <n v="1.95"/>
    <n v="11.7"/>
  </r>
  <r>
    <n v="577033"/>
    <x v="118"/>
    <s v="United Kingdom"/>
    <n v="17797"/>
    <n v="22694"/>
    <m/>
    <n v="4"/>
    <n v="2.1"/>
    <n v="8.4"/>
  </r>
  <r>
    <n v="577046"/>
    <x v="118"/>
    <s v="Belgium"/>
    <n v="12449"/>
    <n v="22174"/>
    <m/>
    <n v="12"/>
    <n v="1.65"/>
    <n v="19.799999999999997"/>
  </r>
  <r>
    <n v="577121"/>
    <x v="118"/>
    <s v="France"/>
    <n v="12681"/>
    <n v="22197"/>
    <m/>
    <n v="12"/>
    <n v="0.85"/>
    <n v="10.199999999999999"/>
  </r>
  <r>
    <n v="577152"/>
    <x v="119"/>
    <s v="France"/>
    <n v="14277"/>
    <n v="22741"/>
    <m/>
    <n v="48"/>
    <n v="0.85"/>
    <n v="40.799999999999997"/>
  </r>
  <r>
    <n v="577314"/>
    <x v="119"/>
    <s v="Norway"/>
    <n v="12444"/>
    <n v="22694"/>
    <m/>
    <n v="6"/>
    <n v="2.1"/>
    <n v="12.600000000000001"/>
  </r>
  <r>
    <n v="577316"/>
    <x v="119"/>
    <s v="Italy"/>
    <n v="12578"/>
    <n v="21888"/>
    <m/>
    <n v="4"/>
    <n v="3.75"/>
    <n v="15"/>
  </r>
  <r>
    <n v="577476"/>
    <x v="120"/>
    <s v="Spain"/>
    <n v="12540"/>
    <n v="21116"/>
    <m/>
    <n v="6"/>
    <n v="4.95"/>
    <n v="29.700000000000003"/>
  </r>
  <r>
    <n v="577476"/>
    <x v="120"/>
    <s v="Spain"/>
    <n v="12540"/>
    <n v="22741"/>
    <m/>
    <n v="48"/>
    <n v="0.85"/>
    <n v="40.799999999999997"/>
  </r>
  <r>
    <n v="577938"/>
    <x v="121"/>
    <s v="United Kingdom"/>
    <n v="15525"/>
    <n v="22197"/>
    <m/>
    <n v="2"/>
    <n v="0.85"/>
    <n v="1.7"/>
  </r>
  <r>
    <n v="578108"/>
    <x v="122"/>
    <s v="Italy"/>
    <n v="14912"/>
    <n v="22197"/>
    <m/>
    <n v="100"/>
    <n v="0.72"/>
    <n v="72"/>
  </r>
  <r>
    <n v="578147"/>
    <x v="122"/>
    <s v="United Kingdom"/>
    <n v="12748"/>
    <n v="22197"/>
    <m/>
    <n v="4"/>
    <n v="0.85"/>
    <n v="3.4"/>
  </r>
  <r>
    <n v="578781"/>
    <x v="123"/>
    <s v="United Kingdom"/>
    <n v="15872"/>
    <n v="62018"/>
    <m/>
    <n v="1"/>
    <n v="1.95"/>
    <n v="1.95"/>
  </r>
  <r>
    <n v="578949"/>
    <x v="124"/>
    <s v="United Kingdom"/>
    <n v="14954"/>
    <n v="21260"/>
    <m/>
    <n v="1"/>
    <n v="3.25"/>
    <n v="3.25"/>
  </r>
  <r>
    <n v="579135"/>
    <x v="125"/>
    <s v="United Kingdom"/>
    <n v="18096"/>
    <n v="22197"/>
    <m/>
    <n v="20"/>
    <n v="0.85"/>
    <n v="17"/>
  </r>
  <r>
    <n v="579503"/>
    <x v="126"/>
    <s v="Spain"/>
    <n v="17097"/>
    <n v="20713"/>
    <m/>
    <n v="1"/>
    <n v="2.08"/>
    <n v="2.08"/>
  </r>
  <r>
    <n v="579692"/>
    <x v="127"/>
    <s v="Norway"/>
    <n v="12433"/>
    <n v="22197"/>
    <m/>
    <n v="100"/>
    <n v="0.72"/>
    <n v="72"/>
  </r>
  <r>
    <n v="580265"/>
    <x v="128"/>
    <s v="Finland"/>
    <n v="12587"/>
    <n v="20713"/>
    <m/>
    <n v="10"/>
    <n v="2.08"/>
    <n v="20.8"/>
  </r>
  <r>
    <n v="580998"/>
    <x v="129"/>
    <s v="United Kingdom"/>
    <n v="16987"/>
    <n v="22694"/>
    <m/>
    <n v="2"/>
    <n v="2.1"/>
    <n v="4.2"/>
  </r>
  <r>
    <n v="581246"/>
    <x v="130"/>
    <s v="United Kingdom"/>
    <n v="15453"/>
    <n v="22694"/>
    <m/>
    <n v="1"/>
    <n v="2.1"/>
    <n v="2.1"/>
  </r>
  <r>
    <n v="581253"/>
    <x v="130"/>
    <s v="United Kingdom"/>
    <n v="16891"/>
    <n v="22694"/>
    <m/>
    <n v="4"/>
    <n v="2.1"/>
    <n v="8.4"/>
  </r>
  <r>
    <n v="581412"/>
    <x v="130"/>
    <s v="United Kingdom"/>
    <n v="14415"/>
    <n v="20713"/>
    <m/>
    <n v="5"/>
    <n v="2.08"/>
    <n v="10.4"/>
  </r>
  <r>
    <n v="581476"/>
    <x v="131"/>
    <s v="Norway"/>
    <n v="12433"/>
    <n v="22197"/>
    <m/>
    <n v="100"/>
    <n v="0.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Afghanistan"/>
    <x v="0"/>
    <n v="38041754"/>
    <n v="652230"/>
  </r>
  <r>
    <s v="Albania"/>
    <x v="1"/>
    <n v="2854191"/>
    <n v="28748"/>
  </r>
  <r>
    <s v="Algeria"/>
    <x v="2"/>
    <n v="43053054"/>
    <n v="2381741"/>
  </r>
  <r>
    <s v="Andorra"/>
    <x v="1"/>
    <n v="77142"/>
    <n v="468"/>
  </r>
  <r>
    <s v="Angola"/>
    <x v="3"/>
    <n v="31825295"/>
    <n v="1246700"/>
  </r>
  <r>
    <s v="Antigua and Barbuda"/>
    <x v="4"/>
    <n v="97118"/>
    <n v="442.6"/>
  </r>
  <r>
    <s v="Argentina"/>
    <x v="4"/>
    <n v="44938712"/>
    <n v="2780400"/>
  </r>
  <r>
    <s v="Armenia"/>
    <x v="1"/>
    <n v="2957731"/>
    <n v="29743"/>
  </r>
  <r>
    <s v="Australia"/>
    <x v="5"/>
    <n v="25364307"/>
    <n v="7741220"/>
  </r>
  <r>
    <s v="Austria"/>
    <x v="1"/>
    <n v="8877067"/>
    <n v="83871"/>
  </r>
  <r>
    <s v="Azerbaijan"/>
    <x v="1"/>
    <n v="10023318"/>
    <n v="86600"/>
  </r>
  <r>
    <s v="Bahrain"/>
    <x v="2"/>
    <n v="1641172"/>
    <n v="765.3"/>
  </r>
  <r>
    <s v="Bangladesh"/>
    <x v="0"/>
    <n v="163046161"/>
    <n v="148460"/>
  </r>
  <r>
    <s v="Belarus"/>
    <x v="1"/>
    <n v="9466856"/>
    <n v="207600"/>
  </r>
  <r>
    <s v="Belgium"/>
    <x v="1"/>
    <n v="11484055"/>
    <n v="30528"/>
  </r>
  <r>
    <s v="Belize"/>
    <x v="4"/>
    <n v="390353"/>
    <n v="22966"/>
  </r>
  <r>
    <s v="Benin"/>
    <x v="3"/>
    <n v="11801151"/>
    <n v="112622"/>
  </r>
  <r>
    <s v="Bhutan"/>
    <x v="0"/>
    <n v="763092"/>
    <n v="38394"/>
  </r>
  <r>
    <s v="Bolivia"/>
    <x v="4"/>
    <n v="11513100"/>
    <n v="1098581"/>
  </r>
  <r>
    <s v="Bosnia and Herzegovina"/>
    <x v="1"/>
    <n v="3301000"/>
    <n v="51197"/>
  </r>
  <r>
    <s v="Botswana"/>
    <x v="3"/>
    <n v="2303697"/>
    <n v="581730"/>
  </r>
  <r>
    <s v="Brazil"/>
    <x v="4"/>
    <n v="212559417"/>
    <n v="8515770"/>
  </r>
  <r>
    <s v="Brunei Darussalam"/>
    <x v="5"/>
    <n v="433285"/>
    <n v="5765"/>
  </r>
  <r>
    <s v="Bulgaria"/>
    <x v="1"/>
    <n v="6975761"/>
    <n v="110879"/>
  </r>
  <r>
    <s v="Burkina Faso"/>
    <x v="3"/>
    <n v="20321378"/>
    <n v="274200"/>
  </r>
  <r>
    <s v="Burundi"/>
    <x v="3"/>
    <n v="11530580"/>
    <n v="27830"/>
  </r>
  <r>
    <s v="Cabo Verde"/>
    <x v="3"/>
    <n v="549935"/>
    <n v="4033"/>
  </r>
  <r>
    <s v="Cambodia"/>
    <x v="5"/>
    <n v="16486542"/>
    <n v="181035"/>
  </r>
  <r>
    <s v="Cameroon"/>
    <x v="3"/>
    <n v="25876380"/>
    <n v="475440"/>
  </r>
  <r>
    <s v="Canada"/>
    <x v="6"/>
    <n v="37589262"/>
    <n v="9984670"/>
  </r>
  <r>
    <s v="Central African Republic"/>
    <x v="3"/>
    <n v="4745185"/>
    <n v="622984"/>
  </r>
  <r>
    <s v="Chad"/>
    <x v="3"/>
    <n v="15946876"/>
    <n v="1284000"/>
  </r>
  <r>
    <s v="Chile"/>
    <x v="4"/>
    <n v="18952038"/>
    <n v="756096.3"/>
  </r>
  <r>
    <s v="China"/>
    <x v="5"/>
    <n v="1397715000"/>
    <n v="9596960"/>
  </r>
  <r>
    <s v="Colombia"/>
    <x v="4"/>
    <n v="50339443"/>
    <n v="1138910"/>
  </r>
  <r>
    <s v="Comoros"/>
    <x v="3"/>
    <n v="850886"/>
    <n v="2235"/>
  </r>
  <r>
    <s v="Congo, Dem. Rep."/>
    <x v="3"/>
    <n v="86790567"/>
    <n v="2344858"/>
  </r>
  <r>
    <s v="Congo, Rep."/>
    <x v="3"/>
    <n v="5380508"/>
    <n v="342000"/>
  </r>
  <r>
    <s v="Costa Rica"/>
    <x v="4"/>
    <n v="5047561"/>
    <n v="51100"/>
  </r>
  <r>
    <s v="Cote d'Ivoire"/>
    <x v="3"/>
    <n v="25716544"/>
    <n v="322463"/>
  </r>
  <r>
    <s v="Croatia"/>
    <x v="1"/>
    <n v="4067500"/>
    <n v="56594"/>
  </r>
  <r>
    <s v="Cyprus"/>
    <x v="1"/>
    <n v="1198575"/>
    <n v="9251"/>
  </r>
  <r>
    <s v="Czech Republic"/>
    <x v="1"/>
    <n v="10669709"/>
    <n v="78867"/>
  </r>
  <r>
    <s v="Denmark"/>
    <x v="1"/>
    <n v="5818553"/>
    <n v="43094"/>
  </r>
  <r>
    <s v="Djibouti"/>
    <x v="2"/>
    <n v="973560"/>
    <n v="23200"/>
  </r>
  <r>
    <s v="Dominica"/>
    <x v="4"/>
    <n v="71808"/>
    <n v="751"/>
  </r>
  <r>
    <s v="Dominican Republic"/>
    <x v="4"/>
    <n v="10738958"/>
    <n v="48670"/>
  </r>
  <r>
    <s v="Ecuador"/>
    <x v="4"/>
    <n v="17373662"/>
    <n v="283561"/>
  </r>
  <r>
    <s v="Egypt, Arab Rep."/>
    <x v="2"/>
    <n v="100388073"/>
    <n v="1001450"/>
  </r>
  <r>
    <s v="El Salvador"/>
    <x v="4"/>
    <n v="6453553"/>
    <n v="21041"/>
  </r>
  <r>
    <s v="Equatorial Guinea"/>
    <x v="3"/>
    <n v="1355986"/>
    <n v="28051"/>
  </r>
  <r>
    <s v="Estonia"/>
    <x v="1"/>
    <n v="1326590"/>
    <n v="45228"/>
  </r>
  <r>
    <s v="Eswatini"/>
    <x v="3"/>
    <n v="1093238"/>
    <n v="17364"/>
  </r>
  <r>
    <s v="Ethiopia"/>
    <x v="3"/>
    <n v="112078730"/>
    <n v="1104300"/>
  </r>
  <r>
    <s v="Fiji"/>
    <x v="5"/>
    <n v="889953"/>
    <n v="18274"/>
  </r>
  <r>
    <s v="Finland"/>
    <x v="1"/>
    <n v="5520314"/>
    <n v="338145"/>
  </r>
  <r>
    <s v="France"/>
    <x v="1"/>
    <n v="67059887"/>
    <n v="643801"/>
  </r>
  <r>
    <s v="Gabon"/>
    <x v="3"/>
    <n v="2172579"/>
    <n v="267667"/>
  </r>
  <r>
    <s v="Gambia, The"/>
    <x v="3"/>
    <n v="2347706"/>
    <n v="11300"/>
  </r>
  <r>
    <s v="Georgia"/>
    <x v="1"/>
    <n v="3720382"/>
    <n v="69700"/>
  </r>
  <r>
    <s v="Germany"/>
    <x v="1"/>
    <n v="83132799"/>
    <n v="357022"/>
  </r>
  <r>
    <s v="Ghana"/>
    <x v="3"/>
    <n v="30417856"/>
    <n v="238533"/>
  </r>
  <r>
    <s v="Greece"/>
    <x v="1"/>
    <n v="10716322"/>
    <n v="131957"/>
  </r>
  <r>
    <s v="Grenada"/>
    <x v="4"/>
    <n v="112003"/>
    <n v="348.5"/>
  </r>
  <r>
    <s v="Guatemala"/>
    <x v="4"/>
    <n v="16604026"/>
    <n v="108889"/>
  </r>
  <r>
    <s v="Guinea"/>
    <x v="3"/>
    <n v="12771246"/>
    <n v="245857"/>
  </r>
  <r>
    <s v="Guinea-Bissau"/>
    <x v="3"/>
    <n v="1920922"/>
    <n v="36125"/>
  </r>
  <r>
    <s v="Guyana"/>
    <x v="4"/>
    <n v="782766"/>
    <n v="214969"/>
  </r>
  <r>
    <s v="Haiti"/>
    <x v="4"/>
    <n v="11263077"/>
    <n v="27750"/>
  </r>
  <r>
    <s v="Honduras"/>
    <x v="4"/>
    <n v="9746117"/>
    <n v="112090"/>
  </r>
  <r>
    <s v="Hong Kong SAR, China"/>
    <x v="5"/>
    <n v="7507400"/>
    <n v="1108"/>
  </r>
  <r>
    <s v="Hungary"/>
    <x v="1"/>
    <n v="9769949"/>
    <n v="93028"/>
  </r>
  <r>
    <s v="Iceland"/>
    <x v="1"/>
    <n v="361313"/>
    <n v="103000"/>
  </r>
  <r>
    <s v="India"/>
    <x v="0"/>
    <n v="1366417754"/>
    <n v="3287263"/>
  </r>
  <r>
    <s v="Indonesia"/>
    <x v="5"/>
    <n v="270625568"/>
    <n v="1904569"/>
  </r>
  <r>
    <s v="Iraq"/>
    <x v="2"/>
    <n v="39309783"/>
    <n v="438317"/>
  </r>
  <r>
    <s v="Ireland"/>
    <x v="1"/>
    <n v="4941444"/>
    <n v="70273"/>
  </r>
  <r>
    <s v="Israel"/>
    <x v="2"/>
    <n v="9053300"/>
    <n v="20770"/>
  </r>
  <r>
    <s v="Italy"/>
    <x v="1"/>
    <n v="60297396"/>
    <n v="301340"/>
  </r>
  <r>
    <s v="Jamaica"/>
    <x v="4"/>
    <n v="2948279"/>
    <n v="10991"/>
  </r>
  <r>
    <s v="Japan"/>
    <x v="5"/>
    <n v="126264931"/>
    <n v="377944"/>
  </r>
  <r>
    <s v="Jordan"/>
    <x v="2"/>
    <n v="10101694"/>
    <n v="89342"/>
  </r>
  <r>
    <s v="Kazakhstan"/>
    <x v="1"/>
    <n v="18513930"/>
    <n v="2724900"/>
  </r>
  <r>
    <s v="Kenya"/>
    <x v="3"/>
    <n v="52573973"/>
    <n v="580367"/>
  </r>
  <r>
    <s v="Kiribati"/>
    <x v="5"/>
    <n v="117606"/>
    <n v="811"/>
  </r>
  <r>
    <s v="Korea, Rep."/>
    <x v="5"/>
    <n v="51709098"/>
    <n v="99720"/>
  </r>
  <r>
    <s v="Kuwait"/>
    <x v="2"/>
    <n v="4207083"/>
    <n v="17818"/>
  </r>
  <r>
    <s v="Kyrgyz Republic"/>
    <x v="1"/>
    <n v="6456900"/>
    <n v="199951"/>
  </r>
  <r>
    <s v="Latvia"/>
    <x v="1"/>
    <n v="1912789"/>
    <n v="64589"/>
  </r>
  <r>
    <s v="Lebanon"/>
    <x v="2"/>
    <n v="6855713"/>
    <n v="10400"/>
  </r>
  <r>
    <s v="Lesotho"/>
    <x v="3"/>
    <n v="2125268"/>
    <n v="30355"/>
  </r>
  <r>
    <s v="Liberia"/>
    <x v="3"/>
    <n v="4937374"/>
    <n v="111369"/>
  </r>
  <r>
    <s v="Libya"/>
    <x v="2"/>
    <n v="6777452"/>
    <n v="1759540"/>
  </r>
  <r>
    <s v="Lithuania"/>
    <x v="1"/>
    <n v="2786844"/>
    <n v="65300"/>
  </r>
  <r>
    <s v="Luxembourg"/>
    <x v="1"/>
    <n v="619896"/>
    <n v="2586"/>
  </r>
  <r>
    <s v="Macao SAR, China"/>
    <x v="5"/>
    <n v="696100"/>
    <n v="28.2"/>
  </r>
  <r>
    <s v="Madagascar"/>
    <x v="3"/>
    <n v="26969307"/>
    <n v="587041"/>
  </r>
  <r>
    <s v="Malawi"/>
    <x v="3"/>
    <n v="18628747"/>
    <n v="118484"/>
  </r>
  <r>
    <s v="Malaysia"/>
    <x v="5"/>
    <n v="31949777"/>
    <n v="329847"/>
  </r>
  <r>
    <s v="Maldives"/>
    <x v="0"/>
    <n v="530953"/>
    <n v="298"/>
  </r>
  <r>
    <s v="Mali"/>
    <x v="3"/>
    <n v="19658031"/>
    <n v="1240192"/>
  </r>
  <r>
    <s v="Malta"/>
    <x v="2"/>
    <n v="502653"/>
    <n v="316"/>
  </r>
  <r>
    <s v="Marshall Islands"/>
    <x v="5"/>
    <n v="58791"/>
    <n v="181"/>
  </r>
  <r>
    <s v="Mauritania"/>
    <x v="3"/>
    <n v="4525696"/>
    <n v="1030700"/>
  </r>
  <r>
    <s v="Mauritius"/>
    <x v="3"/>
    <n v="1265711"/>
    <n v="2040"/>
  </r>
  <r>
    <s v="Mexico"/>
    <x v="4"/>
    <n v="127575529"/>
    <n v="1964375"/>
  </r>
  <r>
    <s v="Moldova"/>
    <x v="1"/>
    <n v="2657637"/>
    <n v="33851"/>
  </r>
  <r>
    <s v="Mongolia"/>
    <x v="5"/>
    <n v="3225167"/>
    <n v="1564116"/>
  </r>
  <r>
    <s v="Montenegro"/>
    <x v="1"/>
    <n v="622137"/>
    <n v="13812"/>
  </r>
  <r>
    <s v="Morocco"/>
    <x v="2"/>
    <n v="36471769"/>
    <n v="446550"/>
  </r>
  <r>
    <s v="Mozambique"/>
    <x v="3"/>
    <n v="30366036"/>
    <n v="799380"/>
  </r>
  <r>
    <s v="Myanmar"/>
    <x v="5"/>
    <n v="54045420"/>
    <n v="676578"/>
  </r>
  <r>
    <s v="Namibia"/>
    <x v="3"/>
    <n v="2494530"/>
    <n v="824292"/>
  </r>
  <r>
    <s v="Nepal"/>
    <x v="0"/>
    <n v="28608710"/>
    <n v="147181"/>
  </r>
  <r>
    <s v="Netherlands"/>
    <x v="1"/>
    <n v="17332850"/>
    <n v="41543"/>
  </r>
  <r>
    <s v="New Zealand"/>
    <x v="5"/>
    <n v="4699755"/>
    <n v="268838"/>
  </r>
  <r>
    <s v="Nicaragua"/>
    <x v="4"/>
    <n v="6545502"/>
    <n v="130370"/>
  </r>
  <r>
    <s v="Niger"/>
    <x v="3"/>
    <n v="23310715"/>
    <n v="1267000"/>
  </r>
  <r>
    <s v="Nigeria"/>
    <x v="3"/>
    <n v="200963599"/>
    <n v="923768"/>
  </r>
  <r>
    <s v="North Macedonia"/>
    <x v="1"/>
    <n v="2107158"/>
    <n v="25713"/>
  </r>
  <r>
    <s v="Norway"/>
    <x v="1"/>
    <n v="5347896"/>
    <n v="323802"/>
  </r>
  <r>
    <s v="Oman"/>
    <x v="2"/>
    <n v="4974986"/>
    <n v="309500"/>
  </r>
  <r>
    <s v="Pakistan"/>
    <x v="0"/>
    <n v="216565318"/>
    <n v="796095"/>
  </r>
  <r>
    <s v="Palau"/>
    <x v="5"/>
    <n v="18008"/>
    <n v="459"/>
  </r>
  <r>
    <s v="Panama"/>
    <x v="4"/>
    <n v="4246439"/>
    <n v="75420"/>
  </r>
  <r>
    <s v="Papua New Guinea"/>
    <x v="5"/>
    <n v="8776109"/>
    <n v="462840"/>
  </r>
  <r>
    <s v="Paraguay"/>
    <x v="4"/>
    <n v="7044636"/>
    <n v="406752"/>
  </r>
  <r>
    <s v="Peru"/>
    <x v="4"/>
    <n v="32510453"/>
    <n v="1285216"/>
  </r>
  <r>
    <s v="Philippines"/>
    <x v="5"/>
    <n v="108116615"/>
    <n v="300000"/>
  </r>
  <r>
    <s v="Poland"/>
    <x v="1"/>
    <n v="37970874"/>
    <n v="312685"/>
  </r>
  <r>
    <s v="Portugal"/>
    <x v="1"/>
    <n v="10269417"/>
    <n v="92212"/>
  </r>
  <r>
    <s v="Puerto Rico"/>
    <x v="4"/>
    <n v="3193694"/>
    <n v="13791"/>
  </r>
  <r>
    <s v="Qatar"/>
    <x v="2"/>
    <n v="2832067"/>
    <n v="11586"/>
  </r>
  <r>
    <s v="Romania"/>
    <x v="1"/>
    <n v="19356544"/>
    <n v="238391"/>
  </r>
  <r>
    <s v="Russian Federation"/>
    <x v="1"/>
    <n v="144373535"/>
    <n v="17098240"/>
  </r>
  <r>
    <s v="Rwanda"/>
    <x v="3"/>
    <n v="12626950"/>
    <n v="26338"/>
  </r>
  <r>
    <s v="Samoa"/>
    <x v="5"/>
    <n v="202506"/>
    <n v="2831"/>
  </r>
  <r>
    <s v="Sao Tome and Principe"/>
    <x v="3"/>
    <n v="215056"/>
    <n v="964"/>
  </r>
  <r>
    <s v="Saudi Arabia"/>
    <x v="2"/>
    <n v="34268528"/>
    <n v="2149690"/>
  </r>
  <r>
    <s v="Senegal"/>
    <x v="3"/>
    <n v="16296364"/>
    <n v="196722"/>
  </r>
  <r>
    <s v="Serbia"/>
    <x v="1"/>
    <n v="6944975"/>
    <n v="77474"/>
  </r>
  <r>
    <s v="Seychelles"/>
    <x v="3"/>
    <n v="97625"/>
    <n v="455"/>
  </r>
  <r>
    <s v="Sierra Leone"/>
    <x v="3"/>
    <n v="7813215"/>
    <n v="71740"/>
  </r>
  <r>
    <s v="Singapore"/>
    <x v="5"/>
    <n v="5703569"/>
    <n v="716.1"/>
  </r>
  <r>
    <s v="Slovak Republic"/>
    <x v="1"/>
    <n v="5454073"/>
    <n v="49035"/>
  </r>
  <r>
    <s v="Slovenia"/>
    <x v="1"/>
    <n v="2087946"/>
    <n v="20273"/>
  </r>
  <r>
    <s v="Solomon Islands"/>
    <x v="5"/>
    <n v="669823"/>
    <n v="28896"/>
  </r>
  <r>
    <s v="Somalia"/>
    <x v="3"/>
    <n v="15442905"/>
    <n v="637657"/>
  </r>
  <r>
    <s v="South Africa"/>
    <x v="3"/>
    <n v="58558270"/>
    <n v="1219090"/>
  </r>
  <r>
    <s v="Spain"/>
    <x v="1"/>
    <n v="47076781"/>
    <n v="505370"/>
  </r>
  <r>
    <s v="Sri Lanka"/>
    <x v="0"/>
    <n v="21803000"/>
    <n v="65610"/>
  </r>
  <r>
    <s v="St. Kitts and Nevis"/>
    <x v="4"/>
    <n v="52823"/>
    <n v="261"/>
  </r>
  <r>
    <s v="St. Lucia"/>
    <x v="4"/>
    <n v="182790"/>
    <n v="616"/>
  </r>
  <r>
    <s v="St. Vincent and the Grenadines"/>
    <x v="4"/>
    <n v="110589"/>
    <n v="389"/>
  </r>
  <r>
    <s v="Suriname"/>
    <x v="4"/>
    <n v="581372"/>
    <n v="163820"/>
  </r>
  <r>
    <s v="Sweden"/>
    <x v="1"/>
    <n v="10285453"/>
    <n v="450295"/>
  </r>
  <r>
    <s v="Switzerland"/>
    <x v="1"/>
    <n v="8574832"/>
    <n v="41277"/>
  </r>
  <r>
    <s v="Tajikistan"/>
    <x v="1"/>
    <n v="9321018"/>
    <n v="144100"/>
  </r>
  <r>
    <s v="Tanzania"/>
    <x v="3"/>
    <n v="58005463"/>
    <n v="947300"/>
  </r>
  <r>
    <s v="Thailand"/>
    <x v="5"/>
    <n v="69625582"/>
    <n v="513120"/>
  </r>
  <r>
    <s v="Timor-Leste"/>
    <x v="5"/>
    <n v="3500000"/>
    <n v="14874"/>
  </r>
  <r>
    <s v="Togo"/>
    <x v="3"/>
    <n v="8082366"/>
    <n v="56785"/>
  </r>
  <r>
    <s v="Tonga"/>
    <x v="5"/>
    <n v="104494"/>
    <n v="747"/>
  </r>
  <r>
    <s v="Trinidad and Tobago"/>
    <x v="4"/>
    <n v="1394973"/>
    <n v="5128"/>
  </r>
  <r>
    <s v="Tunisia"/>
    <x v="2"/>
    <n v="11694719"/>
    <n v="163610"/>
  </r>
  <r>
    <s v="Turkey"/>
    <x v="1"/>
    <n v="83429615"/>
    <n v="783562"/>
  </r>
  <r>
    <s v="Turkmenistan"/>
    <x v="1"/>
    <n v="5942089"/>
    <n v="488100"/>
  </r>
  <r>
    <s v="Turks and Caicos Islands"/>
    <x v="4"/>
    <n v="42953"/>
    <n v="948"/>
  </r>
  <r>
    <s v="Tuvalu"/>
    <x v="5"/>
    <n v="11646"/>
    <n v="26"/>
  </r>
  <r>
    <s v="Uganda"/>
    <x v="3"/>
    <n v="44269594"/>
    <n v="241038"/>
  </r>
  <r>
    <s v="Ukraine"/>
    <x v="1"/>
    <n v="44385155"/>
    <n v="603550"/>
  </r>
  <r>
    <s v="United Arab Emirates"/>
    <x v="2"/>
    <n v="9770529"/>
    <n v="83600"/>
  </r>
  <r>
    <s v="United Kingdom"/>
    <x v="1"/>
    <n v="66834405"/>
    <n v="243610"/>
  </r>
  <r>
    <s v="United States"/>
    <x v="6"/>
    <n v="328239523"/>
    <n v="9833517"/>
  </r>
  <r>
    <s v="Uruguay"/>
    <x v="4"/>
    <n v="3461734"/>
    <n v="176215"/>
  </r>
  <r>
    <s v="Uzbekistan"/>
    <x v="1"/>
    <n v="33580650"/>
    <n v="447400"/>
  </r>
  <r>
    <s v="Vanuatu"/>
    <x v="5"/>
    <n v="299882"/>
    <n v="12189"/>
  </r>
  <r>
    <s v="Vietnam"/>
    <x v="5"/>
    <n v="96462106"/>
    <n v="331210"/>
  </r>
  <r>
    <s v="Yemen, Rep."/>
    <x v="2"/>
    <n v="29161922"/>
    <n v="527968"/>
  </r>
  <r>
    <s v="Zambia"/>
    <x v="3"/>
    <n v="17861030"/>
    <n v="752618"/>
  </r>
  <r>
    <s v="Zimbabwe"/>
    <x v="3"/>
    <n v="14645468"/>
    <n v="3907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d v="2020-01-01T00:00:00"/>
    <d v="1899-12-30T02:24:00"/>
    <s v="Bronx"/>
    <x v="0"/>
    <s v="Taxi"/>
    <n v="3"/>
  </r>
  <r>
    <d v="2020-01-03T00:00:00"/>
    <d v="1899-12-30T05:20:00"/>
    <s v="Manhattan"/>
    <x v="0"/>
    <s v="Pick-up Truck"/>
    <n v="1"/>
  </r>
  <r>
    <d v="2020-01-04T00:00:00"/>
    <d v="1899-12-30T04:42:00"/>
    <s v="Manhattan"/>
    <x v="0"/>
    <s v="Sedan"/>
    <n v="0"/>
  </r>
  <r>
    <d v="2020-01-05T00:00:00"/>
    <d v="1899-12-30T06:48:00"/>
    <s v="Bronx"/>
    <x v="1"/>
    <s v="Sedan"/>
    <n v="2"/>
  </r>
  <r>
    <d v="2020-01-05T00:00:00"/>
    <d v="1899-12-30T08:00:00"/>
    <s v="Queens"/>
    <x v="2"/>
    <s v="Taxi"/>
    <n v="0"/>
  </r>
  <r>
    <d v="2020-01-05T00:00:00"/>
    <d v="1899-12-30T17:05:00"/>
    <s v="Manhattan"/>
    <x v="3"/>
    <s v="Sedan"/>
    <n v="0"/>
  </r>
  <r>
    <d v="2020-01-07T00:00:00"/>
    <d v="1899-12-30T21:00:00"/>
    <s v="Brooklyn"/>
    <x v="4"/>
    <s v="Sedan"/>
    <n v="0"/>
  </r>
  <r>
    <d v="2020-01-08T00:00:00"/>
    <d v="1899-12-30T18:00:00"/>
    <s v="Brooklyn"/>
    <x v="0"/>
    <s v="Sedan"/>
    <n v="0"/>
  </r>
  <r>
    <d v="2020-01-08T00:00:00"/>
    <d v="1899-12-30T22:39:00"/>
    <s v="Bronx"/>
    <x v="3"/>
    <s v="Sedan"/>
    <n v="0"/>
  </r>
  <r>
    <d v="2020-01-09T00:00:00"/>
    <d v="1899-12-30T00:02:00"/>
    <s v="Manhattan"/>
    <x v="1"/>
    <s v="Sedan"/>
    <n v="1"/>
  </r>
  <r>
    <d v="2020-01-09T00:00:00"/>
    <d v="1899-12-30T14:00:00"/>
    <s v="Manhattan"/>
    <x v="0"/>
    <s v="Bike"/>
    <n v="0"/>
  </r>
  <r>
    <d v="2020-01-10T00:00:00"/>
    <d v="1899-12-30T13:10:00"/>
    <s v="Manhattan"/>
    <x v="5"/>
    <s v="Van"/>
    <n v="0"/>
  </r>
  <r>
    <d v="2020-01-10T00:00:00"/>
    <d v="1899-12-30T20:25:00"/>
    <s v="Queens"/>
    <x v="0"/>
    <s v="Bike"/>
    <n v="1"/>
  </r>
  <r>
    <d v="2020-01-10T00:00:00"/>
    <d v="1899-12-30T20:31:00"/>
    <s v="Manhattan"/>
    <x v="0"/>
    <s v="Taxi"/>
    <n v="0"/>
  </r>
  <r>
    <d v="2020-01-10T00:00:00"/>
    <d v="1899-12-30T23:36:00"/>
    <s v="Brooklyn"/>
    <x v="0"/>
    <s v="Sedan"/>
    <n v="0"/>
  </r>
  <r>
    <d v="2020-01-11T00:00:00"/>
    <d v="1899-12-30T11:20:00"/>
    <s v="Queens"/>
    <x v="0"/>
    <s v="Taxi"/>
    <n v="1"/>
  </r>
  <r>
    <d v="2020-01-12T00:00:00"/>
    <d v="1899-12-30T17:05:00"/>
    <s v="Manhattan"/>
    <x v="0"/>
    <s v="Sedan"/>
    <n v="0"/>
  </r>
  <r>
    <d v="2020-01-12T00:00:00"/>
    <d v="1899-12-30T19:00:00"/>
    <s v="Queens"/>
    <x v="0"/>
    <s v="Sedan"/>
    <n v="0"/>
  </r>
  <r>
    <d v="2020-01-13T00:00:00"/>
    <d v="1899-12-30T01:40:00"/>
    <s v="Queens"/>
    <x v="6"/>
    <s v="Taxi"/>
    <n v="1"/>
  </r>
  <r>
    <d v="2020-01-14T00:00:00"/>
    <d v="1899-12-30T07:20:00"/>
    <s v="Bronx"/>
    <x v="3"/>
    <s v="Sedan"/>
    <n v="0"/>
  </r>
  <r>
    <d v="2020-01-14T00:00:00"/>
    <d v="1899-12-30T13:49:00"/>
    <s v="Queens"/>
    <x v="5"/>
    <s v="Sedan"/>
    <n v="0"/>
  </r>
  <r>
    <d v="2020-01-15T00:00:00"/>
    <d v="1899-12-30T19:32:00"/>
    <s v="Manhattan"/>
    <x v="5"/>
    <s v="E-Bike"/>
    <n v="1"/>
  </r>
  <r>
    <d v="2020-01-15T00:00:00"/>
    <d v="1899-12-30T19:45:00"/>
    <s v="Queens"/>
    <x v="0"/>
    <s v="Sedan"/>
    <n v="1"/>
  </r>
  <r>
    <d v="2020-01-16T00:00:00"/>
    <d v="1899-12-30T11:15:00"/>
    <s v="Queens"/>
    <x v="3"/>
    <s v="Sedan"/>
    <n v="0"/>
  </r>
  <r>
    <d v="2020-01-16T00:00:00"/>
    <d v="1899-12-30T12:35:00"/>
    <s v="Manhattan"/>
    <x v="0"/>
    <s v="Sedan"/>
    <n v="0"/>
  </r>
  <r>
    <d v="2020-01-16T00:00:00"/>
    <d v="1899-12-30T15:29:00"/>
    <s v="Bronx"/>
    <x v="7"/>
    <s v="Sedan"/>
    <n v="0"/>
  </r>
  <r>
    <d v="2020-01-19T00:00:00"/>
    <d v="1899-12-30T05:07:00"/>
    <s v="Bronx"/>
    <x v="3"/>
    <s v="Taxi"/>
    <n v="0"/>
  </r>
  <r>
    <d v="2020-01-19T00:00:00"/>
    <d v="1899-12-30T15:30:00"/>
    <s v="Manhattan"/>
    <x v="0"/>
    <s v="Sedan"/>
    <n v="0"/>
  </r>
  <r>
    <d v="2020-01-21T00:00:00"/>
    <d v="1899-12-30T11:30:00"/>
    <s v="Manhattan"/>
    <x v="0"/>
    <s v="Bike"/>
    <n v="0"/>
  </r>
  <r>
    <d v="2020-01-22T00:00:00"/>
    <d v="1899-12-30T04:30:00"/>
    <s v="Manhattan"/>
    <x v="3"/>
    <s v="Sedan"/>
    <n v="0"/>
  </r>
  <r>
    <d v="2020-01-22T00:00:00"/>
    <d v="1899-12-30T18:25:00"/>
    <s v="Manhattan"/>
    <x v="0"/>
    <s v="Taxi"/>
    <n v="0"/>
  </r>
  <r>
    <d v="2020-01-22T00:00:00"/>
    <d v="1899-12-30T19:42:00"/>
    <s v="Manhattan"/>
    <x v="0"/>
    <s v="Sedan"/>
    <n v="0"/>
  </r>
  <r>
    <d v="2020-01-23T00:00:00"/>
    <d v="1899-12-30T08:22:00"/>
    <s v="Manhattan"/>
    <x v="0"/>
    <s v="Sedan"/>
    <n v="0"/>
  </r>
  <r>
    <d v="2020-01-24T00:00:00"/>
    <d v="1899-12-30T22:10:00"/>
    <s v="Manhattan"/>
    <x v="0"/>
    <s v="Taxi"/>
    <n v="0"/>
  </r>
  <r>
    <d v="2020-01-24T00:00:00"/>
    <d v="1899-12-30T23:55:00"/>
    <s v="Manhattan"/>
    <x v="4"/>
    <s v="Sedan"/>
    <n v="0"/>
  </r>
  <r>
    <d v="2020-01-25T00:00:00"/>
    <d v="1899-12-30T16:39:00"/>
    <s v="Bronx"/>
    <x v="3"/>
    <s v="Taxi"/>
    <n v="0"/>
  </r>
  <r>
    <d v="2020-01-27T00:00:00"/>
    <d v="1899-12-30T15:50:00"/>
    <s v="Manhattan"/>
    <x v="0"/>
    <s v="Bike"/>
    <n v="1"/>
  </r>
  <r>
    <d v="2020-01-28T00:00:00"/>
    <d v="1899-12-30T08:10:00"/>
    <s v="Manhattan"/>
    <x v="8"/>
    <s v="Pick-up Truck"/>
    <n v="0"/>
  </r>
  <r>
    <d v="2020-01-28T00:00:00"/>
    <d v="1899-12-30T18:41:00"/>
    <s v="Manhattan"/>
    <x v="0"/>
    <s v="Taxi"/>
    <n v="0"/>
  </r>
  <r>
    <d v="2020-01-29T00:00:00"/>
    <d v="1899-12-30T19:35:00"/>
    <s v="Manhattan"/>
    <x v="0"/>
    <s v="Box Truck"/>
    <n v="0"/>
  </r>
  <r>
    <d v="2020-02-01T00:00:00"/>
    <d v="1899-12-30T00:24:00"/>
    <s v="Brooklyn"/>
    <x v="0"/>
    <s v="Taxi"/>
    <n v="1"/>
  </r>
  <r>
    <d v="2020-02-01T00:00:00"/>
    <d v="1899-12-30T09:55:00"/>
    <s v="Manhattan"/>
    <x v="0"/>
    <s v="Taxi"/>
    <n v="0"/>
  </r>
  <r>
    <d v="2020-02-02T00:00:00"/>
    <d v="1899-12-30T02:00:00"/>
    <s v="Manhattan"/>
    <x v="4"/>
    <s v="Taxi"/>
    <n v="0"/>
  </r>
  <r>
    <d v="2020-02-02T00:00:00"/>
    <d v="1899-12-30T14:30:00"/>
    <s v="Manhattan"/>
    <x v="8"/>
    <s v="Taxi"/>
    <n v="0"/>
  </r>
  <r>
    <d v="2020-02-02T00:00:00"/>
    <d v="1899-12-30T16:16:00"/>
    <s v="Manhattan"/>
    <x v="0"/>
    <s v="Sedan"/>
    <n v="0"/>
  </r>
  <r>
    <d v="2020-02-03T00:00:00"/>
    <d v="1899-12-30T23:33:00"/>
    <s v="Queens"/>
    <x v="0"/>
    <s v="Sedan"/>
    <n v="0"/>
  </r>
  <r>
    <d v="2020-02-04T00:00:00"/>
    <d v="1899-12-30T18:20:00"/>
    <s v="Manhattan"/>
    <x v="6"/>
    <s v="Bus"/>
    <n v="0"/>
  </r>
  <r>
    <d v="2020-02-05T00:00:00"/>
    <d v="1899-12-30T09:30:00"/>
    <s v="Bronx"/>
    <x v="9"/>
    <s v="Taxi"/>
    <n v="1"/>
  </r>
  <r>
    <d v="2020-02-06T00:00:00"/>
    <d v="1899-12-30T12:00:00"/>
    <s v="Manhattan"/>
    <x v="0"/>
    <s v="Sedan"/>
    <n v="0"/>
  </r>
  <r>
    <d v="2020-02-06T00:00:00"/>
    <d v="1899-12-30T18:06:00"/>
    <s v="Bronx"/>
    <x v="0"/>
    <s v="Taxi"/>
    <n v="0"/>
  </r>
  <r>
    <d v="2020-02-06T00:00:00"/>
    <d v="1899-12-30T20:55:00"/>
    <s v="Manhattan"/>
    <x v="0"/>
    <s v="Bike"/>
    <n v="1"/>
  </r>
  <r>
    <d v="2020-02-06T00:00:00"/>
    <d v="1899-12-30T23:30:00"/>
    <s v="Manhattan"/>
    <x v="5"/>
    <s v="Sedan"/>
    <n v="0"/>
  </r>
  <r>
    <d v="2020-02-07T00:00:00"/>
    <d v="1899-12-30T13:12:00"/>
    <s v="Manhattan"/>
    <x v="0"/>
    <s v="Sedan"/>
    <n v="0"/>
  </r>
  <r>
    <d v="2020-02-07T00:00:00"/>
    <d v="1899-12-30T19:45:00"/>
    <s v="Manhattan"/>
    <x v="3"/>
    <s v="Taxi"/>
    <n v="0"/>
  </r>
  <r>
    <d v="2020-02-08T00:00:00"/>
    <d v="1899-12-30T17:20:00"/>
    <s v="Bronx"/>
    <x v="10"/>
    <s v="Bike"/>
    <n v="1"/>
  </r>
  <r>
    <d v="2020-02-09T00:00:00"/>
    <d v="1899-12-30T01:15:00"/>
    <s v="Manhattan"/>
    <x v="5"/>
    <s v="Taxi"/>
    <n v="0"/>
  </r>
  <r>
    <d v="2020-02-09T00:00:00"/>
    <d v="1899-12-30T14:55:00"/>
    <s v="Brooklyn"/>
    <x v="0"/>
    <s v="Taxi"/>
    <n v="0"/>
  </r>
  <r>
    <d v="2020-02-10T00:00:00"/>
    <d v="1899-12-30T01:10:00"/>
    <s v="Manhattan"/>
    <x v="0"/>
    <s v="Taxi"/>
    <n v="0"/>
  </r>
  <r>
    <d v="2020-02-10T00:00:00"/>
    <d v="1899-12-30T09:00:00"/>
    <s v="Bronx"/>
    <x v="3"/>
    <s v="Taxi"/>
    <n v="0"/>
  </r>
  <r>
    <d v="2020-02-12T00:00:00"/>
    <d v="1899-12-30T10:47:00"/>
    <s v="Manhattan"/>
    <x v="0"/>
    <s v="Taxi"/>
    <n v="0"/>
  </r>
  <r>
    <d v="2020-02-12T00:00:00"/>
    <d v="1899-12-30T21:16:00"/>
    <s v="Manhattan"/>
    <x v="0"/>
    <s v="Pick-up Truck"/>
    <n v="0"/>
  </r>
  <r>
    <d v="2020-02-13T00:00:00"/>
    <d v="1899-12-30T15:10:00"/>
    <s v="Manhattan"/>
    <x v="4"/>
    <s v="Taxi"/>
    <n v="0"/>
  </r>
  <r>
    <d v="2020-02-13T00:00:00"/>
    <d v="1899-12-30T20:02:00"/>
    <s v="Manhattan"/>
    <x v="0"/>
    <s v="Sedan"/>
    <n v="2"/>
  </r>
  <r>
    <d v="2020-02-14T00:00:00"/>
    <d v="1899-12-30T11:53:00"/>
    <s v="Manhattan"/>
    <x v="11"/>
    <s v="Taxi"/>
    <n v="0"/>
  </r>
  <r>
    <d v="2020-02-14T00:00:00"/>
    <d v="1899-12-30T15:45:00"/>
    <s v="Queens"/>
    <x v="0"/>
    <s v="Sedan"/>
    <n v="0"/>
  </r>
  <r>
    <d v="2020-02-15T00:00:00"/>
    <d v="1899-12-30T00:47:00"/>
    <s v="Manhattan"/>
    <x v="4"/>
    <s v="Taxi"/>
    <n v="0"/>
  </r>
  <r>
    <d v="2020-02-15T00:00:00"/>
    <d v="1899-12-30T13:46:00"/>
    <s v="Brooklyn"/>
    <x v="5"/>
    <s v="Sedan"/>
    <n v="0"/>
  </r>
  <r>
    <d v="2020-02-19T00:00:00"/>
    <d v="1899-12-30T00:00:00"/>
    <s v="Manhattan"/>
    <x v="4"/>
    <s v="Bike"/>
    <n v="0"/>
  </r>
  <r>
    <d v="2020-02-19T00:00:00"/>
    <d v="1899-12-30T12:30:00"/>
    <s v="Brooklyn"/>
    <x v="3"/>
    <s v="Sedan"/>
    <n v="0"/>
  </r>
  <r>
    <d v="2020-02-19T00:00:00"/>
    <d v="1899-12-30T16:55:00"/>
    <s v="Queens"/>
    <x v="0"/>
    <s v="Sedan"/>
    <n v="0"/>
  </r>
  <r>
    <d v="2020-02-22T00:00:00"/>
    <d v="1899-12-30T21:29:00"/>
    <s v="Manhattan"/>
    <x v="3"/>
    <s v="Sedan"/>
    <n v="0"/>
  </r>
  <r>
    <d v="2020-02-24T00:00:00"/>
    <d v="1899-12-30T11:41:00"/>
    <s v="Manhattan"/>
    <x v="11"/>
    <s v="Sedan"/>
    <n v="0"/>
  </r>
  <r>
    <d v="2020-02-25T00:00:00"/>
    <d v="1899-12-30T11:39:00"/>
    <s v="Queens"/>
    <x v="0"/>
    <s v="Taxi"/>
    <n v="0"/>
  </r>
  <r>
    <d v="2020-02-26T00:00:00"/>
    <d v="1899-12-30T08:50:00"/>
    <s v="Manhattan"/>
    <x v="0"/>
    <s v="Sedan"/>
    <n v="0"/>
  </r>
  <r>
    <d v="2020-02-26T00:00:00"/>
    <d v="1899-12-30T10:30:00"/>
    <s v="Manhattan"/>
    <x v="5"/>
    <s v="Pick-up Truck"/>
    <n v="0"/>
  </r>
  <r>
    <d v="2020-02-27T00:00:00"/>
    <d v="1899-12-30T10:15:00"/>
    <s v="Manhattan"/>
    <x v="0"/>
    <s v="Sedan"/>
    <n v="0"/>
  </r>
  <r>
    <d v="2020-02-27T00:00:00"/>
    <d v="1899-12-30T21:30:00"/>
    <s v="Manhattan"/>
    <x v="3"/>
    <s v="Taxi"/>
    <n v="0"/>
  </r>
  <r>
    <d v="2020-02-28T00:00:00"/>
    <d v="1899-12-30T12:41:00"/>
    <s v="Bronx"/>
    <x v="0"/>
    <s v="Sedan"/>
    <n v="0"/>
  </r>
  <r>
    <d v="2020-02-28T00:00:00"/>
    <d v="1899-12-30T17:30:00"/>
    <s v="Manhattan"/>
    <x v="3"/>
    <s v="Taxi"/>
    <n v="0"/>
  </r>
  <r>
    <d v="2020-02-28T00:00:00"/>
    <d v="1899-12-30T20:00:00"/>
    <s v="Queens"/>
    <x v="0"/>
    <s v="Sedan"/>
    <n v="0"/>
  </r>
  <r>
    <d v="2020-02-29T00:00:00"/>
    <d v="1899-12-30T02:10:00"/>
    <s v="Brooklyn"/>
    <x v="0"/>
    <s v="Sedan"/>
    <n v="0"/>
  </r>
  <r>
    <d v="2020-02-29T00:00:00"/>
    <d v="1899-12-30T15:53:00"/>
    <s v="Manhattan"/>
    <x v="0"/>
    <s v="Bike"/>
    <n v="0"/>
  </r>
  <r>
    <d v="2020-02-29T00:00:00"/>
    <d v="1899-12-30T23:10:00"/>
    <s v="Manhattan"/>
    <x v="0"/>
    <s v="Taxi"/>
    <n v="0"/>
  </r>
  <r>
    <d v="2020-03-01T00:00:00"/>
    <d v="1899-12-30T01:54:00"/>
    <s v="Manhattan"/>
    <x v="0"/>
    <s v="Sedan"/>
    <n v="0"/>
  </r>
  <r>
    <d v="2020-03-01T00:00:00"/>
    <d v="1899-12-30T19:18:00"/>
    <s v="Bronx"/>
    <x v="5"/>
    <s v="Pick-up Truck"/>
    <n v="0"/>
  </r>
  <r>
    <d v="2020-03-01T00:00:00"/>
    <d v="1899-12-30T20:10:00"/>
    <s v="Queens"/>
    <x v="4"/>
    <s v="Sedan"/>
    <n v="0"/>
  </r>
  <r>
    <d v="2020-03-01T00:00:00"/>
    <d v="1899-12-30T22:00:00"/>
    <s v="Manhattan"/>
    <x v="0"/>
    <s v="Taxi"/>
    <n v="0"/>
  </r>
  <r>
    <d v="2020-03-02T00:00:00"/>
    <d v="1899-12-30T11:31:00"/>
    <s v="Manhattan"/>
    <x v="0"/>
    <s v="Sedan"/>
    <n v="0"/>
  </r>
  <r>
    <d v="2020-03-02T00:00:00"/>
    <d v="1899-12-30T12:00:00"/>
    <s v="Manhattan"/>
    <x v="12"/>
    <s v="Van"/>
    <n v="0"/>
  </r>
  <r>
    <d v="2020-03-02T00:00:00"/>
    <d v="1899-12-30T14:50:00"/>
    <s v="Manhattan"/>
    <x v="3"/>
    <s v="Taxi"/>
    <n v="0"/>
  </r>
  <r>
    <d v="2020-03-03T00:00:00"/>
    <d v="1899-12-30T08:40:00"/>
    <s v="Brooklyn"/>
    <x v="13"/>
    <s v="Sedan"/>
    <n v="0"/>
  </r>
  <r>
    <d v="2020-03-03T00:00:00"/>
    <d v="1899-12-30T20:25:00"/>
    <s v="Manhattan"/>
    <x v="0"/>
    <s v="Taxi"/>
    <n v="0"/>
  </r>
  <r>
    <d v="2020-03-04T00:00:00"/>
    <d v="1899-12-30T00:05:00"/>
    <s v="Queens"/>
    <x v="2"/>
    <s v="Bus"/>
    <n v="0"/>
  </r>
  <r>
    <d v="2020-03-05T00:00:00"/>
    <d v="1899-12-30T11:30:00"/>
    <s v="Manhattan"/>
    <x v="4"/>
    <s v="Bus"/>
    <n v="0"/>
  </r>
  <r>
    <d v="2020-03-06T00:00:00"/>
    <d v="1899-12-30T00:32:00"/>
    <s v="Manhattan"/>
    <x v="10"/>
    <s v="Taxi"/>
    <n v="0"/>
  </r>
  <r>
    <d v="2020-03-06T00:00:00"/>
    <d v="1899-12-30T02:21:00"/>
    <s v="Manhattan"/>
    <x v="14"/>
    <s v="Box Truck"/>
    <n v="0"/>
  </r>
  <r>
    <d v="2020-03-06T00:00:00"/>
    <d v="1899-12-30T21:10:00"/>
    <s v="Queens"/>
    <x v="0"/>
    <s v="Sedan"/>
    <n v="1"/>
  </r>
  <r>
    <d v="2020-03-06T00:00:00"/>
    <d v="1899-12-30T21:35:00"/>
    <s v="Manhattan"/>
    <x v="15"/>
    <s v="Sedan"/>
    <n v="0"/>
  </r>
  <r>
    <d v="2020-03-07T00:00:00"/>
    <d v="1899-12-30T13:51:00"/>
    <s v="Manhattan"/>
    <x v="2"/>
    <s v="Sedan"/>
    <n v="0"/>
  </r>
  <r>
    <d v="2020-03-08T00:00:00"/>
    <d v="1899-12-30T03:34:00"/>
    <s v="Manhattan"/>
    <x v="3"/>
    <s v="Taxi"/>
    <n v="0"/>
  </r>
  <r>
    <d v="2020-03-08T00:00:00"/>
    <d v="1899-12-30T05:22:00"/>
    <s v="Queens"/>
    <x v="4"/>
    <s v="Sedan"/>
    <n v="0"/>
  </r>
  <r>
    <d v="2020-03-08T00:00:00"/>
    <d v="1899-12-30T20:00:00"/>
    <s v="Manhattan"/>
    <x v="13"/>
    <s v="Taxi"/>
    <n v="0"/>
  </r>
  <r>
    <d v="2020-03-08T00:00:00"/>
    <d v="1899-12-30T21:50:00"/>
    <s v="Manhattan"/>
    <x v="0"/>
    <s v="Sedan"/>
    <n v="0"/>
  </r>
  <r>
    <d v="2020-03-09T00:00:00"/>
    <d v="1899-12-30T00:29:00"/>
    <s v="Manhattan"/>
    <x v="0"/>
    <s v="Sedan"/>
    <n v="1"/>
  </r>
  <r>
    <d v="2020-03-09T00:00:00"/>
    <d v="1899-12-30T17:48:00"/>
    <s v="Bronx"/>
    <x v="5"/>
    <s v="Sedan"/>
    <n v="0"/>
  </r>
  <r>
    <d v="2020-03-10T00:00:00"/>
    <d v="1899-12-30T18:46:00"/>
    <s v="Manhattan"/>
    <x v="4"/>
    <s v="Sedan"/>
    <n v="0"/>
  </r>
  <r>
    <d v="2020-03-11T00:00:00"/>
    <d v="1899-12-30T12:44:00"/>
    <s v="Manhattan"/>
    <x v="7"/>
    <s v="Sedan"/>
    <n v="0"/>
  </r>
  <r>
    <d v="2020-03-11T00:00:00"/>
    <d v="1899-12-30T16:25:00"/>
    <s v="Manhattan"/>
    <x v="0"/>
    <s v="Sedan"/>
    <n v="0"/>
  </r>
  <r>
    <d v="2020-03-11T00:00:00"/>
    <d v="1899-12-30T17:00:00"/>
    <s v="Manhattan"/>
    <x v="3"/>
    <s v="Sedan"/>
    <n v="2"/>
  </r>
  <r>
    <d v="2020-03-11T00:00:00"/>
    <d v="1899-12-30T22:20:00"/>
    <s v="Manhattan"/>
    <x v="0"/>
    <s v="Bike"/>
    <n v="1"/>
  </r>
  <r>
    <d v="2020-03-12T00:00:00"/>
    <d v="1899-12-30T13:40:00"/>
    <s v="Bronx"/>
    <x v="0"/>
    <s v="Sedan"/>
    <n v="0"/>
  </r>
  <r>
    <d v="2020-03-12T00:00:00"/>
    <d v="1899-12-30T23:56:00"/>
    <s v="Manhattan"/>
    <x v="0"/>
    <s v="Taxi"/>
    <n v="0"/>
  </r>
  <r>
    <d v="2020-03-13T00:00:00"/>
    <d v="1899-12-30T17:18:00"/>
    <s v="Manhattan"/>
    <x v="0"/>
    <s v="Taxi"/>
    <n v="0"/>
  </r>
  <r>
    <d v="2020-03-13T00:00:00"/>
    <d v="1899-12-30T18:35:00"/>
    <s v="Manhattan"/>
    <x v="6"/>
    <s v="Bike"/>
    <n v="1"/>
  </r>
  <r>
    <d v="2020-03-14T00:00:00"/>
    <d v="1899-12-30T10:40:00"/>
    <s v="Brooklyn"/>
    <x v="16"/>
    <s v="Pick-up Truck"/>
    <n v="0"/>
  </r>
  <r>
    <d v="2020-03-14T00:00:00"/>
    <d v="1899-12-30T22:17:00"/>
    <s v="Bronx"/>
    <x v="0"/>
    <s v="E-Bike"/>
    <n v="2"/>
  </r>
  <r>
    <d v="2020-03-15T00:00:00"/>
    <d v="1899-12-30T16:40:00"/>
    <s v="Queens"/>
    <x v="0"/>
    <s v="Sedan"/>
    <n v="0"/>
  </r>
  <r>
    <d v="2020-03-16T00:00:00"/>
    <d v="1899-12-30T00:44:00"/>
    <s v="Manhattan"/>
    <x v="0"/>
    <s v="Box Truck"/>
    <n v="0"/>
  </r>
  <r>
    <d v="2020-03-20T00:00:00"/>
    <d v="1899-12-30T00:00:00"/>
    <s v="Manhattan"/>
    <x v="8"/>
    <s v="Bike"/>
    <n v="1"/>
  </r>
  <r>
    <d v="2020-03-20T00:00:00"/>
    <d v="1899-12-30T08:50:00"/>
    <s v="Manhattan"/>
    <x v="0"/>
    <s v="Sedan"/>
    <n v="1"/>
  </r>
  <r>
    <d v="2020-03-21T00:00:00"/>
    <d v="1899-12-30T15:40:00"/>
    <s v="Manhattan"/>
    <x v="11"/>
    <s v="Bus"/>
    <n v="0"/>
  </r>
  <r>
    <d v="2020-03-21T00:00:00"/>
    <d v="1899-12-30T21:00:00"/>
    <s v="Bronx"/>
    <x v="0"/>
    <s v="Sedan"/>
    <n v="0"/>
  </r>
  <r>
    <d v="2020-03-22T00:00:00"/>
    <d v="1899-12-30T09:20:00"/>
    <s v="Bronx"/>
    <x v="3"/>
    <s v="Sedan"/>
    <n v="1"/>
  </r>
  <r>
    <d v="2020-03-27T00:00:00"/>
    <d v="1899-12-30T17:37:00"/>
    <s v="Manhattan"/>
    <x v="0"/>
    <s v="E-Bike"/>
    <n v="0"/>
  </r>
  <r>
    <d v="2020-03-28T00:00:00"/>
    <d v="1899-12-30T15:00:00"/>
    <s v="Brooklyn"/>
    <x v="0"/>
    <s v="Sedan"/>
    <n v="0"/>
  </r>
  <r>
    <d v="2020-03-28T00:00:00"/>
    <d v="1899-12-30T22:20:00"/>
    <s v="Manhattan"/>
    <x v="9"/>
    <s v="Taxi"/>
    <n v="0"/>
  </r>
  <r>
    <d v="2020-04-14T00:00:00"/>
    <d v="1899-12-30T20:30:00"/>
    <s v="Brooklyn"/>
    <x v="0"/>
    <s v="Bike"/>
    <n v="1"/>
  </r>
  <r>
    <d v="2020-04-16T00:00:00"/>
    <d v="1899-12-30T12:25:00"/>
    <s v="Bronx"/>
    <x v="17"/>
    <s v="E-Scooter"/>
    <n v="1"/>
  </r>
  <r>
    <d v="2020-04-30T00:00:00"/>
    <d v="1899-12-30T06:29:00"/>
    <s v="Manhattan"/>
    <x v="0"/>
    <s v="Taxi"/>
    <n v="0"/>
  </r>
  <r>
    <d v="2020-05-02T00:00:00"/>
    <d v="1899-12-30T14:47:00"/>
    <s v="Manhattan"/>
    <x v="0"/>
    <s v="Bike"/>
    <n v="1"/>
  </r>
  <r>
    <d v="2020-05-13T00:00:00"/>
    <d v="1899-12-30T21:30:00"/>
    <s v="Bronx"/>
    <x v="3"/>
    <s v="Sedan"/>
    <n v="3"/>
  </r>
  <r>
    <d v="2020-05-13T00:00:00"/>
    <d v="1899-12-30T22:38:00"/>
    <s v="Brooklyn"/>
    <x v="5"/>
    <s v="Sedan"/>
    <n v="0"/>
  </r>
  <r>
    <d v="2020-05-16T00:00:00"/>
    <d v="1899-12-30T17:00:00"/>
    <s v="Bronx"/>
    <x v="10"/>
    <s v="Bike"/>
    <n v="1"/>
  </r>
  <r>
    <d v="2020-05-18T00:00:00"/>
    <d v="1899-12-30T15:41:00"/>
    <s v="Bronx"/>
    <x v="15"/>
    <s v="Sedan"/>
    <n v="0"/>
  </r>
  <r>
    <d v="2020-05-20T00:00:00"/>
    <d v="1899-12-30T03:43:00"/>
    <s v="Brooklyn"/>
    <x v="2"/>
    <s v="Dump"/>
    <n v="0"/>
  </r>
  <r>
    <d v="2020-05-22T00:00:00"/>
    <d v="1899-12-30T23:56:00"/>
    <s v="Brooklyn"/>
    <x v="0"/>
    <s v="Sedan"/>
    <n v="1"/>
  </r>
  <r>
    <d v="2020-05-23T00:00:00"/>
    <d v="1899-12-30T17:30:00"/>
    <s v="Queens"/>
    <x v="13"/>
    <s v="Sedan"/>
    <n v="0"/>
  </r>
  <r>
    <d v="2020-05-25T00:00:00"/>
    <d v="1899-12-30T18:55:00"/>
    <s v="Bronx"/>
    <x v="3"/>
    <s v="Sedan"/>
    <n v="0"/>
  </r>
  <r>
    <d v="2020-05-31T00:00:00"/>
    <d v="1899-12-30T00:45:00"/>
    <s v="Queens"/>
    <x v="3"/>
    <s v="Sedan"/>
    <n v="0"/>
  </r>
  <r>
    <d v="2020-05-31T00:00:00"/>
    <d v="1899-12-30T02:19:00"/>
    <s v="Brooklyn"/>
    <x v="3"/>
    <s v="Sedan"/>
    <n v="2"/>
  </r>
  <r>
    <d v="2020-06-13T00:00:00"/>
    <d v="1899-12-30T21:05:00"/>
    <s v="Manhattan"/>
    <x v="10"/>
    <s v="Bike"/>
    <n v="1"/>
  </r>
  <r>
    <d v="2020-06-16T00:00:00"/>
    <d v="1899-12-30T22:15:00"/>
    <s v="Manhattan"/>
    <x v="5"/>
    <s v="Sedan"/>
    <n v="2"/>
  </r>
  <r>
    <d v="2020-06-25T00:00:00"/>
    <d v="1899-12-30T03:37:00"/>
    <s v="Manhattan"/>
    <x v="0"/>
    <s v="Bike"/>
    <n v="1"/>
  </r>
  <r>
    <d v="2020-06-25T00:00:00"/>
    <d v="1899-12-30T21:47:00"/>
    <s v="Manhattan"/>
    <x v="0"/>
    <s v="Sedan"/>
    <n v="1"/>
  </r>
  <r>
    <d v="2020-07-01T00:00:00"/>
    <d v="1899-12-30T01:35:00"/>
    <s v="Manhattan"/>
    <x v="1"/>
    <s v="Sedan"/>
    <n v="2"/>
  </r>
  <r>
    <d v="2020-07-04T00:00:00"/>
    <d v="1899-12-30T17:08:00"/>
    <s v="Bronx"/>
    <x v="0"/>
    <s v="E-Bike"/>
    <n v="1"/>
  </r>
  <r>
    <d v="2020-07-09T00:00:00"/>
    <d v="1899-12-30T13:20:00"/>
    <s v="Brooklyn"/>
    <x v="11"/>
    <s v="Sedan"/>
    <n v="2"/>
  </r>
  <r>
    <d v="2020-07-09T00:00:00"/>
    <d v="1899-12-30T22:08:00"/>
    <s v="Manhattan"/>
    <x v="0"/>
    <s v="Sedan"/>
    <n v="5"/>
  </r>
  <r>
    <d v="2020-07-11T00:00:00"/>
    <d v="1899-12-30T22:19:00"/>
    <s v="Manhattan"/>
    <x v="10"/>
    <s v="Bike"/>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1:B14" firstHeaderRow="1" firstDataRow="1" firstDataCol="1"/>
  <pivotFields count="10">
    <pivotField compact="0" showAll="0"/>
    <pivotField compact="0" numFmtId="16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numFmtId="167" showAll="0"/>
    <pivotField dataField="1" compact="0" numFmtId="167" showAll="0"/>
    <pivotField axis="axisRow" compact="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8" baseField="0" baseItem="0" numFmtId="169"/>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68319-9CCF-427F-9241-7208F63F369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D11" firstHeaderRow="0" firstDataRow="1" firstDataCol="1"/>
  <pivotFields count="5">
    <pivotField compact="0" showAll="0"/>
    <pivotField axis="axisRow" compact="0" showAll="0" sortType="descending">
      <items count="8">
        <item x="5"/>
        <item x="1"/>
        <item x="4"/>
        <item x="2"/>
        <item x="6"/>
        <item x="0"/>
        <item x="3"/>
        <item t="default"/>
      </items>
      <autoSortScope>
        <pivotArea dataOnly="0" outline="0" fieldPosition="0">
          <references count="1">
            <reference field="4294967294" count="1" selected="0">
              <x v="0"/>
            </reference>
          </references>
        </pivotArea>
      </autoSortScope>
    </pivotField>
    <pivotField dataField="1" compact="0" numFmtId="3" showAll="0"/>
    <pivotField dataField="1" compact="0" numFmtId="3" showAll="0"/>
    <pivotField dataField="1" compact="0" dragToRow="0" dragToCol="0" dragToPage="0" showAll="0" defaultSubtotal="0"/>
  </pivotFields>
  <rowFields count="1">
    <field x="1"/>
  </rowFields>
  <rowItems count="8">
    <i>
      <x/>
    </i>
    <i>
      <x v="5"/>
    </i>
    <i>
      <x v="6"/>
    </i>
    <i>
      <x v="1"/>
    </i>
    <i>
      <x v="2"/>
    </i>
    <i>
      <x v="4"/>
    </i>
    <i>
      <x v="3"/>
    </i>
    <i t="grand">
      <x/>
    </i>
  </rowItems>
  <colFields count="1">
    <field x="-2"/>
  </colFields>
  <colItems count="3">
    <i>
      <x/>
    </i>
    <i i="1">
      <x v="1"/>
    </i>
    <i i="2">
      <x v="2"/>
    </i>
  </colItems>
  <dataFields count="3">
    <dataField name="Sum of Population" fld="2" baseField="0" baseItem="0" numFmtId="3"/>
    <dataField name="Sum of Area" fld="3" baseField="0" baseItem="0" numFmtId="3"/>
    <dataField name="Sum of Population Density"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60AC7-C100-45DE-B936-375296B5EDC8}" name="PivotTable11" cacheId="2"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B22" firstHeaderRow="1" firstDataRow="1" firstDataCol="1"/>
  <pivotFields count="6">
    <pivotField compact="0" numFmtId="166" showAll="0"/>
    <pivotField compact="0" numFmtId="21" showAll="0"/>
    <pivotField compact="0" showAll="0"/>
    <pivotField axis="axisRow" compact="0" showAll="0" sortType="descending">
      <items count="19">
        <item x="16"/>
        <item x="15"/>
        <item x="0"/>
        <item x="6"/>
        <item x="8"/>
        <item x="11"/>
        <item x="3"/>
        <item x="14"/>
        <item x="12"/>
        <item x="4"/>
        <item x="2"/>
        <item x="10"/>
        <item x="13"/>
        <item x="1"/>
        <item x="9"/>
        <item x="5"/>
        <item x="7"/>
        <item x="17"/>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s>
  <rowFields count="1">
    <field x="3"/>
  </rowFields>
  <rowItems count="19">
    <i>
      <x v="2"/>
    </i>
    <i>
      <x v="6"/>
    </i>
    <i>
      <x v="13"/>
    </i>
    <i>
      <x v="11"/>
    </i>
    <i>
      <x v="15"/>
    </i>
    <i>
      <x v="5"/>
    </i>
    <i>
      <x v="3"/>
    </i>
    <i>
      <x v="4"/>
    </i>
    <i>
      <x v="14"/>
    </i>
    <i>
      <x v="17"/>
    </i>
    <i>
      <x v="10"/>
    </i>
    <i>
      <x v="12"/>
    </i>
    <i>
      <x v="1"/>
    </i>
    <i>
      <x v="9"/>
    </i>
    <i>
      <x v="16"/>
    </i>
    <i>
      <x v="7"/>
    </i>
    <i>
      <x/>
    </i>
    <i>
      <x v="8"/>
    </i>
    <i t="grand">
      <x/>
    </i>
  </rowItems>
  <colItems count="1">
    <i/>
  </colItems>
  <dataFields count="1">
    <dataField name="Sum of # of Persons Injured" fld="5" showDataAs="percentOfCol" baseField="3"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8BBE5F-ECE8-4F34-99F9-EB46F8EDEF64}" name="Orders" displayName="Orders" ref="A1:I201" totalsRowShown="0" headerRowDxfId="25">
  <tableColumns count="9">
    <tableColumn id="1" xr3:uid="{253DEC1F-2114-42D1-9400-718FDA8B2D69}" name="Order #" dataDxfId="24"/>
    <tableColumn id="2" xr3:uid="{3249B105-5C02-4571-B3DB-EDA39EFB7002}" name="Order Date" dataDxfId="23"/>
    <tableColumn id="3" xr3:uid="{2F3D3C83-F599-4AD6-BAF9-20FA1181D535}" name="Country"/>
    <tableColumn id="4" xr3:uid="{F029C4F8-1E85-4C9C-A395-EC8D88AAB8D6}" name="Client ID" dataDxfId="22"/>
    <tableColumn id="5" xr3:uid="{8819422A-EA97-44E3-BDAD-5AE2CA8C94FF}" name="Product ID" dataDxfId="21"/>
    <tableColumn id="6" xr3:uid="{A4197599-9FAC-4CDD-84C4-74EF858EAC34}" name="Product Name" dataDxfId="20">
      <calculatedColumnFormula>VLOOKUP(Orders[[#This Row],[Product ID]],Products[],2,0)</calculatedColumnFormula>
    </tableColumn>
    <tableColumn id="7" xr3:uid="{BD7625F2-896F-4E9E-92FC-C15CA1876863}" name="Quantity" dataDxfId="19"/>
    <tableColumn id="8" xr3:uid="{39FB4A89-48B9-4C24-8193-1D3CBAF8ECE3}" name="Unit Price" dataDxfId="18"/>
    <tableColumn id="9" xr3:uid="{12D49EA0-508E-4705-9567-F9C502883F9D}" name="Revenue"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3576D-BC45-433F-92C0-1303B33DC064}" name="Products" displayName="Products" ref="A1:B15" totalsRowShown="0" headerRowDxfId="16">
  <tableColumns count="2">
    <tableColumn id="1" xr3:uid="{C474EA5F-C83B-4834-B50F-5A975D97C746}" name="Product ID" dataDxfId="15"/>
    <tableColumn id="2" xr3:uid="{BAEA2952-1E49-42E6-80BC-BA56A13A8113}" name="Product Nam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E63AE-B112-4D33-8570-B2BEE4487560}" name="Countries" displayName="Countries" ref="A1:B15" totalsRowShown="0" headerRowDxfId="14">
  <tableColumns count="2">
    <tableColumn id="1" xr3:uid="{2FA72F14-FDA2-4370-89A0-E48FE1726282}" name="Country"/>
    <tableColumn id="2" xr3:uid="{D19A61EF-F1A2-4838-AB70-E53821484D86}" name="Orders" dataDxfId="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557C25-6F33-4F5D-B9FB-913AECF9A28A}" name="PricePerOunce" displayName="PricePerOunce" ref="A1:G31" totalsRowShown="0" headerRowDxfId="12" dataDxfId="11">
  <tableColumns count="7">
    <tableColumn id="1" xr3:uid="{CB6B1193-531E-435A-95F3-92180CA20C25}" name="Team"/>
    <tableColumn id="2" xr3:uid="{D7A04607-F18B-4258-BD5A-E3DE6A39DC4D}" name="2013" dataDxfId="10"/>
    <tableColumn id="3" xr3:uid="{4C4C6E51-5069-4273-8A10-972DCFFB86CE}" name="2014" dataDxfId="9"/>
    <tableColumn id="4" xr3:uid="{C0B1B17B-D4E8-4197-BC82-63C519D40983}" name="2015" dataDxfId="8"/>
    <tableColumn id="5" xr3:uid="{9DD8C667-C884-4FFD-976B-EA42DA175676}" name="2016" dataDxfId="7"/>
    <tableColumn id="6" xr3:uid="{159094D7-662A-481F-828D-E033B7D87902}" name="2018" dataDxfId="6"/>
    <tableColumn id="7" xr3:uid="{159125B0-AD3F-4CB6-A91C-0460390447D1}" name="Change" dataDxfId="5">
      <calculatedColumnFormula>IF(B2=E2, "None", IF(OR(B2&gt;D2, B2&gt;AVERAGE(D2:E2)), "Increase", "Decrease"))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55AE1B-8B90-484B-B3B2-E098B0A0400A}" name="Indicators" displayName="Indicators" ref="A1:D182" totalsRowShown="0" headerRowDxfId="4">
  <tableColumns count="4">
    <tableColumn id="1" xr3:uid="{F0E34CBA-BB15-4CCE-90F3-F4802FDF3939}" name="Country" dataDxfId="3"/>
    <tableColumn id="2" xr3:uid="{5D17D228-9A18-4BBF-9C16-B497D7A6553F}" name="Region"/>
    <tableColumn id="5" xr3:uid="{30CFD427-ECCC-45D7-AE78-484F4B8FEFC9}" name="Population" dataDxfId="2"/>
    <tableColumn id="6" xr3:uid="{5506DAA7-FE51-40FB-98E3-449FB3B50206}" name="Area"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BED2-E873-4914-9525-5880DC245935}">
  <sheetPr>
    <tabColor theme="3"/>
  </sheetPr>
  <dimension ref="A1"/>
  <sheetViews>
    <sheetView showGridLines="0" workbookViewId="0">
      <selection activeCell="K32" sqref="K32"/>
    </sheetView>
  </sheetViews>
  <sheetFormatPr defaultRowHeight="15" x14ac:dyDescent="0.25"/>
  <cols>
    <col min="1" max="1" width="2.8554687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7877-E444-4725-9857-A307A1D29154}">
  <sheetPr>
    <tabColor theme="5" tint="0.59999389629810485"/>
  </sheetPr>
  <dimension ref="A1:G31"/>
  <sheetViews>
    <sheetView workbookViewId="0">
      <selection activeCell="G2" sqref="G2"/>
    </sheetView>
  </sheetViews>
  <sheetFormatPr defaultRowHeight="15" x14ac:dyDescent="0.25"/>
  <cols>
    <col min="1" max="1" width="21.42578125" bestFit="1" customWidth="1"/>
    <col min="7" max="7" width="11.42578125" customWidth="1"/>
  </cols>
  <sheetData>
    <row r="1" spans="1:7" x14ac:dyDescent="0.25">
      <c r="A1" s="18" t="s">
        <v>45</v>
      </c>
      <c r="B1" s="18" t="s">
        <v>138</v>
      </c>
      <c r="C1" s="18" t="s">
        <v>139</v>
      </c>
      <c r="D1" s="18" t="s">
        <v>140</v>
      </c>
      <c r="E1" s="18" t="s">
        <v>141</v>
      </c>
      <c r="F1" s="18" t="s">
        <v>142</v>
      </c>
      <c r="G1" s="18" t="s">
        <v>143</v>
      </c>
    </row>
    <row r="2" spans="1:7" x14ac:dyDescent="0.25">
      <c r="A2" t="s">
        <v>48</v>
      </c>
      <c r="B2" s="19">
        <v>0.28999999999999998</v>
      </c>
      <c r="C2" s="19">
        <v>0.28999999999999998</v>
      </c>
      <c r="D2" s="19">
        <v>0.28999999999999998</v>
      </c>
      <c r="E2" s="19">
        <v>0.28999999999999998</v>
      </c>
      <c r="F2" s="19">
        <v>0.28999999999999998</v>
      </c>
      <c r="G2" t="str">
        <f t="shared" ref="G2:G31" si="0">IF(B2=E2, "None", IF(OR(B2&gt;D2, B2&gt;AVERAGE(D2:E2)), "Increase", "Decrease"))</f>
        <v>None</v>
      </c>
    </row>
    <row r="3" spans="1:7" x14ac:dyDescent="0.25">
      <c r="A3" t="s">
        <v>51</v>
      </c>
      <c r="B3" s="19">
        <v>0.45</v>
      </c>
      <c r="C3" s="19">
        <v>0.45</v>
      </c>
      <c r="D3" s="19">
        <v>0.45</v>
      </c>
      <c r="E3" s="19">
        <v>0.48</v>
      </c>
      <c r="F3" s="19">
        <v>0.42</v>
      </c>
      <c r="G3" t="str">
        <f t="shared" si="0"/>
        <v>Decrease</v>
      </c>
    </row>
    <row r="4" spans="1:7" x14ac:dyDescent="0.25">
      <c r="A4" t="s">
        <v>54</v>
      </c>
      <c r="B4" s="19">
        <v>0.38</v>
      </c>
      <c r="C4" s="19">
        <v>0.42</v>
      </c>
      <c r="D4" s="19">
        <v>0.42</v>
      </c>
      <c r="E4" s="19">
        <v>0.42</v>
      </c>
      <c r="F4" s="19">
        <v>0.33</v>
      </c>
      <c r="G4" t="str">
        <f t="shared" si="0"/>
        <v>Decrease</v>
      </c>
    </row>
    <row r="5" spans="1:7" x14ac:dyDescent="0.25">
      <c r="A5" t="s">
        <v>57</v>
      </c>
      <c r="B5" s="19">
        <v>0.6</v>
      </c>
      <c r="C5" s="19">
        <v>0.65</v>
      </c>
      <c r="D5" s="19">
        <v>0.65</v>
      </c>
      <c r="E5" s="19">
        <v>0.65</v>
      </c>
      <c r="F5" s="19">
        <v>0.67</v>
      </c>
      <c r="G5" t="str">
        <f t="shared" si="0"/>
        <v>Decrease</v>
      </c>
    </row>
    <row r="6" spans="1:7" x14ac:dyDescent="0.25">
      <c r="A6" t="s">
        <v>60</v>
      </c>
      <c r="B6" s="19">
        <v>0.45</v>
      </c>
      <c r="C6" s="19">
        <v>0.47</v>
      </c>
      <c r="D6" s="19">
        <v>0.47</v>
      </c>
      <c r="E6" s="19">
        <v>0.47</v>
      </c>
      <c r="F6" s="19">
        <v>0.45</v>
      </c>
      <c r="G6" t="str">
        <f t="shared" si="0"/>
        <v>Decrease</v>
      </c>
    </row>
    <row r="7" spans="1:7" x14ac:dyDescent="0.25">
      <c r="A7" t="s">
        <v>63</v>
      </c>
      <c r="B7" s="19">
        <v>0.41</v>
      </c>
      <c r="C7" s="19">
        <v>0.41</v>
      </c>
      <c r="D7" s="19">
        <v>0.41</v>
      </c>
      <c r="E7" s="19">
        <v>0.41</v>
      </c>
      <c r="F7" s="19">
        <v>0.44</v>
      </c>
      <c r="G7" t="str">
        <f t="shared" si="0"/>
        <v>None</v>
      </c>
    </row>
    <row r="8" spans="1:7" x14ac:dyDescent="0.25">
      <c r="A8" t="s">
        <v>65</v>
      </c>
      <c r="B8" s="19">
        <v>0.46</v>
      </c>
      <c r="C8" s="19">
        <v>0.46</v>
      </c>
      <c r="D8" s="19">
        <v>0.46</v>
      </c>
      <c r="E8" s="19">
        <v>0.38</v>
      </c>
      <c r="F8" s="19">
        <v>0.45</v>
      </c>
      <c r="G8" t="str">
        <f t="shared" si="0"/>
        <v>Increase</v>
      </c>
    </row>
    <row r="9" spans="1:7" x14ac:dyDescent="0.25">
      <c r="A9" t="s">
        <v>68</v>
      </c>
      <c r="B9" s="19">
        <v>0.33</v>
      </c>
      <c r="C9" s="19">
        <v>0.33</v>
      </c>
      <c r="D9" s="19">
        <v>0.33</v>
      </c>
      <c r="E9" s="19">
        <v>0.33</v>
      </c>
      <c r="F9" s="19">
        <v>0.42</v>
      </c>
      <c r="G9" t="str">
        <f t="shared" si="0"/>
        <v>None</v>
      </c>
    </row>
    <row r="10" spans="1:7" x14ac:dyDescent="0.25">
      <c r="A10" t="s">
        <v>71</v>
      </c>
      <c r="B10" s="19">
        <v>0.38</v>
      </c>
      <c r="C10" s="19">
        <v>0.38</v>
      </c>
      <c r="D10" s="19">
        <v>0.38</v>
      </c>
      <c r="E10" s="19">
        <v>0.25</v>
      </c>
      <c r="F10" s="19">
        <v>0.25</v>
      </c>
      <c r="G10" t="str">
        <f t="shared" si="0"/>
        <v>Increase</v>
      </c>
    </row>
    <row r="11" spans="1:7" x14ac:dyDescent="0.25">
      <c r="A11" t="s">
        <v>74</v>
      </c>
      <c r="B11" s="19">
        <v>0.42</v>
      </c>
      <c r="C11" s="19">
        <v>0.42</v>
      </c>
      <c r="D11" s="19">
        <v>0.42</v>
      </c>
      <c r="E11" s="19">
        <v>0.42</v>
      </c>
      <c r="F11" s="19">
        <v>0.42</v>
      </c>
      <c r="G11" t="str">
        <f t="shared" si="0"/>
        <v>None</v>
      </c>
    </row>
    <row r="12" spans="1:7" x14ac:dyDescent="0.25">
      <c r="A12" t="s">
        <v>77</v>
      </c>
      <c r="B12" s="19">
        <v>0.36</v>
      </c>
      <c r="C12" s="19">
        <v>0.36</v>
      </c>
      <c r="D12" s="19">
        <v>0.36</v>
      </c>
      <c r="E12" s="19">
        <v>0.36</v>
      </c>
      <c r="F12" s="19">
        <v>0.43</v>
      </c>
      <c r="G12" t="str">
        <f t="shared" si="0"/>
        <v>None</v>
      </c>
    </row>
    <row r="13" spans="1:7" x14ac:dyDescent="0.25">
      <c r="A13" t="s">
        <v>80</v>
      </c>
      <c r="B13" s="19">
        <v>0.41</v>
      </c>
      <c r="C13" s="19">
        <v>0.41</v>
      </c>
      <c r="D13" s="19">
        <v>0.41</v>
      </c>
      <c r="E13" s="19">
        <v>0.41</v>
      </c>
      <c r="F13" s="19">
        <v>0.33</v>
      </c>
      <c r="G13" t="str">
        <f t="shared" si="0"/>
        <v>None</v>
      </c>
    </row>
    <row r="14" spans="1:7" x14ac:dyDescent="0.25">
      <c r="A14" t="s">
        <v>83</v>
      </c>
      <c r="B14" s="19">
        <v>0.28000000000000003</v>
      </c>
      <c r="C14" s="19">
        <v>0.28000000000000003</v>
      </c>
      <c r="D14" s="19">
        <v>0.28000000000000003</v>
      </c>
      <c r="E14" s="19">
        <v>0.28000000000000003</v>
      </c>
      <c r="F14" s="19">
        <v>0.38</v>
      </c>
      <c r="G14" t="str">
        <f t="shared" si="0"/>
        <v>None</v>
      </c>
    </row>
    <row r="15" spans="1:7" x14ac:dyDescent="0.25">
      <c r="A15" t="s">
        <v>86</v>
      </c>
      <c r="B15" s="19">
        <v>0.39</v>
      </c>
      <c r="C15" s="19">
        <v>0.34</v>
      </c>
      <c r="D15" s="19">
        <v>0.34</v>
      </c>
      <c r="E15" s="19">
        <v>0.31</v>
      </c>
      <c r="F15" s="19">
        <v>0.39</v>
      </c>
      <c r="G15" t="str">
        <f t="shared" si="0"/>
        <v>Increase</v>
      </c>
    </row>
    <row r="16" spans="1:7" x14ac:dyDescent="0.25">
      <c r="A16" t="s">
        <v>89</v>
      </c>
      <c r="B16" s="19">
        <v>0.4</v>
      </c>
      <c r="C16" s="19">
        <v>0.5</v>
      </c>
      <c r="D16" s="19">
        <v>0.5</v>
      </c>
      <c r="E16" s="19">
        <v>0.5</v>
      </c>
      <c r="F16" s="19">
        <v>0.5</v>
      </c>
      <c r="G16" t="str">
        <f t="shared" si="0"/>
        <v>Decrease</v>
      </c>
    </row>
    <row r="17" spans="1:7" x14ac:dyDescent="0.25">
      <c r="A17" t="s">
        <v>92</v>
      </c>
      <c r="B17" s="19">
        <v>0.38</v>
      </c>
      <c r="C17" s="19">
        <v>0.38</v>
      </c>
      <c r="D17" s="19">
        <v>0.38</v>
      </c>
      <c r="E17" s="19">
        <v>0.38</v>
      </c>
      <c r="F17" s="19">
        <v>0.44</v>
      </c>
      <c r="G17" t="str">
        <f t="shared" si="0"/>
        <v>None</v>
      </c>
    </row>
    <row r="18" spans="1:7" x14ac:dyDescent="0.25">
      <c r="A18" t="s">
        <v>95</v>
      </c>
      <c r="B18" s="19">
        <v>0.38</v>
      </c>
      <c r="C18" s="19">
        <v>0.38</v>
      </c>
      <c r="D18" s="19">
        <v>0.38</v>
      </c>
      <c r="E18" s="19">
        <v>0.38</v>
      </c>
      <c r="F18" s="19">
        <v>0.43</v>
      </c>
      <c r="G18" t="str">
        <f t="shared" si="0"/>
        <v>None</v>
      </c>
    </row>
    <row r="19" spans="1:7" x14ac:dyDescent="0.25">
      <c r="A19" t="s">
        <v>98</v>
      </c>
      <c r="B19" s="19">
        <v>0.48</v>
      </c>
      <c r="C19" s="19">
        <v>0.48</v>
      </c>
      <c r="D19" s="19">
        <v>0.48</v>
      </c>
      <c r="E19" s="19">
        <v>0.48</v>
      </c>
      <c r="F19" s="19">
        <v>0.53</v>
      </c>
      <c r="G19" t="str">
        <f t="shared" si="0"/>
        <v>None</v>
      </c>
    </row>
    <row r="20" spans="1:7" x14ac:dyDescent="0.25">
      <c r="A20" t="s">
        <v>101</v>
      </c>
      <c r="B20" s="19">
        <v>0.5</v>
      </c>
      <c r="C20" s="19">
        <v>0.5</v>
      </c>
      <c r="D20" s="19">
        <v>0.5</v>
      </c>
      <c r="E20" s="19">
        <v>0.5</v>
      </c>
      <c r="F20" s="19">
        <v>0.5</v>
      </c>
      <c r="G20" t="str">
        <f t="shared" si="0"/>
        <v>None</v>
      </c>
    </row>
    <row r="21" spans="1:7" x14ac:dyDescent="0.25">
      <c r="A21" t="s">
        <v>103</v>
      </c>
      <c r="B21" s="19">
        <v>0.36</v>
      </c>
      <c r="C21" s="19">
        <v>0.42</v>
      </c>
      <c r="D21" s="19">
        <v>0.42</v>
      </c>
      <c r="E21" s="19">
        <v>0.42</v>
      </c>
      <c r="F21" s="19">
        <v>0.46</v>
      </c>
      <c r="G21" t="str">
        <f t="shared" si="0"/>
        <v>Decrease</v>
      </c>
    </row>
    <row r="22" spans="1:7" x14ac:dyDescent="0.25">
      <c r="A22" t="s">
        <v>106</v>
      </c>
      <c r="B22" s="19">
        <v>0.37</v>
      </c>
      <c r="C22" s="19">
        <v>0.37</v>
      </c>
      <c r="D22" s="19">
        <v>0.37</v>
      </c>
      <c r="E22" s="19">
        <v>0.37</v>
      </c>
      <c r="F22" s="19">
        <v>0.5</v>
      </c>
      <c r="G22" t="str">
        <f t="shared" si="0"/>
        <v>None</v>
      </c>
    </row>
    <row r="23" spans="1:7" x14ac:dyDescent="0.25">
      <c r="A23" t="s">
        <v>109</v>
      </c>
      <c r="B23" s="19">
        <v>0.34</v>
      </c>
      <c r="C23" s="19">
        <v>0.34</v>
      </c>
      <c r="D23" s="19">
        <v>0.34</v>
      </c>
      <c r="E23" s="19">
        <v>0.34</v>
      </c>
      <c r="F23" s="19">
        <v>0.38</v>
      </c>
      <c r="G23" t="str">
        <f t="shared" si="0"/>
        <v>None</v>
      </c>
    </row>
    <row r="24" spans="1:7" x14ac:dyDescent="0.25">
      <c r="A24" t="s">
        <v>112</v>
      </c>
      <c r="B24" s="19">
        <v>0.36</v>
      </c>
      <c r="C24" s="19">
        <v>0.36</v>
      </c>
      <c r="D24" s="19">
        <v>0.36</v>
      </c>
      <c r="E24" s="19">
        <v>0.36</v>
      </c>
      <c r="F24" s="19">
        <v>0.42</v>
      </c>
      <c r="G24" t="str">
        <f t="shared" si="0"/>
        <v>None</v>
      </c>
    </row>
    <row r="25" spans="1:7" x14ac:dyDescent="0.25">
      <c r="A25" t="s">
        <v>115</v>
      </c>
      <c r="B25" s="19">
        <v>0.42</v>
      </c>
      <c r="C25" s="19">
        <v>0.5</v>
      </c>
      <c r="D25" s="19">
        <v>0.5</v>
      </c>
      <c r="E25" s="19">
        <v>0.54</v>
      </c>
      <c r="F25" s="19">
        <v>0.59</v>
      </c>
      <c r="G25" t="str">
        <f t="shared" si="0"/>
        <v>Decrease</v>
      </c>
    </row>
    <row r="26" spans="1:7" x14ac:dyDescent="0.25">
      <c r="A26" t="s">
        <v>118</v>
      </c>
      <c r="B26" s="19">
        <v>0.46</v>
      </c>
      <c r="C26" s="19">
        <v>0.5</v>
      </c>
      <c r="D26" s="19">
        <v>0.5</v>
      </c>
      <c r="E26" s="19">
        <v>0.38</v>
      </c>
      <c r="F26" s="19">
        <v>0.42</v>
      </c>
      <c r="G26" t="str">
        <f t="shared" si="0"/>
        <v>Increase</v>
      </c>
    </row>
    <row r="27" spans="1:7" x14ac:dyDescent="0.25">
      <c r="A27" t="s">
        <v>121</v>
      </c>
      <c r="B27" s="19">
        <v>0.56000000000000005</v>
      </c>
      <c r="C27" s="19">
        <v>0.56000000000000005</v>
      </c>
      <c r="D27" s="19">
        <v>0.56000000000000005</v>
      </c>
      <c r="E27" s="19">
        <v>0.42</v>
      </c>
      <c r="F27" s="19">
        <v>0.42</v>
      </c>
      <c r="G27" t="str">
        <f t="shared" si="0"/>
        <v>Increase</v>
      </c>
    </row>
    <row r="28" spans="1:7" x14ac:dyDescent="0.25">
      <c r="A28" t="s">
        <v>124</v>
      </c>
      <c r="B28" s="19">
        <v>0.42</v>
      </c>
      <c r="C28" s="19">
        <v>0.42</v>
      </c>
      <c r="D28" s="19">
        <v>0.42</v>
      </c>
      <c r="E28" s="19">
        <v>0.42</v>
      </c>
      <c r="F28" s="19">
        <v>0.42</v>
      </c>
      <c r="G28" t="str">
        <f t="shared" si="0"/>
        <v>None</v>
      </c>
    </row>
    <row r="29" spans="1:7" x14ac:dyDescent="0.25">
      <c r="A29" t="s">
        <v>127</v>
      </c>
      <c r="B29" s="19">
        <v>0.31</v>
      </c>
      <c r="C29" s="19">
        <v>0.31</v>
      </c>
      <c r="D29" s="19">
        <v>0.31</v>
      </c>
      <c r="E29" s="19">
        <v>0.38</v>
      </c>
      <c r="F29" s="19">
        <v>0.38</v>
      </c>
      <c r="G29" t="str">
        <f t="shared" si="0"/>
        <v>Decrease</v>
      </c>
    </row>
    <row r="30" spans="1:7" x14ac:dyDescent="0.25">
      <c r="A30" t="s">
        <v>130</v>
      </c>
      <c r="B30" s="19">
        <v>0.52</v>
      </c>
      <c r="C30" s="19">
        <v>0.49</v>
      </c>
      <c r="D30" s="19">
        <v>0.49</v>
      </c>
      <c r="E30" s="19">
        <v>0.49</v>
      </c>
      <c r="F30" s="19">
        <v>0.41</v>
      </c>
      <c r="G30" t="str">
        <f t="shared" si="0"/>
        <v>Increase</v>
      </c>
    </row>
    <row r="31" spans="1:7" x14ac:dyDescent="0.25">
      <c r="A31" t="s">
        <v>133</v>
      </c>
      <c r="B31" s="19">
        <v>0.52</v>
      </c>
      <c r="C31" s="19">
        <v>0.41</v>
      </c>
      <c r="D31" s="19">
        <v>0.41</v>
      </c>
      <c r="E31" s="19">
        <v>0.41</v>
      </c>
      <c r="F31" s="19">
        <v>0.5</v>
      </c>
      <c r="G31" t="str">
        <f t="shared" si="0"/>
        <v>Increase</v>
      </c>
    </row>
  </sheetData>
  <conditionalFormatting sqref="B2">
    <cfRule type="colorScale" priority="3">
      <colorScale>
        <cfvo type="min"/>
        <cfvo type="percentile" val="50"/>
        <cfvo type="max"/>
        <color rgb="FF63BE7B"/>
        <color rgb="FFFCFCFF"/>
        <color rgb="FFF8696B"/>
      </colorScale>
    </cfRule>
  </conditionalFormatting>
  <conditionalFormatting sqref="B1:C1048576">
    <cfRule type="colorScale" priority="2">
      <colorScale>
        <cfvo type="min"/>
        <cfvo type="percentile" val="50"/>
        <cfvo type="max"/>
        <color rgb="FF63BE7B"/>
        <color rgb="FFFCFCFF"/>
        <color rgb="FFF8696B"/>
      </colorScale>
    </cfRule>
  </conditionalFormatting>
  <conditionalFormatting sqref="B1:F1048576">
    <cfRule type="colorScale" priority="1">
      <colorScale>
        <cfvo type="min"/>
        <cfvo type="percentile" val="50"/>
        <cfvo type="max"/>
        <color rgb="FF63BE7B"/>
        <color rgb="FFFCFCFF"/>
        <color rgb="FFF8696B"/>
      </colorScale>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DC98-164E-4A7E-B87A-D3F50E324558}">
  <sheetPr>
    <tabColor theme="9" tint="-0.249977111117893"/>
  </sheetPr>
  <dimension ref="A1"/>
  <sheetViews>
    <sheetView showGridLines="0" topLeftCell="B1" workbookViewId="0">
      <selection activeCell="M33" sqref="M33"/>
    </sheetView>
  </sheetViews>
  <sheetFormatPr defaultRowHeight="15" x14ac:dyDescent="0.25"/>
  <cols>
    <col min="1" max="1" width="2.85546875" customWidth="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218F-302D-441B-9B0B-FB1DF647E442}">
  <sheetPr>
    <tabColor theme="9" tint="0.59999389629810485"/>
  </sheetPr>
  <dimension ref="A1:D182"/>
  <sheetViews>
    <sheetView workbookViewId="0">
      <selection activeCell="E29" sqref="E29"/>
    </sheetView>
  </sheetViews>
  <sheetFormatPr defaultRowHeight="15" x14ac:dyDescent="0.25"/>
  <cols>
    <col min="1" max="1" width="28.5703125" customWidth="1"/>
    <col min="2" max="2" width="25.7109375" customWidth="1"/>
    <col min="3" max="3" width="12.7109375" bestFit="1" customWidth="1"/>
    <col min="4" max="4" width="11.42578125" customWidth="1"/>
  </cols>
  <sheetData>
    <row r="1" spans="1:4" x14ac:dyDescent="0.25">
      <c r="A1" s="23" t="s">
        <v>0</v>
      </c>
      <c r="B1" s="23" t="s">
        <v>144</v>
      </c>
      <c r="C1" s="23" t="s">
        <v>319</v>
      </c>
      <c r="D1" s="23" t="s">
        <v>321</v>
      </c>
    </row>
    <row r="2" spans="1:4" x14ac:dyDescent="0.25">
      <c r="A2" t="s">
        <v>145</v>
      </c>
      <c r="B2" t="s">
        <v>146</v>
      </c>
      <c r="C2" s="22">
        <v>38041754</v>
      </c>
      <c r="D2" s="22">
        <v>652230</v>
      </c>
    </row>
    <row r="3" spans="1:4" x14ac:dyDescent="0.25">
      <c r="A3" t="s">
        <v>147</v>
      </c>
      <c r="B3" t="s">
        <v>148</v>
      </c>
      <c r="C3" s="22">
        <v>2854191</v>
      </c>
      <c r="D3" s="22">
        <v>28748</v>
      </c>
    </row>
    <row r="4" spans="1:4" x14ac:dyDescent="0.25">
      <c r="A4" t="s">
        <v>149</v>
      </c>
      <c r="B4" t="s">
        <v>150</v>
      </c>
      <c r="C4" s="22">
        <v>43053054</v>
      </c>
      <c r="D4" s="22">
        <v>2381741</v>
      </c>
    </row>
    <row r="5" spans="1:4" x14ac:dyDescent="0.25">
      <c r="A5" t="s">
        <v>151</v>
      </c>
      <c r="B5" t="s">
        <v>148</v>
      </c>
      <c r="C5" s="22">
        <v>77142</v>
      </c>
      <c r="D5" s="22">
        <v>468</v>
      </c>
    </row>
    <row r="6" spans="1:4" x14ac:dyDescent="0.25">
      <c r="A6" t="s">
        <v>152</v>
      </c>
      <c r="B6" t="s">
        <v>153</v>
      </c>
      <c r="C6" s="22">
        <v>31825295</v>
      </c>
      <c r="D6" s="22">
        <v>1246700</v>
      </c>
    </row>
    <row r="7" spans="1:4" x14ac:dyDescent="0.25">
      <c r="A7" t="s">
        <v>154</v>
      </c>
      <c r="B7" t="s">
        <v>155</v>
      </c>
      <c r="C7" s="22">
        <v>97118</v>
      </c>
      <c r="D7" s="22">
        <v>442.6</v>
      </c>
    </row>
    <row r="8" spans="1:4" x14ac:dyDescent="0.25">
      <c r="A8" t="s">
        <v>156</v>
      </c>
      <c r="B8" t="s">
        <v>155</v>
      </c>
      <c r="C8" s="22">
        <v>44938712</v>
      </c>
      <c r="D8" s="22">
        <v>2780400</v>
      </c>
    </row>
    <row r="9" spans="1:4" x14ac:dyDescent="0.25">
      <c r="A9" t="s">
        <v>157</v>
      </c>
      <c r="B9" t="s">
        <v>148</v>
      </c>
      <c r="C9" s="22">
        <v>2957731</v>
      </c>
      <c r="D9" s="22">
        <v>29743</v>
      </c>
    </row>
    <row r="10" spans="1:4" x14ac:dyDescent="0.25">
      <c r="A10" t="s">
        <v>158</v>
      </c>
      <c r="B10" t="s">
        <v>159</v>
      </c>
      <c r="C10" s="22">
        <v>25364307</v>
      </c>
      <c r="D10" s="22">
        <v>7741220</v>
      </c>
    </row>
    <row r="11" spans="1:4" x14ac:dyDescent="0.25">
      <c r="A11" t="s">
        <v>15</v>
      </c>
      <c r="B11" t="s">
        <v>148</v>
      </c>
      <c r="C11" s="22">
        <v>8877067</v>
      </c>
      <c r="D11" s="22">
        <v>83871</v>
      </c>
    </row>
    <row r="12" spans="1:4" x14ac:dyDescent="0.25">
      <c r="A12" t="s">
        <v>160</v>
      </c>
      <c r="B12" t="s">
        <v>148</v>
      </c>
      <c r="C12" s="22">
        <v>10023318</v>
      </c>
      <c r="D12" s="22">
        <v>86600</v>
      </c>
    </row>
    <row r="13" spans="1:4" x14ac:dyDescent="0.25">
      <c r="A13" t="s">
        <v>161</v>
      </c>
      <c r="B13" t="s">
        <v>150</v>
      </c>
      <c r="C13" s="22">
        <v>1641172</v>
      </c>
      <c r="D13" s="22">
        <v>765.3</v>
      </c>
    </row>
    <row r="14" spans="1:4" x14ac:dyDescent="0.25">
      <c r="A14" t="s">
        <v>162</v>
      </c>
      <c r="B14" t="s">
        <v>146</v>
      </c>
      <c r="C14" s="22">
        <v>163046161</v>
      </c>
      <c r="D14" s="22">
        <v>148460</v>
      </c>
    </row>
    <row r="15" spans="1:4" x14ac:dyDescent="0.25">
      <c r="A15" t="s">
        <v>163</v>
      </c>
      <c r="B15" t="s">
        <v>148</v>
      </c>
      <c r="C15" s="22">
        <v>9466856</v>
      </c>
      <c r="D15" s="22">
        <v>207600</v>
      </c>
    </row>
    <row r="16" spans="1:4" x14ac:dyDescent="0.25">
      <c r="A16" t="s">
        <v>11</v>
      </c>
      <c r="B16" t="s">
        <v>148</v>
      </c>
      <c r="C16" s="22">
        <v>11484055</v>
      </c>
      <c r="D16" s="22">
        <v>30528</v>
      </c>
    </row>
    <row r="17" spans="1:4" x14ac:dyDescent="0.25">
      <c r="A17" t="s">
        <v>164</v>
      </c>
      <c r="B17" t="s">
        <v>155</v>
      </c>
      <c r="C17" s="22">
        <v>390353</v>
      </c>
      <c r="D17" s="22">
        <v>22966</v>
      </c>
    </row>
    <row r="18" spans="1:4" x14ac:dyDescent="0.25">
      <c r="A18" t="s">
        <v>165</v>
      </c>
      <c r="B18" t="s">
        <v>153</v>
      </c>
      <c r="C18" s="22">
        <v>11801151</v>
      </c>
      <c r="D18" s="22">
        <v>112622</v>
      </c>
    </row>
    <row r="19" spans="1:4" x14ac:dyDescent="0.25">
      <c r="A19" t="s">
        <v>166</v>
      </c>
      <c r="B19" t="s">
        <v>146</v>
      </c>
      <c r="C19" s="22">
        <v>763092</v>
      </c>
      <c r="D19" s="22">
        <v>38394</v>
      </c>
    </row>
    <row r="20" spans="1:4" x14ac:dyDescent="0.25">
      <c r="A20" t="s">
        <v>167</v>
      </c>
      <c r="B20" t="s">
        <v>155</v>
      </c>
      <c r="C20" s="22">
        <v>11513100</v>
      </c>
      <c r="D20" s="22">
        <v>1098581</v>
      </c>
    </row>
    <row r="21" spans="1:4" x14ac:dyDescent="0.25">
      <c r="A21" t="s">
        <v>168</v>
      </c>
      <c r="B21" t="s">
        <v>148</v>
      </c>
      <c r="C21" s="22">
        <v>3301000</v>
      </c>
      <c r="D21" s="22">
        <v>51197</v>
      </c>
    </row>
    <row r="22" spans="1:4" x14ac:dyDescent="0.25">
      <c r="A22" t="s">
        <v>169</v>
      </c>
      <c r="B22" t="s">
        <v>153</v>
      </c>
      <c r="C22" s="22">
        <v>2303697</v>
      </c>
      <c r="D22" s="22">
        <v>581730</v>
      </c>
    </row>
    <row r="23" spans="1:4" x14ac:dyDescent="0.25">
      <c r="A23" t="s">
        <v>170</v>
      </c>
      <c r="B23" t="s">
        <v>155</v>
      </c>
      <c r="C23" s="22">
        <v>212559417</v>
      </c>
      <c r="D23" s="22">
        <v>8515770</v>
      </c>
    </row>
    <row r="24" spans="1:4" x14ac:dyDescent="0.25">
      <c r="A24" t="s">
        <v>171</v>
      </c>
      <c r="B24" t="s">
        <v>159</v>
      </c>
      <c r="C24" s="22">
        <v>433285</v>
      </c>
      <c r="D24" s="22">
        <v>5765</v>
      </c>
    </row>
    <row r="25" spans="1:4" x14ac:dyDescent="0.25">
      <c r="A25" t="s">
        <v>172</v>
      </c>
      <c r="B25" t="s">
        <v>148</v>
      </c>
      <c r="C25" s="22">
        <v>6975761</v>
      </c>
      <c r="D25" s="22">
        <v>110879</v>
      </c>
    </row>
    <row r="26" spans="1:4" x14ac:dyDescent="0.25">
      <c r="A26" t="s">
        <v>173</v>
      </c>
      <c r="B26" t="s">
        <v>153</v>
      </c>
      <c r="C26" s="22">
        <v>20321378</v>
      </c>
      <c r="D26" s="22">
        <v>274200</v>
      </c>
    </row>
    <row r="27" spans="1:4" x14ac:dyDescent="0.25">
      <c r="A27" t="s">
        <v>174</v>
      </c>
      <c r="B27" t="s">
        <v>153</v>
      </c>
      <c r="C27" s="22">
        <v>11530580</v>
      </c>
      <c r="D27" s="22">
        <v>27830</v>
      </c>
    </row>
    <row r="28" spans="1:4" x14ac:dyDescent="0.25">
      <c r="A28" t="s">
        <v>175</v>
      </c>
      <c r="B28" t="s">
        <v>153</v>
      </c>
      <c r="C28" s="22">
        <v>549935</v>
      </c>
      <c r="D28" s="22">
        <v>4033</v>
      </c>
    </row>
    <row r="29" spans="1:4" x14ac:dyDescent="0.25">
      <c r="A29" t="s">
        <v>176</v>
      </c>
      <c r="B29" t="s">
        <v>159</v>
      </c>
      <c r="C29" s="22">
        <v>16486542</v>
      </c>
      <c r="D29" s="22">
        <v>181035</v>
      </c>
    </row>
    <row r="30" spans="1:4" x14ac:dyDescent="0.25">
      <c r="A30" t="s">
        <v>177</v>
      </c>
      <c r="B30" t="s">
        <v>153</v>
      </c>
      <c r="C30" s="22">
        <v>25876380</v>
      </c>
      <c r="D30" s="22">
        <v>475440</v>
      </c>
    </row>
    <row r="31" spans="1:4" x14ac:dyDescent="0.25">
      <c r="A31" t="s">
        <v>178</v>
      </c>
      <c r="B31" t="s">
        <v>179</v>
      </c>
      <c r="C31" s="22">
        <v>37589262</v>
      </c>
      <c r="D31" s="22">
        <v>9984670</v>
      </c>
    </row>
    <row r="32" spans="1:4" x14ac:dyDescent="0.25">
      <c r="A32" t="s">
        <v>180</v>
      </c>
      <c r="B32" t="s">
        <v>153</v>
      </c>
      <c r="C32" s="22">
        <v>4745185</v>
      </c>
      <c r="D32" s="22">
        <v>622984</v>
      </c>
    </row>
    <row r="33" spans="1:4" x14ac:dyDescent="0.25">
      <c r="A33" t="s">
        <v>181</v>
      </c>
      <c r="B33" t="s">
        <v>153</v>
      </c>
      <c r="C33" s="22">
        <v>15946876</v>
      </c>
      <c r="D33" s="22">
        <v>1284000</v>
      </c>
    </row>
    <row r="34" spans="1:4" x14ac:dyDescent="0.25">
      <c r="A34" t="s">
        <v>182</v>
      </c>
      <c r="B34" t="s">
        <v>155</v>
      </c>
      <c r="C34" s="22">
        <v>18952038</v>
      </c>
      <c r="D34" s="22">
        <v>756096.3</v>
      </c>
    </row>
    <row r="35" spans="1:4" x14ac:dyDescent="0.25">
      <c r="A35" t="s">
        <v>183</v>
      </c>
      <c r="B35" t="s">
        <v>159</v>
      </c>
      <c r="C35" s="22">
        <v>1397715000</v>
      </c>
      <c r="D35" s="22">
        <v>9596960</v>
      </c>
    </row>
    <row r="36" spans="1:4" x14ac:dyDescent="0.25">
      <c r="A36" t="s">
        <v>184</v>
      </c>
      <c r="B36" t="s">
        <v>155</v>
      </c>
      <c r="C36" s="22">
        <v>50339443</v>
      </c>
      <c r="D36" s="22">
        <v>1138910</v>
      </c>
    </row>
    <row r="37" spans="1:4" x14ac:dyDescent="0.25">
      <c r="A37" t="s">
        <v>185</v>
      </c>
      <c r="B37" t="s">
        <v>153</v>
      </c>
      <c r="C37" s="22">
        <v>850886</v>
      </c>
      <c r="D37" s="22">
        <v>2235</v>
      </c>
    </row>
    <row r="38" spans="1:4" x14ac:dyDescent="0.25">
      <c r="A38" t="s">
        <v>186</v>
      </c>
      <c r="B38" t="s">
        <v>153</v>
      </c>
      <c r="C38" s="22">
        <v>86790567</v>
      </c>
      <c r="D38" s="22">
        <v>2344858</v>
      </c>
    </row>
    <row r="39" spans="1:4" x14ac:dyDescent="0.25">
      <c r="A39" t="s">
        <v>187</v>
      </c>
      <c r="B39" t="s">
        <v>153</v>
      </c>
      <c r="C39" s="22">
        <v>5380508</v>
      </c>
      <c r="D39" s="22">
        <v>342000</v>
      </c>
    </row>
    <row r="40" spans="1:4" x14ac:dyDescent="0.25">
      <c r="A40" t="s">
        <v>188</v>
      </c>
      <c r="B40" t="s">
        <v>155</v>
      </c>
      <c r="C40" s="22">
        <v>5047561</v>
      </c>
      <c r="D40" s="22">
        <v>51100</v>
      </c>
    </row>
    <row r="41" spans="1:4" x14ac:dyDescent="0.25">
      <c r="A41" t="s">
        <v>189</v>
      </c>
      <c r="B41" t="s">
        <v>153</v>
      </c>
      <c r="C41" s="22">
        <v>25716544</v>
      </c>
      <c r="D41" s="22">
        <v>322463</v>
      </c>
    </row>
    <row r="42" spans="1:4" x14ac:dyDescent="0.25">
      <c r="A42" t="s">
        <v>190</v>
      </c>
      <c r="B42" t="s">
        <v>148</v>
      </c>
      <c r="C42" s="22">
        <v>4067500</v>
      </c>
      <c r="D42" s="22">
        <v>56594</v>
      </c>
    </row>
    <row r="43" spans="1:4" x14ac:dyDescent="0.25">
      <c r="A43" t="s">
        <v>191</v>
      </c>
      <c r="B43" t="s">
        <v>148</v>
      </c>
      <c r="C43" s="22">
        <v>1198575</v>
      </c>
      <c r="D43" s="22">
        <v>9251</v>
      </c>
    </row>
    <row r="44" spans="1:4" x14ac:dyDescent="0.25">
      <c r="A44" t="s">
        <v>192</v>
      </c>
      <c r="B44" t="s">
        <v>148</v>
      </c>
      <c r="C44" s="22">
        <v>10669709</v>
      </c>
      <c r="D44" s="22">
        <v>78867</v>
      </c>
    </row>
    <row r="45" spans="1:4" x14ac:dyDescent="0.25">
      <c r="A45" t="s">
        <v>12</v>
      </c>
      <c r="B45" t="s">
        <v>148</v>
      </c>
      <c r="C45" s="22">
        <v>5818553</v>
      </c>
      <c r="D45" s="22">
        <v>43094</v>
      </c>
    </row>
    <row r="46" spans="1:4" x14ac:dyDescent="0.25">
      <c r="A46" t="s">
        <v>193</v>
      </c>
      <c r="B46" t="s">
        <v>150</v>
      </c>
      <c r="C46" s="22">
        <v>973560</v>
      </c>
      <c r="D46" s="22">
        <v>23200</v>
      </c>
    </row>
    <row r="47" spans="1:4" x14ac:dyDescent="0.25">
      <c r="A47" t="s">
        <v>194</v>
      </c>
      <c r="B47" t="s">
        <v>155</v>
      </c>
      <c r="C47" s="22">
        <v>71808</v>
      </c>
      <c r="D47" s="22">
        <v>751</v>
      </c>
    </row>
    <row r="48" spans="1:4" x14ac:dyDescent="0.25">
      <c r="A48" t="s">
        <v>195</v>
      </c>
      <c r="B48" t="s">
        <v>155</v>
      </c>
      <c r="C48" s="22">
        <v>10738958</v>
      </c>
      <c r="D48" s="22">
        <v>48670</v>
      </c>
    </row>
    <row r="49" spans="1:4" x14ac:dyDescent="0.25">
      <c r="A49" t="s">
        <v>196</v>
      </c>
      <c r="B49" t="s">
        <v>155</v>
      </c>
      <c r="C49" s="22">
        <v>17373662</v>
      </c>
      <c r="D49" s="22">
        <v>283561</v>
      </c>
    </row>
    <row r="50" spans="1:4" x14ac:dyDescent="0.25">
      <c r="A50" t="s">
        <v>197</v>
      </c>
      <c r="B50" t="s">
        <v>150</v>
      </c>
      <c r="C50" s="22">
        <v>100388073</v>
      </c>
      <c r="D50" s="22">
        <v>1001450</v>
      </c>
    </row>
    <row r="51" spans="1:4" x14ac:dyDescent="0.25">
      <c r="A51" t="s">
        <v>198</v>
      </c>
      <c r="B51" t="s">
        <v>155</v>
      </c>
      <c r="C51" s="22">
        <v>6453553</v>
      </c>
      <c r="D51" s="22">
        <v>21041</v>
      </c>
    </row>
    <row r="52" spans="1:4" x14ac:dyDescent="0.25">
      <c r="A52" t="s">
        <v>199</v>
      </c>
      <c r="B52" t="s">
        <v>153</v>
      </c>
      <c r="C52" s="22">
        <v>1355986</v>
      </c>
      <c r="D52" s="22">
        <v>28051</v>
      </c>
    </row>
    <row r="53" spans="1:4" x14ac:dyDescent="0.25">
      <c r="A53" t="s">
        <v>200</v>
      </c>
      <c r="B53" t="s">
        <v>148</v>
      </c>
      <c r="C53" s="22">
        <v>1326590</v>
      </c>
      <c r="D53" s="22">
        <v>45228</v>
      </c>
    </row>
    <row r="54" spans="1:4" x14ac:dyDescent="0.25">
      <c r="A54" t="s">
        <v>201</v>
      </c>
      <c r="B54" t="s">
        <v>153</v>
      </c>
      <c r="C54" s="22">
        <v>1093238</v>
      </c>
      <c r="D54" s="22">
        <v>17364</v>
      </c>
    </row>
    <row r="55" spans="1:4" x14ac:dyDescent="0.25">
      <c r="A55" t="s">
        <v>202</v>
      </c>
      <c r="B55" t="s">
        <v>153</v>
      </c>
      <c r="C55" s="22">
        <v>112078730</v>
      </c>
      <c r="D55" s="22">
        <v>1104300</v>
      </c>
    </row>
    <row r="56" spans="1:4" x14ac:dyDescent="0.25">
      <c r="A56" t="s">
        <v>203</v>
      </c>
      <c r="B56" t="s">
        <v>159</v>
      </c>
      <c r="C56" s="22">
        <v>889953</v>
      </c>
      <c r="D56" s="22">
        <v>18274</v>
      </c>
    </row>
    <row r="57" spans="1:4" x14ac:dyDescent="0.25">
      <c r="A57" t="s">
        <v>14</v>
      </c>
      <c r="B57" t="s">
        <v>148</v>
      </c>
      <c r="C57" s="22">
        <v>5520314</v>
      </c>
      <c r="D57" s="22">
        <v>338145</v>
      </c>
    </row>
    <row r="58" spans="1:4" x14ac:dyDescent="0.25">
      <c r="A58" t="s">
        <v>3</v>
      </c>
      <c r="B58" t="s">
        <v>148</v>
      </c>
      <c r="C58" s="22">
        <v>67059887</v>
      </c>
      <c r="D58" s="22">
        <v>643801</v>
      </c>
    </row>
    <row r="59" spans="1:4" x14ac:dyDescent="0.25">
      <c r="A59" t="s">
        <v>204</v>
      </c>
      <c r="B59" t="s">
        <v>153</v>
      </c>
      <c r="C59" s="22">
        <v>2172579</v>
      </c>
      <c r="D59" s="22">
        <v>267667</v>
      </c>
    </row>
    <row r="60" spans="1:4" x14ac:dyDescent="0.25">
      <c r="A60" t="s">
        <v>205</v>
      </c>
      <c r="B60" t="s">
        <v>153</v>
      </c>
      <c r="C60" s="22">
        <v>2347706</v>
      </c>
      <c r="D60" s="22">
        <v>11300</v>
      </c>
    </row>
    <row r="61" spans="1:4" x14ac:dyDescent="0.25">
      <c r="A61" t="s">
        <v>206</v>
      </c>
      <c r="B61" t="s">
        <v>148</v>
      </c>
      <c r="C61" s="22">
        <v>3720382</v>
      </c>
      <c r="D61" s="22">
        <v>69700</v>
      </c>
    </row>
    <row r="62" spans="1:4" x14ac:dyDescent="0.25">
      <c r="A62" t="s">
        <v>5</v>
      </c>
      <c r="B62" t="s">
        <v>148</v>
      </c>
      <c r="C62" s="22">
        <v>83132799</v>
      </c>
      <c r="D62" s="22">
        <v>357022</v>
      </c>
    </row>
    <row r="63" spans="1:4" x14ac:dyDescent="0.25">
      <c r="A63" t="s">
        <v>207</v>
      </c>
      <c r="B63" t="s">
        <v>153</v>
      </c>
      <c r="C63" s="22">
        <v>30417856</v>
      </c>
      <c r="D63" s="22">
        <v>238533</v>
      </c>
    </row>
    <row r="64" spans="1:4" x14ac:dyDescent="0.25">
      <c r="A64" t="s">
        <v>208</v>
      </c>
      <c r="B64" t="s">
        <v>148</v>
      </c>
      <c r="C64" s="22">
        <v>10716322</v>
      </c>
      <c r="D64" s="22">
        <v>131957</v>
      </c>
    </row>
    <row r="65" spans="1:4" x14ac:dyDescent="0.25">
      <c r="A65" t="s">
        <v>209</v>
      </c>
      <c r="B65" t="s">
        <v>155</v>
      </c>
      <c r="C65" s="22">
        <v>112003</v>
      </c>
      <c r="D65" s="22">
        <v>348.5</v>
      </c>
    </row>
    <row r="66" spans="1:4" x14ac:dyDescent="0.25">
      <c r="A66" t="s">
        <v>210</v>
      </c>
      <c r="B66" t="s">
        <v>155</v>
      </c>
      <c r="C66" s="22">
        <v>16604026</v>
      </c>
      <c r="D66" s="22">
        <v>108889</v>
      </c>
    </row>
    <row r="67" spans="1:4" x14ac:dyDescent="0.25">
      <c r="A67" t="s">
        <v>211</v>
      </c>
      <c r="B67" t="s">
        <v>153</v>
      </c>
      <c r="C67" s="22">
        <v>12771246</v>
      </c>
      <c r="D67" s="22">
        <v>245857</v>
      </c>
    </row>
    <row r="68" spans="1:4" x14ac:dyDescent="0.25">
      <c r="A68" t="s">
        <v>212</v>
      </c>
      <c r="B68" t="s">
        <v>153</v>
      </c>
      <c r="C68" s="22">
        <v>1920922</v>
      </c>
      <c r="D68" s="22">
        <v>36125</v>
      </c>
    </row>
    <row r="69" spans="1:4" x14ac:dyDescent="0.25">
      <c r="A69" t="s">
        <v>213</v>
      </c>
      <c r="B69" t="s">
        <v>155</v>
      </c>
      <c r="C69" s="22">
        <v>782766</v>
      </c>
      <c r="D69" s="22">
        <v>214969</v>
      </c>
    </row>
    <row r="70" spans="1:4" x14ac:dyDescent="0.25">
      <c r="A70" t="s">
        <v>214</v>
      </c>
      <c r="B70" t="s">
        <v>155</v>
      </c>
      <c r="C70" s="22">
        <v>11263077</v>
      </c>
      <c r="D70" s="22">
        <v>27750</v>
      </c>
    </row>
    <row r="71" spans="1:4" x14ac:dyDescent="0.25">
      <c r="A71" t="s">
        <v>215</v>
      </c>
      <c r="B71" t="s">
        <v>155</v>
      </c>
      <c r="C71" s="22">
        <v>9746117</v>
      </c>
      <c r="D71" s="22">
        <v>112090</v>
      </c>
    </row>
    <row r="72" spans="1:4" x14ac:dyDescent="0.25">
      <c r="A72" t="s">
        <v>216</v>
      </c>
      <c r="B72" t="s">
        <v>159</v>
      </c>
      <c r="C72" s="22">
        <v>7507400</v>
      </c>
      <c r="D72" s="22">
        <v>1108</v>
      </c>
    </row>
    <row r="73" spans="1:4" x14ac:dyDescent="0.25">
      <c r="A73" t="s">
        <v>217</v>
      </c>
      <c r="B73" t="s">
        <v>148</v>
      </c>
      <c r="C73" s="22">
        <v>9769949</v>
      </c>
      <c r="D73" s="22">
        <v>93028</v>
      </c>
    </row>
    <row r="74" spans="1:4" x14ac:dyDescent="0.25">
      <c r="A74" t="s">
        <v>218</v>
      </c>
      <c r="B74" t="s">
        <v>148</v>
      </c>
      <c r="C74" s="22">
        <v>361313</v>
      </c>
      <c r="D74" s="22">
        <v>103000</v>
      </c>
    </row>
    <row r="75" spans="1:4" x14ac:dyDescent="0.25">
      <c r="A75" t="s">
        <v>219</v>
      </c>
      <c r="B75" t="s">
        <v>146</v>
      </c>
      <c r="C75" s="22">
        <v>1366417754</v>
      </c>
      <c r="D75" s="22">
        <v>3287263</v>
      </c>
    </row>
    <row r="76" spans="1:4" x14ac:dyDescent="0.25">
      <c r="A76" t="s">
        <v>220</v>
      </c>
      <c r="B76" t="s">
        <v>159</v>
      </c>
      <c r="C76" s="22">
        <v>270625568</v>
      </c>
      <c r="D76" s="22">
        <v>1904569</v>
      </c>
    </row>
    <row r="77" spans="1:4" x14ac:dyDescent="0.25">
      <c r="A77" t="s">
        <v>221</v>
      </c>
      <c r="B77" t="s">
        <v>150</v>
      </c>
      <c r="C77" s="22">
        <v>39309783</v>
      </c>
      <c r="D77" s="22">
        <v>438317</v>
      </c>
    </row>
    <row r="78" spans="1:4" x14ac:dyDescent="0.25">
      <c r="A78" t="s">
        <v>222</v>
      </c>
      <c r="B78" t="s">
        <v>148</v>
      </c>
      <c r="C78" s="22">
        <v>4941444</v>
      </c>
      <c r="D78" s="22">
        <v>70273</v>
      </c>
    </row>
    <row r="79" spans="1:4" x14ac:dyDescent="0.25">
      <c r="A79" t="s">
        <v>223</v>
      </c>
      <c r="B79" t="s">
        <v>150</v>
      </c>
      <c r="C79" s="22">
        <v>9053300</v>
      </c>
      <c r="D79" s="22">
        <v>20770</v>
      </c>
    </row>
    <row r="80" spans="1:4" x14ac:dyDescent="0.25">
      <c r="A80" t="s">
        <v>10</v>
      </c>
      <c r="B80" t="s">
        <v>148</v>
      </c>
      <c r="C80" s="22">
        <v>60297396</v>
      </c>
      <c r="D80" s="22">
        <v>301340</v>
      </c>
    </row>
    <row r="81" spans="1:4" x14ac:dyDescent="0.25">
      <c r="A81" t="s">
        <v>224</v>
      </c>
      <c r="B81" t="s">
        <v>155</v>
      </c>
      <c r="C81" s="22">
        <v>2948279</v>
      </c>
      <c r="D81" s="22">
        <v>10991</v>
      </c>
    </row>
    <row r="82" spans="1:4" x14ac:dyDescent="0.25">
      <c r="A82" t="s">
        <v>225</v>
      </c>
      <c r="B82" t="s">
        <v>159</v>
      </c>
      <c r="C82" s="22">
        <v>126264931</v>
      </c>
      <c r="D82" s="22">
        <v>377944</v>
      </c>
    </row>
    <row r="83" spans="1:4" x14ac:dyDescent="0.25">
      <c r="A83" t="s">
        <v>226</v>
      </c>
      <c r="B83" t="s">
        <v>150</v>
      </c>
      <c r="C83" s="22">
        <v>10101694</v>
      </c>
      <c r="D83" s="22">
        <v>89342</v>
      </c>
    </row>
    <row r="84" spans="1:4" x14ac:dyDescent="0.25">
      <c r="A84" t="s">
        <v>227</v>
      </c>
      <c r="B84" t="s">
        <v>148</v>
      </c>
      <c r="C84" s="22">
        <v>18513930</v>
      </c>
      <c r="D84" s="22">
        <v>2724900</v>
      </c>
    </row>
    <row r="85" spans="1:4" x14ac:dyDescent="0.25">
      <c r="A85" t="s">
        <v>228</v>
      </c>
      <c r="B85" t="s">
        <v>153</v>
      </c>
      <c r="C85" s="22">
        <v>52573973</v>
      </c>
      <c r="D85" s="22">
        <v>580367</v>
      </c>
    </row>
    <row r="86" spans="1:4" x14ac:dyDescent="0.25">
      <c r="A86" t="s">
        <v>229</v>
      </c>
      <c r="B86" t="s">
        <v>159</v>
      </c>
      <c r="C86" s="22">
        <v>117606</v>
      </c>
      <c r="D86" s="22">
        <v>811</v>
      </c>
    </row>
    <row r="87" spans="1:4" x14ac:dyDescent="0.25">
      <c r="A87" t="s">
        <v>230</v>
      </c>
      <c r="B87" t="s">
        <v>159</v>
      </c>
      <c r="C87" s="22">
        <v>51709098</v>
      </c>
      <c r="D87" s="22">
        <v>99720</v>
      </c>
    </row>
    <row r="88" spans="1:4" x14ac:dyDescent="0.25">
      <c r="A88" t="s">
        <v>231</v>
      </c>
      <c r="B88" t="s">
        <v>150</v>
      </c>
      <c r="C88" s="22">
        <v>4207083</v>
      </c>
      <c r="D88" s="22">
        <v>17818</v>
      </c>
    </row>
    <row r="89" spans="1:4" x14ac:dyDescent="0.25">
      <c r="A89" t="s">
        <v>232</v>
      </c>
      <c r="B89" t="s">
        <v>148</v>
      </c>
      <c r="C89" s="22">
        <v>6456900</v>
      </c>
      <c r="D89" s="22">
        <v>199951</v>
      </c>
    </row>
    <row r="90" spans="1:4" x14ac:dyDescent="0.25">
      <c r="A90" t="s">
        <v>233</v>
      </c>
      <c r="B90" t="s">
        <v>148</v>
      </c>
      <c r="C90" s="22">
        <v>1912789</v>
      </c>
      <c r="D90" s="22">
        <v>64589</v>
      </c>
    </row>
    <row r="91" spans="1:4" x14ac:dyDescent="0.25">
      <c r="A91" t="s">
        <v>234</v>
      </c>
      <c r="B91" t="s">
        <v>150</v>
      </c>
      <c r="C91" s="22">
        <v>6855713</v>
      </c>
      <c r="D91" s="22">
        <v>10400</v>
      </c>
    </row>
    <row r="92" spans="1:4" x14ac:dyDescent="0.25">
      <c r="A92" t="s">
        <v>235</v>
      </c>
      <c r="B92" t="s">
        <v>153</v>
      </c>
      <c r="C92" s="22">
        <v>2125268</v>
      </c>
      <c r="D92" s="22">
        <v>30355</v>
      </c>
    </row>
    <row r="93" spans="1:4" x14ac:dyDescent="0.25">
      <c r="A93" t="s">
        <v>236</v>
      </c>
      <c r="B93" t="s">
        <v>153</v>
      </c>
      <c r="C93" s="22">
        <v>4937374</v>
      </c>
      <c r="D93" s="22">
        <v>111369</v>
      </c>
    </row>
    <row r="94" spans="1:4" x14ac:dyDescent="0.25">
      <c r="A94" t="s">
        <v>237</v>
      </c>
      <c r="B94" t="s">
        <v>150</v>
      </c>
      <c r="C94" s="22">
        <v>6777452</v>
      </c>
      <c r="D94" s="22">
        <v>1759540</v>
      </c>
    </row>
    <row r="95" spans="1:4" x14ac:dyDescent="0.25">
      <c r="A95" t="s">
        <v>238</v>
      </c>
      <c r="B95" t="s">
        <v>148</v>
      </c>
      <c r="C95" s="22">
        <v>2786844</v>
      </c>
      <c r="D95" s="22">
        <v>65300</v>
      </c>
    </row>
    <row r="96" spans="1:4" x14ac:dyDescent="0.25">
      <c r="A96" t="s">
        <v>239</v>
      </c>
      <c r="B96" t="s">
        <v>148</v>
      </c>
      <c r="C96" s="22">
        <v>619896</v>
      </c>
      <c r="D96" s="22">
        <v>2586</v>
      </c>
    </row>
    <row r="97" spans="1:4" x14ac:dyDescent="0.25">
      <c r="A97" t="s">
        <v>240</v>
      </c>
      <c r="B97" t="s">
        <v>159</v>
      </c>
      <c r="C97" s="22">
        <v>696100</v>
      </c>
      <c r="D97" s="22">
        <v>28.2</v>
      </c>
    </row>
    <row r="98" spans="1:4" x14ac:dyDescent="0.25">
      <c r="A98" t="s">
        <v>241</v>
      </c>
      <c r="B98" t="s">
        <v>153</v>
      </c>
      <c r="C98" s="22">
        <v>26969307</v>
      </c>
      <c r="D98" s="22">
        <v>587041</v>
      </c>
    </row>
    <row r="99" spans="1:4" x14ac:dyDescent="0.25">
      <c r="A99" t="s">
        <v>242</v>
      </c>
      <c r="B99" t="s">
        <v>153</v>
      </c>
      <c r="C99" s="22">
        <v>18628747</v>
      </c>
      <c r="D99" s="22">
        <v>118484</v>
      </c>
    </row>
    <row r="100" spans="1:4" x14ac:dyDescent="0.25">
      <c r="A100" t="s">
        <v>243</v>
      </c>
      <c r="B100" t="s">
        <v>159</v>
      </c>
      <c r="C100" s="22">
        <v>31949777</v>
      </c>
      <c r="D100" s="22">
        <v>329847</v>
      </c>
    </row>
    <row r="101" spans="1:4" x14ac:dyDescent="0.25">
      <c r="A101" t="s">
        <v>244</v>
      </c>
      <c r="B101" t="s">
        <v>146</v>
      </c>
      <c r="C101" s="22">
        <v>530953</v>
      </c>
      <c r="D101" s="22">
        <v>298</v>
      </c>
    </row>
    <row r="102" spans="1:4" x14ac:dyDescent="0.25">
      <c r="A102" t="s">
        <v>245</v>
      </c>
      <c r="B102" t="s">
        <v>153</v>
      </c>
      <c r="C102" s="22">
        <v>19658031</v>
      </c>
      <c r="D102" s="22">
        <v>1240192</v>
      </c>
    </row>
    <row r="103" spans="1:4" x14ac:dyDescent="0.25">
      <c r="A103" t="s">
        <v>246</v>
      </c>
      <c r="B103" t="s">
        <v>150</v>
      </c>
      <c r="C103" s="22">
        <v>502653</v>
      </c>
      <c r="D103" s="22">
        <v>316</v>
      </c>
    </row>
    <row r="104" spans="1:4" x14ac:dyDescent="0.25">
      <c r="A104" t="s">
        <v>247</v>
      </c>
      <c r="B104" t="s">
        <v>159</v>
      </c>
      <c r="C104" s="22">
        <v>58791</v>
      </c>
      <c r="D104" s="22">
        <v>181</v>
      </c>
    </row>
    <row r="105" spans="1:4" x14ac:dyDescent="0.25">
      <c r="A105" t="s">
        <v>248</v>
      </c>
      <c r="B105" t="s">
        <v>153</v>
      </c>
      <c r="C105" s="22">
        <v>4525696</v>
      </c>
      <c r="D105" s="22">
        <v>1030700</v>
      </c>
    </row>
    <row r="106" spans="1:4" x14ac:dyDescent="0.25">
      <c r="A106" t="s">
        <v>249</v>
      </c>
      <c r="B106" t="s">
        <v>153</v>
      </c>
      <c r="C106" s="22">
        <v>1265711</v>
      </c>
      <c r="D106" s="22">
        <v>2040</v>
      </c>
    </row>
    <row r="107" spans="1:4" x14ac:dyDescent="0.25">
      <c r="A107" t="s">
        <v>250</v>
      </c>
      <c r="B107" t="s">
        <v>155</v>
      </c>
      <c r="C107" s="22">
        <v>127575529</v>
      </c>
      <c r="D107" s="22">
        <v>1964375</v>
      </c>
    </row>
    <row r="108" spans="1:4" x14ac:dyDescent="0.25">
      <c r="A108" t="s">
        <v>251</v>
      </c>
      <c r="B108" t="s">
        <v>148</v>
      </c>
      <c r="C108" s="22">
        <v>2657637</v>
      </c>
      <c r="D108" s="22">
        <v>33851</v>
      </c>
    </row>
    <row r="109" spans="1:4" x14ac:dyDescent="0.25">
      <c r="A109" t="s">
        <v>252</v>
      </c>
      <c r="B109" t="s">
        <v>159</v>
      </c>
      <c r="C109" s="22">
        <v>3225167</v>
      </c>
      <c r="D109" s="22">
        <v>1564116</v>
      </c>
    </row>
    <row r="110" spans="1:4" x14ac:dyDescent="0.25">
      <c r="A110" t="s">
        <v>253</v>
      </c>
      <c r="B110" t="s">
        <v>148</v>
      </c>
      <c r="C110" s="22">
        <v>622137</v>
      </c>
      <c r="D110" s="22">
        <v>13812</v>
      </c>
    </row>
    <row r="111" spans="1:4" x14ac:dyDescent="0.25">
      <c r="A111" t="s">
        <v>254</v>
      </c>
      <c r="B111" t="s">
        <v>150</v>
      </c>
      <c r="C111" s="22">
        <v>36471769</v>
      </c>
      <c r="D111" s="22">
        <v>446550</v>
      </c>
    </row>
    <row r="112" spans="1:4" x14ac:dyDescent="0.25">
      <c r="A112" t="s">
        <v>255</v>
      </c>
      <c r="B112" t="s">
        <v>153</v>
      </c>
      <c r="C112" s="22">
        <v>30366036</v>
      </c>
      <c r="D112" s="22">
        <v>799380</v>
      </c>
    </row>
    <row r="113" spans="1:4" x14ac:dyDescent="0.25">
      <c r="A113" t="s">
        <v>256</v>
      </c>
      <c r="B113" t="s">
        <v>159</v>
      </c>
      <c r="C113" s="22">
        <v>54045420</v>
      </c>
      <c r="D113" s="22">
        <v>676578</v>
      </c>
    </row>
    <row r="114" spans="1:4" x14ac:dyDescent="0.25">
      <c r="A114" t="s">
        <v>257</v>
      </c>
      <c r="B114" t="s">
        <v>153</v>
      </c>
      <c r="C114" s="22">
        <v>2494530</v>
      </c>
      <c r="D114" s="22">
        <v>824292</v>
      </c>
    </row>
    <row r="115" spans="1:4" x14ac:dyDescent="0.25">
      <c r="A115" t="s">
        <v>258</v>
      </c>
      <c r="B115" t="s">
        <v>146</v>
      </c>
      <c r="C115" s="22">
        <v>28608710</v>
      </c>
      <c r="D115" s="22">
        <v>147181</v>
      </c>
    </row>
    <row r="116" spans="1:4" x14ac:dyDescent="0.25">
      <c r="A116" t="s">
        <v>4</v>
      </c>
      <c r="B116" t="s">
        <v>148</v>
      </c>
      <c r="C116" s="22">
        <v>17332850</v>
      </c>
      <c r="D116" s="22">
        <v>41543</v>
      </c>
    </row>
    <row r="117" spans="1:4" x14ac:dyDescent="0.25">
      <c r="A117" t="s">
        <v>259</v>
      </c>
      <c r="B117" t="s">
        <v>159</v>
      </c>
      <c r="C117" s="22">
        <v>4699755</v>
      </c>
      <c r="D117" s="22">
        <v>268838</v>
      </c>
    </row>
    <row r="118" spans="1:4" x14ac:dyDescent="0.25">
      <c r="A118" t="s">
        <v>260</v>
      </c>
      <c r="B118" t="s">
        <v>155</v>
      </c>
      <c r="C118" s="22">
        <v>6545502</v>
      </c>
      <c r="D118" s="22">
        <v>130370</v>
      </c>
    </row>
    <row r="119" spans="1:4" x14ac:dyDescent="0.25">
      <c r="A119" t="s">
        <v>261</v>
      </c>
      <c r="B119" t="s">
        <v>153</v>
      </c>
      <c r="C119" s="22">
        <v>23310715</v>
      </c>
      <c r="D119" s="22">
        <v>1267000</v>
      </c>
    </row>
    <row r="120" spans="1:4" x14ac:dyDescent="0.25">
      <c r="A120" t="s">
        <v>262</v>
      </c>
      <c r="B120" t="s">
        <v>153</v>
      </c>
      <c r="C120" s="22">
        <v>200963599</v>
      </c>
      <c r="D120" s="22">
        <v>923768</v>
      </c>
    </row>
    <row r="121" spans="1:4" x14ac:dyDescent="0.25">
      <c r="A121" t="s">
        <v>263</v>
      </c>
      <c r="B121" t="s">
        <v>148</v>
      </c>
      <c r="C121" s="22">
        <v>2107158</v>
      </c>
      <c r="D121" s="22">
        <v>25713</v>
      </c>
    </row>
    <row r="122" spans="1:4" x14ac:dyDescent="0.25">
      <c r="A122" t="s">
        <v>6</v>
      </c>
      <c r="B122" t="s">
        <v>148</v>
      </c>
      <c r="C122" s="22">
        <v>5347896</v>
      </c>
      <c r="D122" s="22">
        <v>323802</v>
      </c>
    </row>
    <row r="123" spans="1:4" x14ac:dyDescent="0.25">
      <c r="A123" t="s">
        <v>264</v>
      </c>
      <c r="B123" t="s">
        <v>150</v>
      </c>
      <c r="C123" s="22">
        <v>4974986</v>
      </c>
      <c r="D123" s="22">
        <v>309500</v>
      </c>
    </row>
    <row r="124" spans="1:4" x14ac:dyDescent="0.25">
      <c r="A124" t="s">
        <v>265</v>
      </c>
      <c r="B124" t="s">
        <v>146</v>
      </c>
      <c r="C124" s="22">
        <v>216565318</v>
      </c>
      <c r="D124" s="22">
        <v>796095</v>
      </c>
    </row>
    <row r="125" spans="1:4" x14ac:dyDescent="0.25">
      <c r="A125" t="s">
        <v>266</v>
      </c>
      <c r="B125" t="s">
        <v>159</v>
      </c>
      <c r="C125" s="22">
        <v>18008</v>
      </c>
      <c r="D125" s="22">
        <v>459</v>
      </c>
    </row>
    <row r="126" spans="1:4" x14ac:dyDescent="0.25">
      <c r="A126" t="s">
        <v>267</v>
      </c>
      <c r="B126" t="s">
        <v>155</v>
      </c>
      <c r="C126" s="22">
        <v>4246439</v>
      </c>
      <c r="D126" s="22">
        <v>75420</v>
      </c>
    </row>
    <row r="127" spans="1:4" x14ac:dyDescent="0.25">
      <c r="A127" t="s">
        <v>268</v>
      </c>
      <c r="B127" t="s">
        <v>159</v>
      </c>
      <c r="C127" s="22">
        <v>8776109</v>
      </c>
      <c r="D127" s="22">
        <v>462840</v>
      </c>
    </row>
    <row r="128" spans="1:4" x14ac:dyDescent="0.25">
      <c r="A128" t="s">
        <v>269</v>
      </c>
      <c r="B128" t="s">
        <v>155</v>
      </c>
      <c r="C128" s="22">
        <v>7044636</v>
      </c>
      <c r="D128" s="22">
        <v>406752</v>
      </c>
    </row>
    <row r="129" spans="1:4" x14ac:dyDescent="0.25">
      <c r="A129" t="s">
        <v>270</v>
      </c>
      <c r="B129" t="s">
        <v>155</v>
      </c>
      <c r="C129" s="22">
        <v>32510453</v>
      </c>
      <c r="D129" s="22">
        <v>1285216</v>
      </c>
    </row>
    <row r="130" spans="1:4" x14ac:dyDescent="0.25">
      <c r="A130" t="s">
        <v>271</v>
      </c>
      <c r="B130" t="s">
        <v>159</v>
      </c>
      <c r="C130" s="22">
        <v>108116615</v>
      </c>
      <c r="D130" s="22">
        <v>300000</v>
      </c>
    </row>
    <row r="131" spans="1:4" x14ac:dyDescent="0.25">
      <c r="A131" t="s">
        <v>272</v>
      </c>
      <c r="B131" t="s">
        <v>148</v>
      </c>
      <c r="C131" s="22">
        <v>37970874</v>
      </c>
      <c r="D131" s="22">
        <v>312685</v>
      </c>
    </row>
    <row r="132" spans="1:4" x14ac:dyDescent="0.25">
      <c r="A132" t="s">
        <v>9</v>
      </c>
      <c r="B132" t="s">
        <v>148</v>
      </c>
      <c r="C132" s="22">
        <v>10269417</v>
      </c>
      <c r="D132" s="22">
        <v>92212</v>
      </c>
    </row>
    <row r="133" spans="1:4" x14ac:dyDescent="0.25">
      <c r="A133" t="s">
        <v>273</v>
      </c>
      <c r="B133" t="s">
        <v>155</v>
      </c>
      <c r="C133" s="22">
        <v>3193694</v>
      </c>
      <c r="D133" s="22">
        <v>13791</v>
      </c>
    </row>
    <row r="134" spans="1:4" x14ac:dyDescent="0.25">
      <c r="A134" t="s">
        <v>274</v>
      </c>
      <c r="B134" t="s">
        <v>150</v>
      </c>
      <c r="C134" s="22">
        <v>2832067</v>
      </c>
      <c r="D134" s="22">
        <v>11586</v>
      </c>
    </row>
    <row r="135" spans="1:4" x14ac:dyDescent="0.25">
      <c r="A135" t="s">
        <v>275</v>
      </c>
      <c r="B135" t="s">
        <v>148</v>
      </c>
      <c r="C135" s="22">
        <v>19356544</v>
      </c>
      <c r="D135" s="22">
        <v>238391</v>
      </c>
    </row>
    <row r="136" spans="1:4" x14ac:dyDescent="0.25">
      <c r="A136" t="s">
        <v>276</v>
      </c>
      <c r="B136" t="s">
        <v>148</v>
      </c>
      <c r="C136" s="22">
        <v>144373535</v>
      </c>
      <c r="D136" s="22">
        <v>17098240</v>
      </c>
    </row>
    <row r="137" spans="1:4" x14ac:dyDescent="0.25">
      <c r="A137" t="s">
        <v>277</v>
      </c>
      <c r="B137" t="s">
        <v>153</v>
      </c>
      <c r="C137" s="22">
        <v>12626950</v>
      </c>
      <c r="D137" s="22">
        <v>26338</v>
      </c>
    </row>
    <row r="138" spans="1:4" x14ac:dyDescent="0.25">
      <c r="A138" t="s">
        <v>278</v>
      </c>
      <c r="B138" t="s">
        <v>159</v>
      </c>
      <c r="C138" s="22">
        <v>202506</v>
      </c>
      <c r="D138" s="22">
        <v>2831</v>
      </c>
    </row>
    <row r="139" spans="1:4" x14ac:dyDescent="0.25">
      <c r="A139" t="s">
        <v>279</v>
      </c>
      <c r="B139" t="s">
        <v>153</v>
      </c>
      <c r="C139" s="22">
        <v>215056</v>
      </c>
      <c r="D139" s="22">
        <v>964</v>
      </c>
    </row>
    <row r="140" spans="1:4" x14ac:dyDescent="0.25">
      <c r="A140" t="s">
        <v>280</v>
      </c>
      <c r="B140" t="s">
        <v>150</v>
      </c>
      <c r="C140" s="22">
        <v>34268528</v>
      </c>
      <c r="D140" s="22">
        <v>2149690</v>
      </c>
    </row>
    <row r="141" spans="1:4" x14ac:dyDescent="0.25">
      <c r="A141" t="s">
        <v>281</v>
      </c>
      <c r="B141" t="s">
        <v>153</v>
      </c>
      <c r="C141" s="22">
        <v>16296364</v>
      </c>
      <c r="D141" s="22">
        <v>196722</v>
      </c>
    </row>
    <row r="142" spans="1:4" x14ac:dyDescent="0.25">
      <c r="A142" t="s">
        <v>282</v>
      </c>
      <c r="B142" t="s">
        <v>148</v>
      </c>
      <c r="C142" s="22">
        <v>6944975</v>
      </c>
      <c r="D142" s="22">
        <v>77474</v>
      </c>
    </row>
    <row r="143" spans="1:4" x14ac:dyDescent="0.25">
      <c r="A143" t="s">
        <v>283</v>
      </c>
      <c r="B143" t="s">
        <v>153</v>
      </c>
      <c r="C143" s="22">
        <v>97625</v>
      </c>
      <c r="D143" s="22">
        <v>455</v>
      </c>
    </row>
    <row r="144" spans="1:4" x14ac:dyDescent="0.25">
      <c r="A144" t="s">
        <v>284</v>
      </c>
      <c r="B144" t="s">
        <v>153</v>
      </c>
      <c r="C144" s="22">
        <v>7813215</v>
      </c>
      <c r="D144" s="22">
        <v>71740</v>
      </c>
    </row>
    <row r="145" spans="1:4" x14ac:dyDescent="0.25">
      <c r="A145" t="s">
        <v>285</v>
      </c>
      <c r="B145" t="s">
        <v>159</v>
      </c>
      <c r="C145" s="22">
        <v>5703569</v>
      </c>
      <c r="D145" s="22">
        <v>716.1</v>
      </c>
    </row>
    <row r="146" spans="1:4" x14ac:dyDescent="0.25">
      <c r="A146" t="s">
        <v>286</v>
      </c>
      <c r="B146" t="s">
        <v>148</v>
      </c>
      <c r="C146" s="22">
        <v>5454073</v>
      </c>
      <c r="D146" s="22">
        <v>49035</v>
      </c>
    </row>
    <row r="147" spans="1:4" x14ac:dyDescent="0.25">
      <c r="A147" t="s">
        <v>287</v>
      </c>
      <c r="B147" t="s">
        <v>148</v>
      </c>
      <c r="C147" s="22">
        <v>2087946</v>
      </c>
      <c r="D147" s="22">
        <v>20273</v>
      </c>
    </row>
    <row r="148" spans="1:4" x14ac:dyDescent="0.25">
      <c r="A148" t="s">
        <v>288</v>
      </c>
      <c r="B148" t="s">
        <v>159</v>
      </c>
      <c r="C148" s="22">
        <v>669823</v>
      </c>
      <c r="D148" s="22">
        <v>28896</v>
      </c>
    </row>
    <row r="149" spans="1:4" x14ac:dyDescent="0.25">
      <c r="A149" t="s">
        <v>289</v>
      </c>
      <c r="B149" t="s">
        <v>153</v>
      </c>
      <c r="C149" s="22">
        <v>15442905</v>
      </c>
      <c r="D149" s="22">
        <v>637657</v>
      </c>
    </row>
    <row r="150" spans="1:4" x14ac:dyDescent="0.25">
      <c r="A150" t="s">
        <v>290</v>
      </c>
      <c r="B150" t="s">
        <v>153</v>
      </c>
      <c r="C150" s="22">
        <v>58558270</v>
      </c>
      <c r="D150" s="22">
        <v>1219090</v>
      </c>
    </row>
    <row r="151" spans="1:4" x14ac:dyDescent="0.25">
      <c r="A151" t="s">
        <v>8</v>
      </c>
      <c r="B151" t="s">
        <v>148</v>
      </c>
      <c r="C151" s="22">
        <v>47076781</v>
      </c>
      <c r="D151" s="22">
        <v>505370</v>
      </c>
    </row>
    <row r="152" spans="1:4" x14ac:dyDescent="0.25">
      <c r="A152" t="s">
        <v>291</v>
      </c>
      <c r="B152" t="s">
        <v>146</v>
      </c>
      <c r="C152" s="22">
        <v>21803000</v>
      </c>
      <c r="D152" s="22">
        <v>65610</v>
      </c>
    </row>
    <row r="153" spans="1:4" x14ac:dyDescent="0.25">
      <c r="A153" t="s">
        <v>292</v>
      </c>
      <c r="B153" t="s">
        <v>155</v>
      </c>
      <c r="C153" s="22">
        <v>52823</v>
      </c>
      <c r="D153" s="22">
        <v>261</v>
      </c>
    </row>
    <row r="154" spans="1:4" x14ac:dyDescent="0.25">
      <c r="A154" t="s">
        <v>293</v>
      </c>
      <c r="B154" t="s">
        <v>155</v>
      </c>
      <c r="C154" s="22">
        <v>182790</v>
      </c>
      <c r="D154" s="22">
        <v>616</v>
      </c>
    </row>
    <row r="155" spans="1:4" x14ac:dyDescent="0.25">
      <c r="A155" t="s">
        <v>294</v>
      </c>
      <c r="B155" t="s">
        <v>155</v>
      </c>
      <c r="C155" s="22">
        <v>110589</v>
      </c>
      <c r="D155" s="22">
        <v>389</v>
      </c>
    </row>
    <row r="156" spans="1:4" x14ac:dyDescent="0.25">
      <c r="A156" t="s">
        <v>295</v>
      </c>
      <c r="B156" t="s">
        <v>155</v>
      </c>
      <c r="C156" s="22">
        <v>581372</v>
      </c>
      <c r="D156" s="22">
        <v>163820</v>
      </c>
    </row>
    <row r="157" spans="1:4" x14ac:dyDescent="0.25">
      <c r="A157" t="s">
        <v>13</v>
      </c>
      <c r="B157" t="s">
        <v>148</v>
      </c>
      <c r="C157" s="22">
        <v>10285453</v>
      </c>
      <c r="D157" s="22">
        <v>450295</v>
      </c>
    </row>
    <row r="158" spans="1:4" x14ac:dyDescent="0.25">
      <c r="A158" t="s">
        <v>7</v>
      </c>
      <c r="B158" t="s">
        <v>148</v>
      </c>
      <c r="C158" s="22">
        <v>8574832</v>
      </c>
      <c r="D158" s="22">
        <v>41277</v>
      </c>
    </row>
    <row r="159" spans="1:4" x14ac:dyDescent="0.25">
      <c r="A159" t="s">
        <v>296</v>
      </c>
      <c r="B159" t="s">
        <v>148</v>
      </c>
      <c r="C159" s="22">
        <v>9321018</v>
      </c>
      <c r="D159" s="22">
        <v>144100</v>
      </c>
    </row>
    <row r="160" spans="1:4" x14ac:dyDescent="0.25">
      <c r="A160" t="s">
        <v>297</v>
      </c>
      <c r="B160" t="s">
        <v>153</v>
      </c>
      <c r="C160" s="22">
        <v>58005463</v>
      </c>
      <c r="D160" s="22">
        <v>947300</v>
      </c>
    </row>
    <row r="161" spans="1:4" x14ac:dyDescent="0.25">
      <c r="A161" t="s">
        <v>298</v>
      </c>
      <c r="B161" t="s">
        <v>159</v>
      </c>
      <c r="C161" s="22">
        <v>69625582</v>
      </c>
      <c r="D161" s="22">
        <v>513120</v>
      </c>
    </row>
    <row r="162" spans="1:4" x14ac:dyDescent="0.25">
      <c r="A162" t="s">
        <v>299</v>
      </c>
      <c r="B162" t="s">
        <v>159</v>
      </c>
      <c r="C162" s="22">
        <v>3500000</v>
      </c>
      <c r="D162" s="22">
        <v>14874</v>
      </c>
    </row>
    <row r="163" spans="1:4" x14ac:dyDescent="0.25">
      <c r="A163" t="s">
        <v>300</v>
      </c>
      <c r="B163" t="s">
        <v>153</v>
      </c>
      <c r="C163" s="22">
        <v>8082366</v>
      </c>
      <c r="D163" s="22">
        <v>56785</v>
      </c>
    </row>
    <row r="164" spans="1:4" x14ac:dyDescent="0.25">
      <c r="A164" t="s">
        <v>301</v>
      </c>
      <c r="B164" t="s">
        <v>159</v>
      </c>
      <c r="C164" s="22">
        <v>104494</v>
      </c>
      <c r="D164" s="22">
        <v>747</v>
      </c>
    </row>
    <row r="165" spans="1:4" x14ac:dyDescent="0.25">
      <c r="A165" t="s">
        <v>302</v>
      </c>
      <c r="B165" t="s">
        <v>155</v>
      </c>
      <c r="C165" s="22">
        <v>1394973</v>
      </c>
      <c r="D165" s="22">
        <v>5128</v>
      </c>
    </row>
    <row r="166" spans="1:4" x14ac:dyDescent="0.25">
      <c r="A166" t="s">
        <v>303</v>
      </c>
      <c r="B166" t="s">
        <v>150</v>
      </c>
      <c r="C166" s="22">
        <v>11694719</v>
      </c>
      <c r="D166" s="22">
        <v>163610</v>
      </c>
    </row>
    <row r="167" spans="1:4" x14ac:dyDescent="0.25">
      <c r="A167" t="s">
        <v>304</v>
      </c>
      <c r="B167" t="s">
        <v>148</v>
      </c>
      <c r="C167" s="22">
        <v>83429615</v>
      </c>
      <c r="D167" s="22">
        <v>783562</v>
      </c>
    </row>
    <row r="168" spans="1:4" x14ac:dyDescent="0.25">
      <c r="A168" t="s">
        <v>305</v>
      </c>
      <c r="B168" t="s">
        <v>148</v>
      </c>
      <c r="C168" s="22">
        <v>5942089</v>
      </c>
      <c r="D168" s="22">
        <v>488100</v>
      </c>
    </row>
    <row r="169" spans="1:4" x14ac:dyDescent="0.25">
      <c r="A169" t="s">
        <v>306</v>
      </c>
      <c r="B169" t="s">
        <v>155</v>
      </c>
      <c r="C169" s="22">
        <v>42953</v>
      </c>
      <c r="D169" s="22">
        <v>948</v>
      </c>
    </row>
    <row r="170" spans="1:4" x14ac:dyDescent="0.25">
      <c r="A170" t="s">
        <v>307</v>
      </c>
      <c r="B170" t="s">
        <v>159</v>
      </c>
      <c r="C170" s="22">
        <v>11646</v>
      </c>
      <c r="D170" s="22">
        <v>26</v>
      </c>
    </row>
    <row r="171" spans="1:4" x14ac:dyDescent="0.25">
      <c r="A171" t="s">
        <v>308</v>
      </c>
      <c r="B171" t="s">
        <v>153</v>
      </c>
      <c r="C171" s="22">
        <v>44269594</v>
      </c>
      <c r="D171" s="22">
        <v>241038</v>
      </c>
    </row>
    <row r="172" spans="1:4" x14ac:dyDescent="0.25">
      <c r="A172" t="s">
        <v>309</v>
      </c>
      <c r="B172" t="s">
        <v>148</v>
      </c>
      <c r="C172" s="22">
        <v>44385155</v>
      </c>
      <c r="D172" s="22">
        <v>603550</v>
      </c>
    </row>
    <row r="173" spans="1:4" x14ac:dyDescent="0.25">
      <c r="A173" t="s">
        <v>310</v>
      </c>
      <c r="B173" t="s">
        <v>150</v>
      </c>
      <c r="C173" s="22">
        <v>9770529</v>
      </c>
      <c r="D173" s="22">
        <v>83600</v>
      </c>
    </row>
    <row r="174" spans="1:4" x14ac:dyDescent="0.25">
      <c r="A174" t="s">
        <v>2</v>
      </c>
      <c r="B174" t="s">
        <v>148</v>
      </c>
      <c r="C174" s="22">
        <v>66834405</v>
      </c>
      <c r="D174" s="22">
        <v>243610</v>
      </c>
    </row>
    <row r="175" spans="1:4" x14ac:dyDescent="0.25">
      <c r="A175" t="s">
        <v>311</v>
      </c>
      <c r="B175" t="s">
        <v>179</v>
      </c>
      <c r="C175" s="22">
        <v>328239523</v>
      </c>
      <c r="D175" s="22">
        <v>9833517</v>
      </c>
    </row>
    <row r="176" spans="1:4" x14ac:dyDescent="0.25">
      <c r="A176" t="s">
        <v>312</v>
      </c>
      <c r="B176" t="s">
        <v>155</v>
      </c>
      <c r="C176" s="22">
        <v>3461734</v>
      </c>
      <c r="D176" s="22">
        <v>176215</v>
      </c>
    </row>
    <row r="177" spans="1:4" x14ac:dyDescent="0.25">
      <c r="A177" t="s">
        <v>313</v>
      </c>
      <c r="B177" t="s">
        <v>148</v>
      </c>
      <c r="C177" s="22">
        <v>33580650</v>
      </c>
      <c r="D177" s="22">
        <v>447400</v>
      </c>
    </row>
    <row r="178" spans="1:4" x14ac:dyDescent="0.25">
      <c r="A178" t="s">
        <v>314</v>
      </c>
      <c r="B178" t="s">
        <v>159</v>
      </c>
      <c r="C178" s="22">
        <v>299882</v>
      </c>
      <c r="D178" s="22">
        <v>12189</v>
      </c>
    </row>
    <row r="179" spans="1:4" x14ac:dyDescent="0.25">
      <c r="A179" t="s">
        <v>315</v>
      </c>
      <c r="B179" t="s">
        <v>159</v>
      </c>
      <c r="C179" s="22">
        <v>96462106</v>
      </c>
      <c r="D179" s="22">
        <v>331210</v>
      </c>
    </row>
    <row r="180" spans="1:4" x14ac:dyDescent="0.25">
      <c r="A180" t="s">
        <v>316</v>
      </c>
      <c r="B180" t="s">
        <v>150</v>
      </c>
      <c r="C180" s="22">
        <v>29161922</v>
      </c>
      <c r="D180" s="22">
        <v>527968</v>
      </c>
    </row>
    <row r="181" spans="1:4" x14ac:dyDescent="0.25">
      <c r="A181" t="s">
        <v>317</v>
      </c>
      <c r="B181" t="s">
        <v>153</v>
      </c>
      <c r="C181" s="22">
        <v>17861030</v>
      </c>
      <c r="D181" s="22">
        <v>752618</v>
      </c>
    </row>
    <row r="182" spans="1:4" x14ac:dyDescent="0.25">
      <c r="A182" t="s">
        <v>318</v>
      </c>
      <c r="B182" t="s">
        <v>153</v>
      </c>
      <c r="C182" s="22">
        <v>14645468</v>
      </c>
      <c r="D182" s="22">
        <v>390757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94E2-723D-4954-81B3-83B1097F9523}">
  <sheetPr>
    <tabColor theme="9" tint="0.59999389629810485"/>
  </sheetPr>
  <dimension ref="A3:D11"/>
  <sheetViews>
    <sheetView workbookViewId="0">
      <selection activeCell="A3" sqref="A3"/>
    </sheetView>
  </sheetViews>
  <sheetFormatPr defaultRowHeight="15" x14ac:dyDescent="0.25"/>
  <cols>
    <col min="1" max="1" width="24.7109375" bestFit="1" customWidth="1"/>
    <col min="2" max="2" width="17.5703125" bestFit="1" customWidth="1"/>
    <col min="3" max="3" width="11.7109375" bestFit="1" customWidth="1"/>
    <col min="4" max="4" width="24.85546875" bestFit="1" customWidth="1"/>
  </cols>
  <sheetData>
    <row r="3" spans="1:4" x14ac:dyDescent="0.25">
      <c r="A3" s="11" t="s">
        <v>144</v>
      </c>
      <c r="B3" t="s">
        <v>320</v>
      </c>
      <c r="C3" t="s">
        <v>322</v>
      </c>
      <c r="D3" t="s">
        <v>651</v>
      </c>
    </row>
    <row r="4" spans="1:4" x14ac:dyDescent="0.25">
      <c r="A4" t="s">
        <v>159</v>
      </c>
      <c r="B4" s="22">
        <v>2285279040</v>
      </c>
      <c r="C4" s="22">
        <v>24434902.300000001</v>
      </c>
      <c r="D4" s="22">
        <v>93.525196538232109</v>
      </c>
    </row>
    <row r="5" spans="1:4" x14ac:dyDescent="0.25">
      <c r="A5" t="s">
        <v>146</v>
      </c>
      <c r="B5" s="22">
        <v>1835776742</v>
      </c>
      <c r="C5" s="22">
        <v>5135531</v>
      </c>
      <c r="D5" s="22">
        <v>357.46580869631595</v>
      </c>
    </row>
    <row r="6" spans="1:4" x14ac:dyDescent="0.25">
      <c r="A6" t="s">
        <v>153</v>
      </c>
      <c r="B6" s="22">
        <v>1049530538</v>
      </c>
      <c r="C6" s="22">
        <v>21646744</v>
      </c>
      <c r="D6" s="22">
        <v>48.484452811933288</v>
      </c>
    </row>
    <row r="7" spans="1:4" x14ac:dyDescent="0.25">
      <c r="A7" t="s">
        <v>148</v>
      </c>
      <c r="B7" s="22">
        <v>918863253</v>
      </c>
      <c r="C7" s="22">
        <v>28062555</v>
      </c>
      <c r="D7" s="22">
        <v>32.743392502927833</v>
      </c>
    </row>
    <row r="8" spans="1:4" x14ac:dyDescent="0.25">
      <c r="A8" t="s">
        <v>155</v>
      </c>
      <c r="B8" s="22">
        <v>606875478</v>
      </c>
      <c r="C8" s="22">
        <v>19416627.399999999</v>
      </c>
      <c r="D8" s="22">
        <v>31.255452633344554</v>
      </c>
    </row>
    <row r="9" spans="1:4" x14ac:dyDescent="0.25">
      <c r="A9" t="s">
        <v>179</v>
      </c>
      <c r="B9" s="22">
        <v>365828785</v>
      </c>
      <c r="C9" s="22">
        <v>19818187</v>
      </c>
      <c r="D9" s="22">
        <v>18.459245792766009</v>
      </c>
    </row>
    <row r="10" spans="1:4" x14ac:dyDescent="0.25">
      <c r="A10" t="s">
        <v>150</v>
      </c>
      <c r="B10" s="22">
        <v>352038057</v>
      </c>
      <c r="C10" s="22">
        <v>9436163.3000000007</v>
      </c>
      <c r="D10" s="22">
        <v>37.307329876328019</v>
      </c>
    </row>
    <row r="11" spans="1:4" x14ac:dyDescent="0.25">
      <c r="A11" t="s">
        <v>28</v>
      </c>
      <c r="B11" s="22">
        <v>7414191893</v>
      </c>
      <c r="C11" s="22">
        <v>127950709.99999999</v>
      </c>
      <c r="D11" s="22">
        <v>57.945687780865001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28BE-B4AC-4DE5-9D0B-3ED73CCA27E0}">
  <sheetPr>
    <tabColor theme="6" tint="-0.249977111117893"/>
  </sheetPr>
  <dimension ref="A1"/>
  <sheetViews>
    <sheetView showGridLines="0" workbookViewId="0">
      <selection activeCell="K31" sqref="K31"/>
    </sheetView>
  </sheetViews>
  <sheetFormatPr defaultRowHeight="15" x14ac:dyDescent="0.25"/>
  <cols>
    <col min="1" max="1" width="2.8554687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2ECD-AB14-41B7-80C9-840AFDD63E48}">
  <sheetPr>
    <tabColor theme="6" tint="0.59999389629810485"/>
  </sheetPr>
  <dimension ref="A1:I101"/>
  <sheetViews>
    <sheetView workbookViewId="0">
      <selection activeCell="J79" sqref="J79"/>
    </sheetView>
  </sheetViews>
  <sheetFormatPr defaultRowHeight="15" x14ac:dyDescent="0.25"/>
  <cols>
    <col min="1" max="1" width="9.140625" customWidth="1"/>
    <col min="2" max="2" width="11.42578125" customWidth="1"/>
    <col min="3" max="4" width="17.140625" customWidth="1"/>
    <col min="5" max="5" width="41.42578125" bestFit="1" customWidth="1"/>
    <col min="6" max="6" width="9.140625" customWidth="1"/>
    <col min="7" max="7" width="14.28515625" customWidth="1"/>
    <col min="8" max="8" width="17.140625" customWidth="1"/>
    <col min="9" max="9" width="9.140625" customWidth="1"/>
  </cols>
  <sheetData>
    <row r="1" spans="1:9" x14ac:dyDescent="0.25">
      <c r="A1" s="24" t="s">
        <v>0</v>
      </c>
      <c r="B1" s="24" t="s">
        <v>323</v>
      </c>
      <c r="C1" s="24" t="s">
        <v>324</v>
      </c>
      <c r="D1" s="24" t="s">
        <v>325</v>
      </c>
      <c r="E1" s="24" t="s">
        <v>326</v>
      </c>
      <c r="F1" s="24" t="s">
        <v>439</v>
      </c>
      <c r="G1" s="24" t="s">
        <v>437</v>
      </c>
      <c r="H1" s="24" t="s">
        <v>438</v>
      </c>
      <c r="I1" s="24" t="s">
        <v>137</v>
      </c>
    </row>
    <row r="2" spans="1:9" x14ac:dyDescent="0.25">
      <c r="A2" t="s">
        <v>3</v>
      </c>
      <c r="B2" t="s">
        <v>358</v>
      </c>
      <c r="C2" t="s">
        <v>359</v>
      </c>
      <c r="D2" t="s">
        <v>329</v>
      </c>
      <c r="E2" t="s">
        <v>367</v>
      </c>
      <c r="F2" s="1">
        <v>2009</v>
      </c>
      <c r="G2" s="1">
        <v>26</v>
      </c>
      <c r="H2" s="1">
        <v>15</v>
      </c>
      <c r="I2" s="25">
        <v>10</v>
      </c>
    </row>
    <row r="3" spans="1:9" x14ac:dyDescent="0.25">
      <c r="A3" t="s">
        <v>3</v>
      </c>
      <c r="B3" t="s">
        <v>358</v>
      </c>
      <c r="C3" t="s">
        <v>359</v>
      </c>
      <c r="D3" t="s">
        <v>329</v>
      </c>
      <c r="E3" t="s">
        <v>401</v>
      </c>
      <c r="F3" s="1">
        <v>2009</v>
      </c>
      <c r="G3" s="1">
        <v>50</v>
      </c>
      <c r="H3" s="1">
        <v>10</v>
      </c>
      <c r="I3" s="25">
        <v>22</v>
      </c>
    </row>
    <row r="4" spans="1:9" x14ac:dyDescent="0.25">
      <c r="A4" t="s">
        <v>3</v>
      </c>
      <c r="B4" t="s">
        <v>358</v>
      </c>
      <c r="C4" t="s">
        <v>359</v>
      </c>
      <c r="D4" t="s">
        <v>329</v>
      </c>
      <c r="E4" t="s">
        <v>368</v>
      </c>
      <c r="F4" s="1">
        <v>2010</v>
      </c>
      <c r="G4" s="1">
        <v>34</v>
      </c>
      <c r="H4" s="1">
        <v>15</v>
      </c>
      <c r="I4" s="25">
        <v>12</v>
      </c>
    </row>
    <row r="5" spans="1:9" x14ac:dyDescent="0.25">
      <c r="A5" t="s">
        <v>3</v>
      </c>
      <c r="B5" t="s">
        <v>358</v>
      </c>
      <c r="C5" t="s">
        <v>359</v>
      </c>
      <c r="D5" t="s">
        <v>329</v>
      </c>
      <c r="E5" t="s">
        <v>360</v>
      </c>
      <c r="F5" s="1">
        <v>2010</v>
      </c>
      <c r="G5" s="1">
        <v>15</v>
      </c>
      <c r="H5" s="1">
        <v>10</v>
      </c>
      <c r="I5" s="25">
        <v>20</v>
      </c>
    </row>
    <row r="6" spans="1:9" x14ac:dyDescent="0.25">
      <c r="A6" t="s">
        <v>3</v>
      </c>
      <c r="B6" t="s">
        <v>358</v>
      </c>
      <c r="C6" t="s">
        <v>359</v>
      </c>
      <c r="D6" t="s">
        <v>329</v>
      </c>
      <c r="E6" t="s">
        <v>411</v>
      </c>
      <c r="F6" s="1">
        <v>2010</v>
      </c>
      <c r="G6" s="1">
        <v>28</v>
      </c>
      <c r="H6" s="1">
        <v>15</v>
      </c>
      <c r="I6" s="25">
        <v>13</v>
      </c>
    </row>
    <row r="7" spans="1:9" x14ac:dyDescent="0.25">
      <c r="A7" t="s">
        <v>3</v>
      </c>
      <c r="B7" t="s">
        <v>358</v>
      </c>
      <c r="C7" t="s">
        <v>359</v>
      </c>
      <c r="D7" t="s">
        <v>329</v>
      </c>
      <c r="E7" t="s">
        <v>369</v>
      </c>
      <c r="F7" s="1">
        <v>2012</v>
      </c>
      <c r="G7" s="1">
        <v>36</v>
      </c>
      <c r="H7" s="1">
        <v>15</v>
      </c>
      <c r="I7" s="25">
        <v>12</v>
      </c>
    </row>
    <row r="8" spans="1:9" x14ac:dyDescent="0.25">
      <c r="A8" t="s">
        <v>3</v>
      </c>
      <c r="B8" t="s">
        <v>358</v>
      </c>
      <c r="C8" t="s">
        <v>359</v>
      </c>
      <c r="D8" t="s">
        <v>329</v>
      </c>
      <c r="E8" t="s">
        <v>370</v>
      </c>
      <c r="F8" s="1">
        <v>2014</v>
      </c>
      <c r="G8" s="1">
        <v>42</v>
      </c>
      <c r="H8" s="1">
        <v>15</v>
      </c>
      <c r="I8" s="25">
        <v>12</v>
      </c>
    </row>
    <row r="9" spans="1:9" x14ac:dyDescent="0.25">
      <c r="A9" t="s">
        <v>3</v>
      </c>
      <c r="B9" t="s">
        <v>358</v>
      </c>
      <c r="C9" t="s">
        <v>359</v>
      </c>
      <c r="D9" t="s">
        <v>329</v>
      </c>
      <c r="E9" t="s">
        <v>398</v>
      </c>
      <c r="F9" s="1">
        <v>2014</v>
      </c>
      <c r="G9" s="1">
        <v>16</v>
      </c>
      <c r="H9" s="1">
        <v>10</v>
      </c>
      <c r="I9" s="25">
        <v>20</v>
      </c>
    </row>
    <row r="10" spans="1:9" x14ac:dyDescent="0.25">
      <c r="A10" t="s">
        <v>3</v>
      </c>
      <c r="B10" t="s">
        <v>358</v>
      </c>
      <c r="C10" t="s">
        <v>359</v>
      </c>
      <c r="D10" t="s">
        <v>329</v>
      </c>
      <c r="E10" t="s">
        <v>400</v>
      </c>
      <c r="F10" s="1">
        <v>2014</v>
      </c>
      <c r="G10" s="1">
        <v>25</v>
      </c>
      <c r="H10" s="1">
        <v>15</v>
      </c>
      <c r="I10" s="25">
        <v>17</v>
      </c>
    </row>
    <row r="11" spans="1:9" x14ac:dyDescent="0.25">
      <c r="A11" t="s">
        <v>3</v>
      </c>
      <c r="B11" t="s">
        <v>358</v>
      </c>
      <c r="C11" t="s">
        <v>359</v>
      </c>
      <c r="D11" t="s">
        <v>329</v>
      </c>
      <c r="E11" t="s">
        <v>380</v>
      </c>
      <c r="F11" s="1">
        <v>2015</v>
      </c>
      <c r="G11" s="1">
        <v>31</v>
      </c>
      <c r="H11" s="1">
        <v>15</v>
      </c>
      <c r="I11" s="25">
        <v>13</v>
      </c>
    </row>
    <row r="12" spans="1:9" x14ac:dyDescent="0.25">
      <c r="A12" t="s">
        <v>3</v>
      </c>
      <c r="B12" t="s">
        <v>358</v>
      </c>
      <c r="C12" t="s">
        <v>359</v>
      </c>
      <c r="D12" t="s">
        <v>329</v>
      </c>
      <c r="E12" t="s">
        <v>361</v>
      </c>
      <c r="F12" s="1">
        <v>2015</v>
      </c>
      <c r="G12" s="1">
        <v>22</v>
      </c>
      <c r="H12" s="1">
        <v>10</v>
      </c>
      <c r="I12" s="25">
        <v>25</v>
      </c>
    </row>
    <row r="13" spans="1:9" x14ac:dyDescent="0.25">
      <c r="A13" t="s">
        <v>3</v>
      </c>
      <c r="B13" t="s">
        <v>340</v>
      </c>
      <c r="C13" t="s">
        <v>341</v>
      </c>
      <c r="D13" t="s">
        <v>342</v>
      </c>
      <c r="E13" t="s">
        <v>394</v>
      </c>
      <c r="F13" s="1">
        <v>2008</v>
      </c>
      <c r="G13" s="1">
        <v>36</v>
      </c>
      <c r="H13" s="1">
        <v>0</v>
      </c>
      <c r="I13" s="25">
        <v>255</v>
      </c>
    </row>
    <row r="14" spans="1:9" x14ac:dyDescent="0.25">
      <c r="A14" t="s">
        <v>3</v>
      </c>
      <c r="B14" t="s">
        <v>340</v>
      </c>
      <c r="C14" t="s">
        <v>341</v>
      </c>
      <c r="D14" t="s">
        <v>342</v>
      </c>
      <c r="E14" t="s">
        <v>412</v>
      </c>
      <c r="F14" s="1">
        <v>2008</v>
      </c>
      <c r="G14" s="1">
        <v>1</v>
      </c>
      <c r="H14" s="1">
        <v>3</v>
      </c>
      <c r="I14" s="25">
        <v>69</v>
      </c>
    </row>
    <row r="15" spans="1:9" x14ac:dyDescent="0.25">
      <c r="A15" t="s">
        <v>3</v>
      </c>
      <c r="B15" t="s">
        <v>340</v>
      </c>
      <c r="C15" t="s">
        <v>341</v>
      </c>
      <c r="D15" t="s">
        <v>342</v>
      </c>
      <c r="E15" t="s">
        <v>345</v>
      </c>
      <c r="F15" s="1">
        <v>2008</v>
      </c>
      <c r="G15" s="1">
        <v>29</v>
      </c>
      <c r="H15" s="1">
        <v>15</v>
      </c>
      <c r="I15" s="25">
        <v>16</v>
      </c>
    </row>
    <row r="16" spans="1:9" x14ac:dyDescent="0.25">
      <c r="A16" t="s">
        <v>3</v>
      </c>
      <c r="B16" t="s">
        <v>340</v>
      </c>
      <c r="C16" t="s">
        <v>341</v>
      </c>
      <c r="D16" t="s">
        <v>342</v>
      </c>
      <c r="E16" t="s">
        <v>397</v>
      </c>
      <c r="F16" s="1">
        <v>2009</v>
      </c>
      <c r="G16" s="1">
        <v>50</v>
      </c>
      <c r="H16" s="1">
        <v>0</v>
      </c>
      <c r="I16" s="25">
        <v>299</v>
      </c>
    </row>
    <row r="17" spans="1:9" x14ac:dyDescent="0.25">
      <c r="A17" t="s">
        <v>3</v>
      </c>
      <c r="B17" t="s">
        <v>340</v>
      </c>
      <c r="C17" t="s">
        <v>341</v>
      </c>
      <c r="D17" t="s">
        <v>342</v>
      </c>
      <c r="E17" t="s">
        <v>343</v>
      </c>
      <c r="F17" s="1">
        <v>2009</v>
      </c>
      <c r="G17" s="1">
        <v>45</v>
      </c>
      <c r="H17" s="1">
        <v>3</v>
      </c>
      <c r="I17" s="25">
        <v>75</v>
      </c>
    </row>
    <row r="18" spans="1:9" x14ac:dyDescent="0.25">
      <c r="A18" t="s">
        <v>3</v>
      </c>
      <c r="B18" t="s">
        <v>340</v>
      </c>
      <c r="C18" t="s">
        <v>341</v>
      </c>
      <c r="D18" t="s">
        <v>342</v>
      </c>
      <c r="E18" t="s">
        <v>350</v>
      </c>
      <c r="F18" s="1">
        <v>2009</v>
      </c>
      <c r="G18" s="1">
        <v>35</v>
      </c>
      <c r="H18" s="1">
        <v>3</v>
      </c>
      <c r="I18" s="25">
        <v>70</v>
      </c>
    </row>
    <row r="19" spans="1:9" x14ac:dyDescent="0.25">
      <c r="A19" t="s">
        <v>3</v>
      </c>
      <c r="B19" t="s">
        <v>340</v>
      </c>
      <c r="C19" t="s">
        <v>341</v>
      </c>
      <c r="D19" t="s">
        <v>342</v>
      </c>
      <c r="E19" t="s">
        <v>391</v>
      </c>
      <c r="F19" s="1">
        <v>2009</v>
      </c>
      <c r="G19" s="1">
        <v>14</v>
      </c>
      <c r="H19" s="1">
        <v>0</v>
      </c>
      <c r="I19" s="25">
        <v>320</v>
      </c>
    </row>
    <row r="20" spans="1:9" x14ac:dyDescent="0.25">
      <c r="A20" t="s">
        <v>3</v>
      </c>
      <c r="B20" t="s">
        <v>340</v>
      </c>
      <c r="C20" t="s">
        <v>341</v>
      </c>
      <c r="D20" t="s">
        <v>342</v>
      </c>
      <c r="E20" t="s">
        <v>419</v>
      </c>
      <c r="F20" s="1">
        <v>2010</v>
      </c>
      <c r="G20" s="1">
        <v>30</v>
      </c>
      <c r="H20" s="1">
        <v>3</v>
      </c>
      <c r="I20" s="25">
        <v>70</v>
      </c>
    </row>
    <row r="21" spans="1:9" x14ac:dyDescent="0.25">
      <c r="A21" t="s">
        <v>3</v>
      </c>
      <c r="B21" t="s">
        <v>340</v>
      </c>
      <c r="C21" t="s">
        <v>341</v>
      </c>
      <c r="D21" t="s">
        <v>342</v>
      </c>
      <c r="E21" t="s">
        <v>425</v>
      </c>
      <c r="F21" s="1">
        <v>2011</v>
      </c>
      <c r="G21" s="1">
        <v>43</v>
      </c>
      <c r="H21" s="1">
        <v>10</v>
      </c>
      <c r="I21" s="25">
        <v>45</v>
      </c>
    </row>
    <row r="22" spans="1:9" x14ac:dyDescent="0.25">
      <c r="A22" t="s">
        <v>3</v>
      </c>
      <c r="B22" t="s">
        <v>340</v>
      </c>
      <c r="C22" t="s">
        <v>341</v>
      </c>
      <c r="D22" t="s">
        <v>342</v>
      </c>
      <c r="E22" t="s">
        <v>392</v>
      </c>
      <c r="F22" s="1">
        <v>2011</v>
      </c>
      <c r="G22" s="1">
        <v>33</v>
      </c>
      <c r="H22" s="1">
        <v>0</v>
      </c>
      <c r="I22" s="25">
        <v>380</v>
      </c>
    </row>
    <row r="23" spans="1:9" x14ac:dyDescent="0.25">
      <c r="A23" t="s">
        <v>3</v>
      </c>
      <c r="B23" t="s">
        <v>340</v>
      </c>
      <c r="C23" t="s">
        <v>341</v>
      </c>
      <c r="D23" t="s">
        <v>342</v>
      </c>
      <c r="E23" t="s">
        <v>418</v>
      </c>
      <c r="F23" s="1">
        <v>2011</v>
      </c>
      <c r="G23" s="1">
        <v>45</v>
      </c>
      <c r="H23" s="1">
        <v>3</v>
      </c>
      <c r="I23" s="25">
        <v>75</v>
      </c>
    </row>
    <row r="24" spans="1:9" x14ac:dyDescent="0.25">
      <c r="A24" t="s">
        <v>3</v>
      </c>
      <c r="B24" t="s">
        <v>340</v>
      </c>
      <c r="C24" t="s">
        <v>341</v>
      </c>
      <c r="D24" t="s">
        <v>342</v>
      </c>
      <c r="E24" t="s">
        <v>348</v>
      </c>
      <c r="F24" s="1">
        <v>2012</v>
      </c>
      <c r="G24" s="1">
        <v>15</v>
      </c>
      <c r="H24" s="1">
        <v>10</v>
      </c>
      <c r="I24" s="25">
        <v>24</v>
      </c>
    </row>
    <row r="25" spans="1:9" x14ac:dyDescent="0.25">
      <c r="A25" t="s">
        <v>3</v>
      </c>
      <c r="B25" t="s">
        <v>340</v>
      </c>
      <c r="C25" t="s">
        <v>341</v>
      </c>
      <c r="D25" t="s">
        <v>342</v>
      </c>
      <c r="E25" t="s">
        <v>399</v>
      </c>
      <c r="F25" s="1">
        <v>2012</v>
      </c>
      <c r="G25" s="1">
        <v>47</v>
      </c>
      <c r="H25" s="1">
        <v>10</v>
      </c>
      <c r="I25" s="25">
        <v>23</v>
      </c>
    </row>
    <row r="26" spans="1:9" x14ac:dyDescent="0.25">
      <c r="A26" t="s">
        <v>3</v>
      </c>
      <c r="B26" t="s">
        <v>340</v>
      </c>
      <c r="C26" t="s">
        <v>341</v>
      </c>
      <c r="D26" t="s">
        <v>342</v>
      </c>
      <c r="E26" t="s">
        <v>396</v>
      </c>
      <c r="F26" s="1">
        <v>2014</v>
      </c>
      <c r="G26" s="1">
        <v>36</v>
      </c>
      <c r="H26" s="1">
        <v>0</v>
      </c>
      <c r="I26" s="25">
        <v>430</v>
      </c>
    </row>
    <row r="27" spans="1:9" x14ac:dyDescent="0.25">
      <c r="A27" t="s">
        <v>3</v>
      </c>
      <c r="B27" t="s">
        <v>340</v>
      </c>
      <c r="C27" t="s">
        <v>341</v>
      </c>
      <c r="D27" t="s">
        <v>342</v>
      </c>
      <c r="E27" t="s">
        <v>349</v>
      </c>
      <c r="F27" s="1">
        <v>2014</v>
      </c>
      <c r="G27" s="1">
        <v>35</v>
      </c>
      <c r="H27" s="1">
        <v>10</v>
      </c>
      <c r="I27" s="25">
        <v>25</v>
      </c>
    </row>
    <row r="28" spans="1:9" x14ac:dyDescent="0.25">
      <c r="A28" t="s">
        <v>3</v>
      </c>
      <c r="B28" t="s">
        <v>340</v>
      </c>
      <c r="C28" t="s">
        <v>341</v>
      </c>
      <c r="D28" t="s">
        <v>342</v>
      </c>
      <c r="E28" t="s">
        <v>378</v>
      </c>
      <c r="F28" s="1">
        <v>2014</v>
      </c>
      <c r="G28" s="1">
        <v>14</v>
      </c>
      <c r="H28" s="1">
        <v>0</v>
      </c>
      <c r="I28" s="25">
        <v>630</v>
      </c>
    </row>
    <row r="29" spans="1:9" x14ac:dyDescent="0.25">
      <c r="A29" t="s">
        <v>3</v>
      </c>
      <c r="B29" t="s">
        <v>340</v>
      </c>
      <c r="C29" t="s">
        <v>341</v>
      </c>
      <c r="D29" t="s">
        <v>342</v>
      </c>
      <c r="E29" t="s">
        <v>395</v>
      </c>
      <c r="F29" s="1">
        <v>2015</v>
      </c>
      <c r="G29" s="1">
        <v>15</v>
      </c>
      <c r="H29" s="1">
        <v>0</v>
      </c>
      <c r="I29" s="25">
        <v>400</v>
      </c>
    </row>
    <row r="30" spans="1:9" x14ac:dyDescent="0.25">
      <c r="A30" t="s">
        <v>3</v>
      </c>
      <c r="B30" t="s">
        <v>340</v>
      </c>
      <c r="C30" t="s">
        <v>341</v>
      </c>
      <c r="D30" t="s">
        <v>342</v>
      </c>
      <c r="E30" t="s">
        <v>393</v>
      </c>
      <c r="F30" s="1">
        <v>2015</v>
      </c>
      <c r="G30" s="1">
        <v>24</v>
      </c>
      <c r="H30" s="1">
        <v>0</v>
      </c>
      <c r="I30" s="25">
        <v>450</v>
      </c>
    </row>
    <row r="31" spans="1:9" x14ac:dyDescent="0.25">
      <c r="A31" t="s">
        <v>3</v>
      </c>
      <c r="B31" t="s">
        <v>340</v>
      </c>
      <c r="C31" t="s">
        <v>341</v>
      </c>
      <c r="D31" t="s">
        <v>342</v>
      </c>
      <c r="E31" t="s">
        <v>420</v>
      </c>
      <c r="F31" s="1">
        <v>2015</v>
      </c>
      <c r="G31" s="1">
        <v>24</v>
      </c>
      <c r="H31" s="1">
        <v>3</v>
      </c>
      <c r="I31" s="25">
        <v>90</v>
      </c>
    </row>
    <row r="32" spans="1:9" x14ac:dyDescent="0.25">
      <c r="A32" t="s">
        <v>3</v>
      </c>
      <c r="B32" t="s">
        <v>340</v>
      </c>
      <c r="C32" t="s">
        <v>341</v>
      </c>
      <c r="D32" t="s">
        <v>342</v>
      </c>
      <c r="E32" t="s">
        <v>420</v>
      </c>
      <c r="F32" s="1">
        <v>2015</v>
      </c>
      <c r="G32" s="1">
        <v>3</v>
      </c>
      <c r="H32" s="1">
        <v>3</v>
      </c>
      <c r="I32" s="25">
        <v>90</v>
      </c>
    </row>
    <row r="33" spans="1:9" x14ac:dyDescent="0.25">
      <c r="A33" t="s">
        <v>3</v>
      </c>
      <c r="B33" t="s">
        <v>340</v>
      </c>
      <c r="C33" t="s">
        <v>341</v>
      </c>
      <c r="D33" t="s">
        <v>346</v>
      </c>
      <c r="E33" t="s">
        <v>382</v>
      </c>
      <c r="F33" s="1">
        <v>2005</v>
      </c>
      <c r="G33" s="1">
        <v>32</v>
      </c>
      <c r="H33" s="1">
        <v>1</v>
      </c>
      <c r="I33" s="25">
        <v>240</v>
      </c>
    </row>
    <row r="34" spans="1:9" x14ac:dyDescent="0.25">
      <c r="A34" t="s">
        <v>3</v>
      </c>
      <c r="B34" t="s">
        <v>340</v>
      </c>
      <c r="C34" t="s">
        <v>341</v>
      </c>
      <c r="D34" t="s">
        <v>346</v>
      </c>
      <c r="E34" t="s">
        <v>386</v>
      </c>
      <c r="F34" s="1">
        <v>2005</v>
      </c>
      <c r="G34" s="1">
        <v>15</v>
      </c>
      <c r="H34" s="1">
        <v>3</v>
      </c>
      <c r="I34" s="25">
        <v>50</v>
      </c>
    </row>
    <row r="35" spans="1:9" x14ac:dyDescent="0.25">
      <c r="A35" t="s">
        <v>3</v>
      </c>
      <c r="B35" t="s">
        <v>340</v>
      </c>
      <c r="C35" t="s">
        <v>341</v>
      </c>
      <c r="D35" t="s">
        <v>346</v>
      </c>
      <c r="E35" t="s">
        <v>402</v>
      </c>
      <c r="F35" s="1">
        <v>2005</v>
      </c>
      <c r="G35" s="1">
        <v>50</v>
      </c>
      <c r="H35" s="1">
        <v>3</v>
      </c>
      <c r="I35" s="25">
        <v>60</v>
      </c>
    </row>
    <row r="36" spans="1:9" x14ac:dyDescent="0.25">
      <c r="A36" t="s">
        <v>3</v>
      </c>
      <c r="B36" t="s">
        <v>340</v>
      </c>
      <c r="C36" t="s">
        <v>341</v>
      </c>
      <c r="D36" t="s">
        <v>346</v>
      </c>
      <c r="E36" t="s">
        <v>381</v>
      </c>
      <c r="F36" s="1">
        <v>2008</v>
      </c>
      <c r="G36" s="1">
        <v>43</v>
      </c>
      <c r="H36" s="1">
        <v>1</v>
      </c>
      <c r="I36" s="25">
        <v>229</v>
      </c>
    </row>
    <row r="37" spans="1:9" x14ac:dyDescent="0.25">
      <c r="A37" t="s">
        <v>3</v>
      </c>
      <c r="B37" t="s">
        <v>340</v>
      </c>
      <c r="C37" t="s">
        <v>341</v>
      </c>
      <c r="D37" t="s">
        <v>346</v>
      </c>
      <c r="E37" t="s">
        <v>410</v>
      </c>
      <c r="F37" s="1">
        <v>2009</v>
      </c>
      <c r="G37" s="1">
        <v>40</v>
      </c>
      <c r="H37" s="1">
        <v>0</v>
      </c>
      <c r="I37" s="25">
        <v>359</v>
      </c>
    </row>
    <row r="38" spans="1:9" x14ac:dyDescent="0.25">
      <c r="A38" t="s">
        <v>3</v>
      </c>
      <c r="B38" t="s">
        <v>340</v>
      </c>
      <c r="C38" t="s">
        <v>341</v>
      </c>
      <c r="D38" t="s">
        <v>346</v>
      </c>
      <c r="E38" t="s">
        <v>347</v>
      </c>
      <c r="F38" s="1">
        <v>2009</v>
      </c>
      <c r="G38" s="1">
        <v>31</v>
      </c>
      <c r="H38" s="1">
        <v>3</v>
      </c>
      <c r="I38" s="25">
        <v>65</v>
      </c>
    </row>
    <row r="39" spans="1:9" x14ac:dyDescent="0.25">
      <c r="A39" t="s">
        <v>3</v>
      </c>
      <c r="B39" t="s">
        <v>340</v>
      </c>
      <c r="C39" t="s">
        <v>341</v>
      </c>
      <c r="D39" t="s">
        <v>346</v>
      </c>
      <c r="E39" t="s">
        <v>379</v>
      </c>
      <c r="F39" s="1">
        <v>2009</v>
      </c>
      <c r="G39" s="1">
        <v>30</v>
      </c>
      <c r="H39" s="1">
        <v>1</v>
      </c>
      <c r="I39" s="25">
        <v>135</v>
      </c>
    </row>
    <row r="40" spans="1:9" x14ac:dyDescent="0.25">
      <c r="A40" t="s">
        <v>3</v>
      </c>
      <c r="B40" t="s">
        <v>340</v>
      </c>
      <c r="C40" t="s">
        <v>341</v>
      </c>
      <c r="D40" t="s">
        <v>346</v>
      </c>
      <c r="E40" t="s">
        <v>351</v>
      </c>
      <c r="F40" s="1">
        <v>2009</v>
      </c>
      <c r="G40" s="1">
        <v>42</v>
      </c>
      <c r="H40" s="1">
        <v>1</v>
      </c>
      <c r="I40" s="25">
        <v>115</v>
      </c>
    </row>
    <row r="41" spans="1:9" x14ac:dyDescent="0.25">
      <c r="A41" t="s">
        <v>3</v>
      </c>
      <c r="B41" t="s">
        <v>340</v>
      </c>
      <c r="C41" t="s">
        <v>341</v>
      </c>
      <c r="D41" t="s">
        <v>346</v>
      </c>
      <c r="E41" t="s">
        <v>415</v>
      </c>
      <c r="F41" s="1">
        <v>2009</v>
      </c>
      <c r="G41" s="1">
        <v>28</v>
      </c>
      <c r="H41" s="1">
        <v>0</v>
      </c>
      <c r="I41" s="25">
        <v>425</v>
      </c>
    </row>
    <row r="42" spans="1:9" x14ac:dyDescent="0.25">
      <c r="A42" t="s">
        <v>3</v>
      </c>
      <c r="B42" t="s">
        <v>340</v>
      </c>
      <c r="C42" t="s">
        <v>341</v>
      </c>
      <c r="D42" t="s">
        <v>346</v>
      </c>
      <c r="E42" t="s">
        <v>383</v>
      </c>
      <c r="F42" s="1">
        <v>2010</v>
      </c>
      <c r="G42" s="1">
        <v>12</v>
      </c>
      <c r="H42" s="1">
        <v>0</v>
      </c>
      <c r="I42" s="25">
        <v>260</v>
      </c>
    </row>
    <row r="43" spans="1:9" x14ac:dyDescent="0.25">
      <c r="A43" t="s">
        <v>3</v>
      </c>
      <c r="B43" t="s">
        <v>340</v>
      </c>
      <c r="C43" t="s">
        <v>341</v>
      </c>
      <c r="D43" t="s">
        <v>346</v>
      </c>
      <c r="E43" t="s">
        <v>384</v>
      </c>
      <c r="F43" s="1">
        <v>2011</v>
      </c>
      <c r="G43" s="1">
        <v>25</v>
      </c>
      <c r="H43" s="1">
        <v>0</v>
      </c>
      <c r="I43" s="25">
        <v>280</v>
      </c>
    </row>
    <row r="44" spans="1:9" x14ac:dyDescent="0.25">
      <c r="A44" t="s">
        <v>3</v>
      </c>
      <c r="B44" t="s">
        <v>340</v>
      </c>
      <c r="C44" t="s">
        <v>341</v>
      </c>
      <c r="D44" t="s">
        <v>346</v>
      </c>
      <c r="E44" t="s">
        <v>413</v>
      </c>
      <c r="F44" s="1">
        <v>2011</v>
      </c>
      <c r="G44" s="1">
        <v>45</v>
      </c>
      <c r="H44" s="1">
        <v>3</v>
      </c>
      <c r="I44" s="25">
        <v>95</v>
      </c>
    </row>
    <row r="45" spans="1:9" x14ac:dyDescent="0.25">
      <c r="A45" t="s">
        <v>3</v>
      </c>
      <c r="B45" t="s">
        <v>340</v>
      </c>
      <c r="C45" t="s">
        <v>341</v>
      </c>
      <c r="D45" t="s">
        <v>346</v>
      </c>
      <c r="E45" t="s">
        <v>418</v>
      </c>
      <c r="F45" s="1">
        <v>2011</v>
      </c>
      <c r="G45" s="1">
        <v>44</v>
      </c>
      <c r="H45" s="1">
        <v>3</v>
      </c>
      <c r="I45" s="25">
        <v>60</v>
      </c>
    </row>
    <row r="46" spans="1:9" x14ac:dyDescent="0.25">
      <c r="A46" t="s">
        <v>3</v>
      </c>
      <c r="B46" t="s">
        <v>340</v>
      </c>
      <c r="C46" t="s">
        <v>341</v>
      </c>
      <c r="D46" t="s">
        <v>346</v>
      </c>
      <c r="E46" t="s">
        <v>406</v>
      </c>
      <c r="F46" s="1">
        <v>2012</v>
      </c>
      <c r="G46" s="1">
        <v>33</v>
      </c>
      <c r="H46" s="1">
        <v>3</v>
      </c>
      <c r="I46" s="25">
        <v>80</v>
      </c>
    </row>
    <row r="47" spans="1:9" x14ac:dyDescent="0.25">
      <c r="A47" t="s">
        <v>3</v>
      </c>
      <c r="B47" t="s">
        <v>340</v>
      </c>
      <c r="C47" t="s">
        <v>341</v>
      </c>
      <c r="D47" t="s">
        <v>346</v>
      </c>
      <c r="E47" t="s">
        <v>385</v>
      </c>
      <c r="F47" s="1">
        <v>2014</v>
      </c>
      <c r="G47" s="1">
        <v>34</v>
      </c>
      <c r="H47" s="1">
        <v>0</v>
      </c>
      <c r="I47" s="25">
        <v>330</v>
      </c>
    </row>
    <row r="48" spans="1:9" x14ac:dyDescent="0.25">
      <c r="A48" t="s">
        <v>3</v>
      </c>
      <c r="B48" t="s">
        <v>340</v>
      </c>
      <c r="C48" t="s">
        <v>341</v>
      </c>
      <c r="D48" t="s">
        <v>346</v>
      </c>
      <c r="E48" t="s">
        <v>414</v>
      </c>
      <c r="F48" s="1">
        <v>2014</v>
      </c>
      <c r="G48" s="1">
        <v>15</v>
      </c>
      <c r="H48" s="1">
        <v>1</v>
      </c>
      <c r="I48" s="25">
        <v>120</v>
      </c>
    </row>
    <row r="49" spans="1:9" x14ac:dyDescent="0.25">
      <c r="A49" t="s">
        <v>3</v>
      </c>
      <c r="B49" t="s">
        <v>340</v>
      </c>
      <c r="C49" t="s">
        <v>341</v>
      </c>
      <c r="D49" t="s">
        <v>346</v>
      </c>
      <c r="E49" t="s">
        <v>416</v>
      </c>
      <c r="F49" s="1">
        <v>2014</v>
      </c>
      <c r="G49" s="1">
        <v>7</v>
      </c>
      <c r="H49" s="1">
        <v>0</v>
      </c>
      <c r="I49" s="25">
        <v>580</v>
      </c>
    </row>
    <row r="50" spans="1:9" x14ac:dyDescent="0.25">
      <c r="A50" t="s">
        <v>3</v>
      </c>
      <c r="B50" t="s">
        <v>340</v>
      </c>
      <c r="C50" t="s">
        <v>341</v>
      </c>
      <c r="D50" t="s">
        <v>346</v>
      </c>
      <c r="E50" t="s">
        <v>404</v>
      </c>
      <c r="F50" s="1">
        <v>2014</v>
      </c>
      <c r="G50" s="1">
        <v>43</v>
      </c>
      <c r="H50" s="1">
        <v>3</v>
      </c>
      <c r="I50" s="25">
        <v>80</v>
      </c>
    </row>
    <row r="51" spans="1:9" x14ac:dyDescent="0.25">
      <c r="A51" t="s">
        <v>3</v>
      </c>
      <c r="B51" t="s">
        <v>340</v>
      </c>
      <c r="C51" t="s">
        <v>341</v>
      </c>
      <c r="D51" t="s">
        <v>346</v>
      </c>
      <c r="E51" t="s">
        <v>404</v>
      </c>
      <c r="F51" s="1">
        <v>2014</v>
      </c>
      <c r="G51" s="1">
        <v>7</v>
      </c>
      <c r="H51" s="1">
        <v>3</v>
      </c>
      <c r="I51" s="25">
        <v>80</v>
      </c>
    </row>
    <row r="52" spans="1:9" x14ac:dyDescent="0.25">
      <c r="A52" t="s">
        <v>3</v>
      </c>
      <c r="B52" t="s">
        <v>340</v>
      </c>
      <c r="C52" t="s">
        <v>341</v>
      </c>
      <c r="D52" t="s">
        <v>346</v>
      </c>
      <c r="E52" t="s">
        <v>387</v>
      </c>
      <c r="F52" s="1">
        <v>2015</v>
      </c>
      <c r="G52" s="1">
        <v>0</v>
      </c>
      <c r="H52" s="1">
        <v>3</v>
      </c>
      <c r="I52" s="25">
        <v>75</v>
      </c>
    </row>
    <row r="53" spans="1:9" x14ac:dyDescent="0.25">
      <c r="A53" t="s">
        <v>3</v>
      </c>
      <c r="B53" t="s">
        <v>340</v>
      </c>
      <c r="C53" t="s">
        <v>341</v>
      </c>
      <c r="D53" t="s">
        <v>346</v>
      </c>
      <c r="E53" t="s">
        <v>387</v>
      </c>
      <c r="F53" s="1">
        <v>2015</v>
      </c>
      <c r="G53" s="1">
        <v>36</v>
      </c>
      <c r="H53" s="1">
        <v>3</v>
      </c>
      <c r="I53" s="25">
        <v>75</v>
      </c>
    </row>
    <row r="54" spans="1:9" x14ac:dyDescent="0.25">
      <c r="A54" t="s">
        <v>3</v>
      </c>
      <c r="B54" t="s">
        <v>340</v>
      </c>
      <c r="C54" t="s">
        <v>341</v>
      </c>
      <c r="D54" t="s">
        <v>346</v>
      </c>
      <c r="E54" t="s">
        <v>417</v>
      </c>
      <c r="F54" s="1">
        <v>2015</v>
      </c>
      <c r="G54" s="1">
        <v>0</v>
      </c>
      <c r="H54" s="1">
        <v>0</v>
      </c>
      <c r="I54" s="25">
        <v>650</v>
      </c>
    </row>
    <row r="55" spans="1:9" x14ac:dyDescent="0.25">
      <c r="A55" t="s">
        <v>3</v>
      </c>
      <c r="B55" t="s">
        <v>340</v>
      </c>
      <c r="C55" t="s">
        <v>341</v>
      </c>
      <c r="D55" t="s">
        <v>346</v>
      </c>
      <c r="E55" t="s">
        <v>403</v>
      </c>
      <c r="F55" s="1">
        <v>2015</v>
      </c>
      <c r="G55" s="1">
        <v>7</v>
      </c>
      <c r="H55" s="1">
        <v>3</v>
      </c>
      <c r="I55" s="25">
        <v>79</v>
      </c>
    </row>
    <row r="56" spans="1:9" x14ac:dyDescent="0.25">
      <c r="A56" t="s">
        <v>3</v>
      </c>
      <c r="B56" t="s">
        <v>340</v>
      </c>
      <c r="C56" t="s">
        <v>341</v>
      </c>
      <c r="D56" t="s">
        <v>346</v>
      </c>
      <c r="E56" t="s">
        <v>405</v>
      </c>
      <c r="F56" s="1">
        <v>2015</v>
      </c>
      <c r="G56" s="1">
        <v>5</v>
      </c>
      <c r="H56" s="1">
        <v>3</v>
      </c>
      <c r="I56" s="25">
        <v>79</v>
      </c>
    </row>
    <row r="57" spans="1:9" x14ac:dyDescent="0.25">
      <c r="A57" t="s">
        <v>3</v>
      </c>
      <c r="B57" t="s">
        <v>334</v>
      </c>
      <c r="C57" t="s">
        <v>335</v>
      </c>
      <c r="D57" t="s">
        <v>346</v>
      </c>
      <c r="E57" t="s">
        <v>377</v>
      </c>
      <c r="F57" s="1">
        <v>2012</v>
      </c>
      <c r="G57" s="1">
        <v>28</v>
      </c>
      <c r="H57" s="1">
        <v>10</v>
      </c>
      <c r="I57" s="25">
        <v>45</v>
      </c>
    </row>
    <row r="58" spans="1:9" x14ac:dyDescent="0.25">
      <c r="A58" t="s">
        <v>3</v>
      </c>
      <c r="B58" t="s">
        <v>334</v>
      </c>
      <c r="C58" t="s">
        <v>335</v>
      </c>
      <c r="D58" t="s">
        <v>346</v>
      </c>
      <c r="E58" t="s">
        <v>366</v>
      </c>
      <c r="F58" s="1">
        <v>2013</v>
      </c>
      <c r="G58" s="1">
        <v>41</v>
      </c>
      <c r="H58" s="1">
        <v>10</v>
      </c>
      <c r="I58" s="25">
        <v>27</v>
      </c>
    </row>
    <row r="59" spans="1:9" x14ac:dyDescent="0.25">
      <c r="A59" t="s">
        <v>3</v>
      </c>
      <c r="B59" t="s">
        <v>334</v>
      </c>
      <c r="C59" t="s">
        <v>335</v>
      </c>
      <c r="D59" t="s">
        <v>346</v>
      </c>
      <c r="E59" t="s">
        <v>366</v>
      </c>
      <c r="F59" s="1">
        <v>2013</v>
      </c>
      <c r="G59" s="1">
        <v>21</v>
      </c>
      <c r="H59" s="1">
        <v>10</v>
      </c>
      <c r="I59" s="25">
        <v>27</v>
      </c>
    </row>
    <row r="60" spans="1:9" x14ac:dyDescent="0.25">
      <c r="A60" t="s">
        <v>3</v>
      </c>
      <c r="B60" t="s">
        <v>334</v>
      </c>
      <c r="C60" t="s">
        <v>335</v>
      </c>
      <c r="D60" t="s">
        <v>346</v>
      </c>
      <c r="E60" t="s">
        <v>362</v>
      </c>
      <c r="F60" s="1">
        <v>2014</v>
      </c>
      <c r="G60" s="1">
        <v>45</v>
      </c>
      <c r="H60" s="1">
        <v>10</v>
      </c>
      <c r="I60" s="25">
        <v>27</v>
      </c>
    </row>
    <row r="61" spans="1:9" x14ac:dyDescent="0.25">
      <c r="A61" t="s">
        <v>3</v>
      </c>
      <c r="B61" t="s">
        <v>334</v>
      </c>
      <c r="C61" t="s">
        <v>335</v>
      </c>
      <c r="D61" t="s">
        <v>336</v>
      </c>
      <c r="E61" t="s">
        <v>426</v>
      </c>
      <c r="F61" s="1">
        <v>2008</v>
      </c>
      <c r="G61" s="1">
        <v>17</v>
      </c>
      <c r="H61" s="1">
        <v>10</v>
      </c>
      <c r="I61" s="25">
        <v>36</v>
      </c>
    </row>
    <row r="62" spans="1:9" x14ac:dyDescent="0.25">
      <c r="A62" t="s">
        <v>3</v>
      </c>
      <c r="B62" t="s">
        <v>334</v>
      </c>
      <c r="C62" t="s">
        <v>335</v>
      </c>
      <c r="D62" t="s">
        <v>336</v>
      </c>
      <c r="E62" t="s">
        <v>374</v>
      </c>
      <c r="F62" s="1">
        <v>2009</v>
      </c>
      <c r="G62" s="1">
        <v>10</v>
      </c>
      <c r="H62" s="1">
        <v>10</v>
      </c>
      <c r="I62" s="25">
        <v>35</v>
      </c>
    </row>
    <row r="63" spans="1:9" x14ac:dyDescent="0.25">
      <c r="A63" t="s">
        <v>3</v>
      </c>
      <c r="B63" t="s">
        <v>334</v>
      </c>
      <c r="C63" t="s">
        <v>335</v>
      </c>
      <c r="D63" t="s">
        <v>336</v>
      </c>
      <c r="E63" t="s">
        <v>409</v>
      </c>
      <c r="F63" s="1">
        <v>2009</v>
      </c>
      <c r="G63" s="1">
        <v>8</v>
      </c>
      <c r="H63" s="1">
        <v>3</v>
      </c>
      <c r="I63" s="25">
        <v>59</v>
      </c>
    </row>
    <row r="64" spans="1:9" x14ac:dyDescent="0.25">
      <c r="A64" t="s">
        <v>3</v>
      </c>
      <c r="B64" t="s">
        <v>334</v>
      </c>
      <c r="C64" t="s">
        <v>335</v>
      </c>
      <c r="D64" t="s">
        <v>336</v>
      </c>
      <c r="E64" t="s">
        <v>337</v>
      </c>
      <c r="F64" s="1">
        <v>2010</v>
      </c>
      <c r="G64" s="1">
        <v>35</v>
      </c>
      <c r="H64" s="1">
        <v>3</v>
      </c>
      <c r="I64" s="25">
        <v>50</v>
      </c>
    </row>
    <row r="65" spans="1:9" x14ac:dyDescent="0.25">
      <c r="A65" t="s">
        <v>3</v>
      </c>
      <c r="B65" t="s">
        <v>334</v>
      </c>
      <c r="C65" t="s">
        <v>335</v>
      </c>
      <c r="D65" t="s">
        <v>336</v>
      </c>
      <c r="E65" t="s">
        <v>371</v>
      </c>
      <c r="F65" s="1">
        <v>2011</v>
      </c>
      <c r="G65" s="1">
        <v>1</v>
      </c>
      <c r="H65" s="1">
        <v>3</v>
      </c>
      <c r="I65" s="25">
        <v>53</v>
      </c>
    </row>
    <row r="66" spans="1:9" x14ac:dyDescent="0.25">
      <c r="A66" t="s">
        <v>3</v>
      </c>
      <c r="B66" t="s">
        <v>334</v>
      </c>
      <c r="C66" t="s">
        <v>335</v>
      </c>
      <c r="D66" t="s">
        <v>336</v>
      </c>
      <c r="E66" t="s">
        <v>407</v>
      </c>
      <c r="F66" s="1">
        <v>2011</v>
      </c>
      <c r="G66" s="1">
        <v>44</v>
      </c>
      <c r="H66" s="1">
        <v>3</v>
      </c>
      <c r="I66" s="25">
        <v>50</v>
      </c>
    </row>
    <row r="67" spans="1:9" x14ac:dyDescent="0.25">
      <c r="A67" t="s">
        <v>3</v>
      </c>
      <c r="B67" t="s">
        <v>334</v>
      </c>
      <c r="C67" t="s">
        <v>335</v>
      </c>
      <c r="D67" t="s">
        <v>336</v>
      </c>
      <c r="E67" t="s">
        <v>390</v>
      </c>
      <c r="F67" s="1">
        <v>2011</v>
      </c>
      <c r="G67" s="1">
        <v>22</v>
      </c>
      <c r="H67" s="1">
        <v>3</v>
      </c>
      <c r="I67" s="25">
        <v>50</v>
      </c>
    </row>
    <row r="68" spans="1:9" x14ac:dyDescent="0.25">
      <c r="A68" t="s">
        <v>3</v>
      </c>
      <c r="B68" t="s">
        <v>334</v>
      </c>
      <c r="C68" t="s">
        <v>335</v>
      </c>
      <c r="D68" t="s">
        <v>336</v>
      </c>
      <c r="E68" t="s">
        <v>356</v>
      </c>
      <c r="F68" s="1">
        <v>2012</v>
      </c>
      <c r="G68" s="1">
        <v>35</v>
      </c>
      <c r="H68" s="1">
        <v>10</v>
      </c>
      <c r="I68" s="25">
        <v>25</v>
      </c>
    </row>
    <row r="69" spans="1:9" x14ac:dyDescent="0.25">
      <c r="A69" t="s">
        <v>3</v>
      </c>
      <c r="B69" t="s">
        <v>334</v>
      </c>
      <c r="C69" t="s">
        <v>335</v>
      </c>
      <c r="D69" t="s">
        <v>336</v>
      </c>
      <c r="E69" t="s">
        <v>338</v>
      </c>
      <c r="F69" s="1">
        <v>2012</v>
      </c>
      <c r="G69" s="1">
        <v>19</v>
      </c>
      <c r="H69" s="1">
        <v>3</v>
      </c>
      <c r="I69" s="25">
        <v>55</v>
      </c>
    </row>
    <row r="70" spans="1:9" x14ac:dyDescent="0.25">
      <c r="A70" t="s">
        <v>3</v>
      </c>
      <c r="B70" t="s">
        <v>334</v>
      </c>
      <c r="C70" t="s">
        <v>335</v>
      </c>
      <c r="D70" t="s">
        <v>336</v>
      </c>
      <c r="E70" t="s">
        <v>377</v>
      </c>
      <c r="F70" s="1">
        <v>2012</v>
      </c>
      <c r="G70" s="1">
        <v>50</v>
      </c>
      <c r="H70" s="1">
        <v>10</v>
      </c>
      <c r="I70" s="25">
        <v>40</v>
      </c>
    </row>
    <row r="71" spans="1:9" x14ac:dyDescent="0.25">
      <c r="A71" t="s">
        <v>3</v>
      </c>
      <c r="B71" t="s">
        <v>334</v>
      </c>
      <c r="C71" t="s">
        <v>335</v>
      </c>
      <c r="D71" t="s">
        <v>336</v>
      </c>
      <c r="E71" t="s">
        <v>363</v>
      </c>
      <c r="F71" s="1">
        <v>2012</v>
      </c>
      <c r="G71" s="1">
        <v>27</v>
      </c>
      <c r="H71" s="1">
        <v>10</v>
      </c>
      <c r="I71" s="25">
        <v>23</v>
      </c>
    </row>
    <row r="72" spans="1:9" x14ac:dyDescent="0.25">
      <c r="A72" t="s">
        <v>3</v>
      </c>
      <c r="B72" t="s">
        <v>334</v>
      </c>
      <c r="C72" t="s">
        <v>335</v>
      </c>
      <c r="D72" t="s">
        <v>336</v>
      </c>
      <c r="E72" t="s">
        <v>408</v>
      </c>
      <c r="F72" s="1">
        <v>2012</v>
      </c>
      <c r="G72" s="1">
        <v>37</v>
      </c>
      <c r="H72" s="1">
        <v>3</v>
      </c>
      <c r="I72" s="25">
        <v>50</v>
      </c>
    </row>
    <row r="73" spans="1:9" x14ac:dyDescent="0.25">
      <c r="A73" t="s">
        <v>3</v>
      </c>
      <c r="B73" t="s">
        <v>334</v>
      </c>
      <c r="C73" t="s">
        <v>335</v>
      </c>
      <c r="D73" t="s">
        <v>336</v>
      </c>
      <c r="E73" t="s">
        <v>373</v>
      </c>
      <c r="F73" s="1">
        <v>2013</v>
      </c>
      <c r="G73" s="1">
        <v>3</v>
      </c>
      <c r="H73" s="1">
        <v>3</v>
      </c>
      <c r="I73" s="25">
        <v>65</v>
      </c>
    </row>
    <row r="74" spans="1:9" x14ac:dyDescent="0.25">
      <c r="A74" t="s">
        <v>3</v>
      </c>
      <c r="B74" t="s">
        <v>334</v>
      </c>
      <c r="C74" t="s">
        <v>335</v>
      </c>
      <c r="D74" t="s">
        <v>336</v>
      </c>
      <c r="E74" t="s">
        <v>376</v>
      </c>
      <c r="F74" s="1">
        <v>2013</v>
      </c>
      <c r="G74" s="1">
        <v>22</v>
      </c>
      <c r="H74" s="1">
        <v>10</v>
      </c>
      <c r="I74" s="25">
        <v>40</v>
      </c>
    </row>
    <row r="75" spans="1:9" x14ac:dyDescent="0.25">
      <c r="A75" t="s">
        <v>3</v>
      </c>
      <c r="B75" t="s">
        <v>334</v>
      </c>
      <c r="C75" t="s">
        <v>335</v>
      </c>
      <c r="D75" t="s">
        <v>336</v>
      </c>
      <c r="E75" t="s">
        <v>366</v>
      </c>
      <c r="F75" s="1">
        <v>2013</v>
      </c>
      <c r="G75" s="1">
        <v>41</v>
      </c>
      <c r="H75" s="1">
        <v>10</v>
      </c>
      <c r="I75" s="25">
        <v>25</v>
      </c>
    </row>
    <row r="76" spans="1:9" x14ac:dyDescent="0.25">
      <c r="A76" t="s">
        <v>3</v>
      </c>
      <c r="B76" t="s">
        <v>334</v>
      </c>
      <c r="C76" t="s">
        <v>335</v>
      </c>
      <c r="D76" t="s">
        <v>336</v>
      </c>
      <c r="E76" t="s">
        <v>372</v>
      </c>
      <c r="F76" s="1">
        <v>2014</v>
      </c>
      <c r="G76" s="1">
        <v>8</v>
      </c>
      <c r="H76" s="1">
        <v>3</v>
      </c>
      <c r="I76" s="25">
        <v>65</v>
      </c>
    </row>
    <row r="77" spans="1:9" x14ac:dyDescent="0.25">
      <c r="A77" t="s">
        <v>3</v>
      </c>
      <c r="B77" t="s">
        <v>334</v>
      </c>
      <c r="C77" t="s">
        <v>335</v>
      </c>
      <c r="D77" t="s">
        <v>336</v>
      </c>
      <c r="E77" t="s">
        <v>389</v>
      </c>
      <c r="F77" s="1">
        <v>2014</v>
      </c>
      <c r="G77" s="1">
        <v>39</v>
      </c>
      <c r="H77" s="1">
        <v>15</v>
      </c>
      <c r="I77" s="25">
        <v>18</v>
      </c>
    </row>
    <row r="78" spans="1:9" x14ac:dyDescent="0.25">
      <c r="A78" t="s">
        <v>3</v>
      </c>
      <c r="B78" t="s">
        <v>334</v>
      </c>
      <c r="C78" t="s">
        <v>335</v>
      </c>
      <c r="D78" t="s">
        <v>336</v>
      </c>
      <c r="E78" t="s">
        <v>339</v>
      </c>
      <c r="F78" s="1">
        <v>2014</v>
      </c>
      <c r="G78" s="1">
        <v>30</v>
      </c>
      <c r="H78" s="1">
        <v>3</v>
      </c>
      <c r="I78" s="25">
        <v>60</v>
      </c>
    </row>
    <row r="79" spans="1:9" x14ac:dyDescent="0.25">
      <c r="A79" t="s">
        <v>3</v>
      </c>
      <c r="B79" t="s">
        <v>334</v>
      </c>
      <c r="C79" t="s">
        <v>335</v>
      </c>
      <c r="D79" t="s">
        <v>336</v>
      </c>
      <c r="E79" t="s">
        <v>375</v>
      </c>
      <c r="F79" s="1">
        <v>2014</v>
      </c>
      <c r="G79" s="1">
        <v>11</v>
      </c>
      <c r="H79" s="1">
        <v>10</v>
      </c>
      <c r="I79" s="25">
        <v>40</v>
      </c>
    </row>
    <row r="80" spans="1:9" x14ac:dyDescent="0.25">
      <c r="A80" t="s">
        <v>3</v>
      </c>
      <c r="B80" t="s">
        <v>334</v>
      </c>
      <c r="C80" t="s">
        <v>335</v>
      </c>
      <c r="D80" t="s">
        <v>336</v>
      </c>
      <c r="E80" t="s">
        <v>362</v>
      </c>
      <c r="F80" s="1">
        <v>2014</v>
      </c>
      <c r="G80" s="1">
        <v>7</v>
      </c>
      <c r="H80" s="1">
        <v>10</v>
      </c>
      <c r="I80" s="25">
        <v>23</v>
      </c>
    </row>
    <row r="81" spans="1:9" x14ac:dyDescent="0.25">
      <c r="A81" t="s">
        <v>3</v>
      </c>
      <c r="B81" t="s">
        <v>334</v>
      </c>
      <c r="C81" t="s">
        <v>335</v>
      </c>
      <c r="D81" t="s">
        <v>336</v>
      </c>
      <c r="E81" t="s">
        <v>357</v>
      </c>
      <c r="F81" s="1">
        <v>2015</v>
      </c>
      <c r="G81" s="1">
        <v>14</v>
      </c>
      <c r="H81" s="1">
        <v>10</v>
      </c>
      <c r="I81" s="25">
        <v>25</v>
      </c>
    </row>
    <row r="82" spans="1:9" x14ac:dyDescent="0.25">
      <c r="A82" t="s">
        <v>3</v>
      </c>
      <c r="B82" t="s">
        <v>334</v>
      </c>
      <c r="C82" t="s">
        <v>335</v>
      </c>
      <c r="D82" t="s">
        <v>336</v>
      </c>
      <c r="E82" t="s">
        <v>388</v>
      </c>
      <c r="F82" s="1">
        <v>2015</v>
      </c>
      <c r="G82" s="1">
        <v>25</v>
      </c>
      <c r="H82" s="1">
        <v>15</v>
      </c>
      <c r="I82" s="25">
        <v>18</v>
      </c>
    </row>
    <row r="83" spans="1:9" x14ac:dyDescent="0.25">
      <c r="A83" t="s">
        <v>3</v>
      </c>
      <c r="B83" t="s">
        <v>334</v>
      </c>
      <c r="C83" t="s">
        <v>335</v>
      </c>
      <c r="D83" t="s">
        <v>336</v>
      </c>
      <c r="E83" t="s">
        <v>364</v>
      </c>
      <c r="F83" s="1">
        <v>2015</v>
      </c>
      <c r="G83" s="1">
        <v>28</v>
      </c>
      <c r="H83" s="1">
        <v>10</v>
      </c>
      <c r="I83" s="25">
        <v>25</v>
      </c>
    </row>
    <row r="84" spans="1:9" x14ac:dyDescent="0.25">
      <c r="A84" t="s">
        <v>3</v>
      </c>
      <c r="B84" t="s">
        <v>334</v>
      </c>
      <c r="C84" t="s">
        <v>335</v>
      </c>
      <c r="D84" t="s">
        <v>336</v>
      </c>
      <c r="E84" t="s">
        <v>365</v>
      </c>
      <c r="F84" s="1">
        <v>2016</v>
      </c>
      <c r="G84" s="1">
        <v>30</v>
      </c>
      <c r="H84" s="1">
        <v>10</v>
      </c>
      <c r="I84" s="25">
        <v>25</v>
      </c>
    </row>
    <row r="85" spans="1:9" x14ac:dyDescent="0.25">
      <c r="A85" t="s">
        <v>327</v>
      </c>
      <c r="B85" t="s">
        <v>135</v>
      </c>
      <c r="C85" t="s">
        <v>328</v>
      </c>
      <c r="D85" t="s">
        <v>329</v>
      </c>
      <c r="E85" t="s">
        <v>421</v>
      </c>
      <c r="F85" s="1">
        <v>2011</v>
      </c>
      <c r="G85" s="1">
        <v>10</v>
      </c>
      <c r="H85" s="1">
        <v>3</v>
      </c>
      <c r="I85" s="25">
        <v>60</v>
      </c>
    </row>
    <row r="86" spans="1:9" x14ac:dyDescent="0.25">
      <c r="A86" t="s">
        <v>327</v>
      </c>
      <c r="B86" t="s">
        <v>135</v>
      </c>
      <c r="C86" t="s">
        <v>328</v>
      </c>
      <c r="D86" t="s">
        <v>329</v>
      </c>
      <c r="E86" t="s">
        <v>421</v>
      </c>
      <c r="F86" s="1">
        <v>2011</v>
      </c>
      <c r="G86" s="1">
        <v>0</v>
      </c>
      <c r="H86" s="1">
        <v>3</v>
      </c>
      <c r="I86" s="25">
        <v>60</v>
      </c>
    </row>
    <row r="87" spans="1:9" x14ac:dyDescent="0.25">
      <c r="A87" t="s">
        <v>327</v>
      </c>
      <c r="B87" t="s">
        <v>135</v>
      </c>
      <c r="C87" t="s">
        <v>328</v>
      </c>
      <c r="D87" t="s">
        <v>329</v>
      </c>
      <c r="E87" t="s">
        <v>355</v>
      </c>
      <c r="F87" s="1">
        <v>2011</v>
      </c>
      <c r="G87" s="1">
        <v>41</v>
      </c>
      <c r="H87" s="1">
        <v>10</v>
      </c>
      <c r="I87" s="25">
        <v>45</v>
      </c>
    </row>
    <row r="88" spans="1:9" x14ac:dyDescent="0.25">
      <c r="A88" t="s">
        <v>327</v>
      </c>
      <c r="B88" t="s">
        <v>135</v>
      </c>
      <c r="C88" t="s">
        <v>328</v>
      </c>
      <c r="D88" t="s">
        <v>329</v>
      </c>
      <c r="E88" t="s">
        <v>424</v>
      </c>
      <c r="F88" s="1">
        <v>2012</v>
      </c>
      <c r="G88" s="1">
        <v>5</v>
      </c>
      <c r="H88" s="1">
        <v>3</v>
      </c>
      <c r="I88" s="25">
        <v>60</v>
      </c>
    </row>
    <row r="89" spans="1:9" x14ac:dyDescent="0.25">
      <c r="A89" t="s">
        <v>327</v>
      </c>
      <c r="B89" t="s">
        <v>135</v>
      </c>
      <c r="C89" t="s">
        <v>328</v>
      </c>
      <c r="D89" t="s">
        <v>329</v>
      </c>
      <c r="E89" t="s">
        <v>331</v>
      </c>
      <c r="F89" s="1">
        <v>2012</v>
      </c>
      <c r="G89" s="1">
        <v>28</v>
      </c>
      <c r="H89" s="1">
        <v>10</v>
      </c>
      <c r="I89" s="25">
        <v>25</v>
      </c>
    </row>
    <row r="90" spans="1:9" x14ac:dyDescent="0.25">
      <c r="A90" t="s">
        <v>327</v>
      </c>
      <c r="B90" t="s">
        <v>135</v>
      </c>
      <c r="C90" t="s">
        <v>328</v>
      </c>
      <c r="D90" t="s">
        <v>329</v>
      </c>
      <c r="E90" t="s">
        <v>352</v>
      </c>
      <c r="F90" s="1">
        <v>2012</v>
      </c>
      <c r="G90" s="1">
        <v>17</v>
      </c>
      <c r="H90" s="1">
        <v>10</v>
      </c>
      <c r="I90" s="25">
        <v>45</v>
      </c>
    </row>
    <row r="91" spans="1:9" x14ac:dyDescent="0.25">
      <c r="A91" t="s">
        <v>327</v>
      </c>
      <c r="B91" t="s">
        <v>135</v>
      </c>
      <c r="C91" t="s">
        <v>328</v>
      </c>
      <c r="D91" t="s">
        <v>329</v>
      </c>
      <c r="E91" t="s">
        <v>422</v>
      </c>
      <c r="F91" s="1">
        <v>2013</v>
      </c>
      <c r="G91" s="1">
        <v>30</v>
      </c>
      <c r="H91" s="1">
        <v>3</v>
      </c>
      <c r="I91" s="25">
        <v>60</v>
      </c>
    </row>
    <row r="92" spans="1:9" x14ac:dyDescent="0.25">
      <c r="A92" t="s">
        <v>327</v>
      </c>
      <c r="B92" t="s">
        <v>135</v>
      </c>
      <c r="C92" t="s">
        <v>328</v>
      </c>
      <c r="D92" t="s">
        <v>329</v>
      </c>
      <c r="E92" t="s">
        <v>344</v>
      </c>
      <c r="F92" s="1">
        <v>2013</v>
      </c>
      <c r="G92" s="1">
        <v>21</v>
      </c>
      <c r="H92" s="1">
        <v>10</v>
      </c>
      <c r="I92" s="25">
        <v>45</v>
      </c>
    </row>
    <row r="93" spans="1:9" x14ac:dyDescent="0.25">
      <c r="A93" t="s">
        <v>327</v>
      </c>
      <c r="B93" t="s">
        <v>135</v>
      </c>
      <c r="C93" t="s">
        <v>328</v>
      </c>
      <c r="D93" t="s">
        <v>329</v>
      </c>
      <c r="E93" t="s">
        <v>330</v>
      </c>
      <c r="F93" s="1">
        <v>2013</v>
      </c>
      <c r="G93" s="1">
        <v>47</v>
      </c>
      <c r="H93" s="1">
        <v>10</v>
      </c>
      <c r="I93" s="25">
        <v>25</v>
      </c>
    </row>
    <row r="94" spans="1:9" x14ac:dyDescent="0.25">
      <c r="A94" t="s">
        <v>327</v>
      </c>
      <c r="B94" t="s">
        <v>135</v>
      </c>
      <c r="C94" t="s">
        <v>328</v>
      </c>
      <c r="D94" t="s">
        <v>329</v>
      </c>
      <c r="E94" t="s">
        <v>354</v>
      </c>
      <c r="F94" s="1">
        <v>2013</v>
      </c>
      <c r="G94" s="1">
        <v>27</v>
      </c>
      <c r="H94" s="1">
        <v>10</v>
      </c>
      <c r="I94" s="25">
        <v>45</v>
      </c>
    </row>
    <row r="95" spans="1:9" x14ac:dyDescent="0.25">
      <c r="A95" t="s">
        <v>327</v>
      </c>
      <c r="B95" t="s">
        <v>135</v>
      </c>
      <c r="C95" t="s">
        <v>328</v>
      </c>
      <c r="D95" t="s">
        <v>329</v>
      </c>
      <c r="E95" t="s">
        <v>423</v>
      </c>
      <c r="F95" s="1">
        <v>2014</v>
      </c>
      <c r="G95" s="1">
        <v>36</v>
      </c>
      <c r="H95" s="1">
        <v>3</v>
      </c>
      <c r="I95" s="25">
        <v>60</v>
      </c>
    </row>
    <row r="96" spans="1:9" x14ac:dyDescent="0.25">
      <c r="A96" t="s">
        <v>327</v>
      </c>
      <c r="B96" t="s">
        <v>135</v>
      </c>
      <c r="C96" t="s">
        <v>328</v>
      </c>
      <c r="D96" t="s">
        <v>329</v>
      </c>
      <c r="E96" t="s">
        <v>333</v>
      </c>
      <c r="F96" s="1">
        <v>2014</v>
      </c>
      <c r="G96" s="1">
        <v>24</v>
      </c>
      <c r="H96" s="1">
        <v>10</v>
      </c>
      <c r="I96" s="25">
        <v>28</v>
      </c>
    </row>
    <row r="97" spans="1:9" x14ac:dyDescent="0.25">
      <c r="A97" t="s">
        <v>327</v>
      </c>
      <c r="B97" t="s">
        <v>135</v>
      </c>
      <c r="C97" t="s">
        <v>328</v>
      </c>
      <c r="D97" t="s">
        <v>329</v>
      </c>
      <c r="E97" t="s">
        <v>353</v>
      </c>
      <c r="F97" s="1">
        <v>2014</v>
      </c>
      <c r="G97" s="1">
        <v>35</v>
      </c>
      <c r="H97" s="1">
        <v>10</v>
      </c>
      <c r="I97" s="25">
        <v>45</v>
      </c>
    </row>
    <row r="98" spans="1:9" x14ac:dyDescent="0.25">
      <c r="A98" t="s">
        <v>327</v>
      </c>
      <c r="B98" t="s">
        <v>135</v>
      </c>
      <c r="C98" t="s">
        <v>328</v>
      </c>
      <c r="D98" t="s">
        <v>329</v>
      </c>
      <c r="E98" t="s">
        <v>353</v>
      </c>
      <c r="F98" s="1">
        <v>2014</v>
      </c>
      <c r="G98" s="1">
        <v>1</v>
      </c>
      <c r="H98" s="1">
        <v>10</v>
      </c>
      <c r="I98" s="25">
        <v>45</v>
      </c>
    </row>
    <row r="99" spans="1:9" x14ac:dyDescent="0.25">
      <c r="A99" t="s">
        <v>327</v>
      </c>
      <c r="B99" t="s">
        <v>135</v>
      </c>
      <c r="C99" t="s">
        <v>328</v>
      </c>
      <c r="D99" t="s">
        <v>329</v>
      </c>
      <c r="E99" t="s">
        <v>332</v>
      </c>
      <c r="F99" s="1">
        <v>2015</v>
      </c>
      <c r="G99" s="1">
        <v>44</v>
      </c>
      <c r="H99" s="1">
        <v>10</v>
      </c>
      <c r="I99" s="25">
        <v>28</v>
      </c>
    </row>
    <row r="100" spans="1:9" x14ac:dyDescent="0.25">
      <c r="A100" t="s">
        <v>327</v>
      </c>
      <c r="B100" t="s">
        <v>135</v>
      </c>
      <c r="C100" t="s">
        <v>427</v>
      </c>
      <c r="D100" t="s">
        <v>428</v>
      </c>
      <c r="E100" t="s">
        <v>429</v>
      </c>
      <c r="F100" s="1">
        <v>2013</v>
      </c>
      <c r="G100" s="1">
        <v>16</v>
      </c>
      <c r="H100" s="1">
        <v>15</v>
      </c>
      <c r="I100" s="25">
        <v>15</v>
      </c>
    </row>
    <row r="101" spans="1:9" x14ac:dyDescent="0.25">
      <c r="A101" t="s">
        <v>327</v>
      </c>
      <c r="B101" t="s">
        <v>135</v>
      </c>
      <c r="C101" t="s">
        <v>427</v>
      </c>
      <c r="D101" t="s">
        <v>428</v>
      </c>
      <c r="E101" t="s">
        <v>430</v>
      </c>
      <c r="F101" s="1">
        <v>2014</v>
      </c>
      <c r="G101" s="1">
        <v>25</v>
      </c>
      <c r="H101" s="1">
        <v>15</v>
      </c>
      <c r="I101" s="25">
        <v>15</v>
      </c>
    </row>
  </sheetData>
  <conditionalFormatting sqref="A2:I101">
    <cfRule type="expression" dxfId="0" priority="1">
      <formula>$G2&lt;=$H2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800D-CDBC-4C67-8FD0-509CE997BD3D}">
  <sheetPr>
    <tabColor theme="6" tint="0.59999389629810485"/>
  </sheetPr>
  <dimension ref="A1:B5"/>
  <sheetViews>
    <sheetView workbookViewId="0">
      <selection activeCell="B6" sqref="B6"/>
    </sheetView>
  </sheetViews>
  <sheetFormatPr defaultRowHeight="15" x14ac:dyDescent="0.25"/>
  <cols>
    <col min="1" max="1" width="28.85546875" bestFit="1" customWidth="1"/>
    <col min="2" max="2" width="11.42578125" customWidth="1"/>
  </cols>
  <sheetData>
    <row r="1" spans="1:2" x14ac:dyDescent="0.25">
      <c r="A1" s="50" t="s">
        <v>431</v>
      </c>
      <c r="B1" s="50"/>
    </row>
    <row r="2" spans="1:2" x14ac:dyDescent="0.25">
      <c r="A2" s="4" t="s">
        <v>435</v>
      </c>
      <c r="B2" s="27" t="s">
        <v>436</v>
      </c>
    </row>
    <row r="3" spans="1:2" x14ac:dyDescent="0.25">
      <c r="A3" s="4" t="s">
        <v>432</v>
      </c>
      <c r="B3" s="26">
        <v>44149</v>
      </c>
    </row>
    <row r="4" spans="1:2" x14ac:dyDescent="0.25">
      <c r="A4" s="7" t="s">
        <v>433</v>
      </c>
      <c r="B4" s="8">
        <v>12</v>
      </c>
    </row>
    <row r="5" spans="1:2" x14ac:dyDescent="0.25">
      <c r="A5" s="9" t="s">
        <v>434</v>
      </c>
      <c r="B5" s="28">
        <f>WORKDAY(B3,B4)</f>
        <v>44166</v>
      </c>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7CA5-3978-47E0-9BE9-7BF73605D03B}">
  <sheetPr>
    <tabColor theme="8" tint="-0.249977111117893"/>
  </sheetPr>
  <dimension ref="A1"/>
  <sheetViews>
    <sheetView showGridLines="0" workbookViewId="0">
      <selection activeCell="I37" sqref="I37"/>
    </sheetView>
  </sheetViews>
  <sheetFormatPr defaultRowHeight="15" x14ac:dyDescent="0.25"/>
  <cols>
    <col min="1" max="1" width="2.85546875" customWidth="1"/>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BC98-8499-4B83-BB96-FF226E78403D}">
  <sheetPr>
    <tabColor theme="8" tint="0.59999389629810485"/>
  </sheetPr>
  <dimension ref="A1:G87"/>
  <sheetViews>
    <sheetView workbookViewId="0"/>
  </sheetViews>
  <sheetFormatPr defaultRowHeight="15" outlineLevelRow="2" x14ac:dyDescent="0.25"/>
  <cols>
    <col min="1" max="1" width="14.7109375" style="1" bestFit="1" customWidth="1"/>
    <col min="2" max="2" width="18.5703125" bestFit="1" customWidth="1"/>
    <col min="3" max="3" width="20.85546875" bestFit="1" customWidth="1"/>
    <col min="4" max="4" width="23" bestFit="1" customWidth="1"/>
    <col min="5" max="5" width="29.140625" bestFit="1" customWidth="1"/>
    <col min="6" max="6" width="14.5703125" bestFit="1" customWidth="1"/>
    <col min="7" max="7" width="15" bestFit="1" customWidth="1"/>
  </cols>
  <sheetData>
    <row r="1" spans="1:7" x14ac:dyDescent="0.25">
      <c r="A1" s="29" t="s">
        <v>17</v>
      </c>
      <c r="B1" s="29" t="s">
        <v>561</v>
      </c>
      <c r="C1" s="29" t="s">
        <v>562</v>
      </c>
      <c r="D1" s="29" t="s">
        <v>563</v>
      </c>
      <c r="E1" s="29" t="s">
        <v>18</v>
      </c>
      <c r="F1" s="29" t="s">
        <v>564</v>
      </c>
      <c r="G1" s="29" t="s">
        <v>565</v>
      </c>
    </row>
    <row r="2" spans="1:7" outlineLevel="2" x14ac:dyDescent="0.25">
      <c r="A2" s="1">
        <v>63</v>
      </c>
      <c r="B2" t="s">
        <v>529</v>
      </c>
      <c r="C2" t="s">
        <v>530</v>
      </c>
      <c r="D2" t="s">
        <v>531</v>
      </c>
      <c r="E2" t="s">
        <v>532</v>
      </c>
      <c r="F2" s="22">
        <v>15458</v>
      </c>
      <c r="G2" s="6">
        <v>12366.400000000001</v>
      </c>
    </row>
    <row r="3" spans="1:7" outlineLevel="2" x14ac:dyDescent="0.25">
      <c r="A3" s="1">
        <v>64</v>
      </c>
      <c r="B3" t="s">
        <v>529</v>
      </c>
      <c r="C3" t="s">
        <v>530</v>
      </c>
      <c r="D3" t="s">
        <v>531</v>
      </c>
      <c r="E3" t="s">
        <v>533</v>
      </c>
      <c r="F3" s="22">
        <v>14552</v>
      </c>
      <c r="G3" s="6">
        <v>11641.6</v>
      </c>
    </row>
    <row r="4" spans="1:7" outlineLevel="2" x14ac:dyDescent="0.25">
      <c r="A4" s="1">
        <v>65</v>
      </c>
      <c r="B4" t="s">
        <v>529</v>
      </c>
      <c r="C4" t="s">
        <v>530</v>
      </c>
      <c r="D4" t="s">
        <v>534</v>
      </c>
      <c r="E4" t="s">
        <v>535</v>
      </c>
      <c r="F4" s="22">
        <v>17764</v>
      </c>
      <c r="G4" s="6">
        <v>14211.2</v>
      </c>
    </row>
    <row r="5" spans="1:7" outlineLevel="2" x14ac:dyDescent="0.25">
      <c r="A5" s="1">
        <v>84</v>
      </c>
      <c r="B5" t="s">
        <v>529</v>
      </c>
      <c r="C5" t="s">
        <v>530</v>
      </c>
      <c r="D5" t="s">
        <v>531</v>
      </c>
      <c r="E5" t="s">
        <v>559</v>
      </c>
      <c r="F5" s="22">
        <v>16051</v>
      </c>
      <c r="G5" s="6">
        <v>12840.800000000001</v>
      </c>
    </row>
    <row r="6" spans="1:7" outlineLevel="1" x14ac:dyDescent="0.25">
      <c r="B6" s="30" t="s">
        <v>652</v>
      </c>
      <c r="F6" s="22">
        <f>SUBTOTAL(9,F2:F5)</f>
        <v>63825</v>
      </c>
      <c r="G6" s="6">
        <f>SUBTOTAL(9,G2:G5)</f>
        <v>51060</v>
      </c>
    </row>
    <row r="7" spans="1:7" outlineLevel="2" x14ac:dyDescent="0.25">
      <c r="A7" s="1">
        <v>22</v>
      </c>
      <c r="B7" t="s">
        <v>476</v>
      </c>
      <c r="C7" t="s">
        <v>477</v>
      </c>
      <c r="D7" t="s">
        <v>478</v>
      </c>
      <c r="E7" t="s">
        <v>479</v>
      </c>
      <c r="F7" s="22">
        <v>26768</v>
      </c>
      <c r="G7" s="6">
        <v>53536</v>
      </c>
    </row>
    <row r="8" spans="1:7" outlineLevel="2" x14ac:dyDescent="0.25">
      <c r="A8" s="1">
        <v>23</v>
      </c>
      <c r="B8" t="s">
        <v>476</v>
      </c>
      <c r="C8" t="s">
        <v>477</v>
      </c>
      <c r="D8" t="s">
        <v>478</v>
      </c>
      <c r="E8" t="s">
        <v>480</v>
      </c>
      <c r="F8" s="22">
        <v>26831</v>
      </c>
      <c r="G8" s="6">
        <v>67077.5</v>
      </c>
    </row>
    <row r="9" spans="1:7" outlineLevel="2" x14ac:dyDescent="0.25">
      <c r="A9" s="1">
        <v>24</v>
      </c>
      <c r="B9" t="s">
        <v>476</v>
      </c>
      <c r="C9" t="s">
        <v>477</v>
      </c>
      <c r="D9" t="s">
        <v>478</v>
      </c>
      <c r="E9" t="s">
        <v>481</v>
      </c>
      <c r="F9" s="22">
        <v>24888</v>
      </c>
      <c r="G9" s="6">
        <v>74664</v>
      </c>
    </row>
    <row r="10" spans="1:7" outlineLevel="2" x14ac:dyDescent="0.25">
      <c r="A10" s="1">
        <v>25</v>
      </c>
      <c r="B10" t="s">
        <v>476</v>
      </c>
      <c r="C10" t="s">
        <v>477</v>
      </c>
      <c r="D10" t="s">
        <v>482</v>
      </c>
      <c r="E10" t="s">
        <v>483</v>
      </c>
      <c r="F10" s="22">
        <v>26671</v>
      </c>
      <c r="G10" s="6">
        <v>58676.200000000004</v>
      </c>
    </row>
    <row r="11" spans="1:7" outlineLevel="2" x14ac:dyDescent="0.25">
      <c r="A11" s="1">
        <v>26</v>
      </c>
      <c r="B11" t="s">
        <v>476</v>
      </c>
      <c r="C11" t="s">
        <v>477</v>
      </c>
      <c r="D11" t="s">
        <v>482</v>
      </c>
      <c r="E11" t="s">
        <v>484</v>
      </c>
      <c r="F11" s="22">
        <v>26852</v>
      </c>
      <c r="G11" s="6">
        <v>80556</v>
      </c>
    </row>
    <row r="12" spans="1:7" outlineLevel="2" x14ac:dyDescent="0.25">
      <c r="A12" s="1">
        <v>27</v>
      </c>
      <c r="B12" t="s">
        <v>476</v>
      </c>
      <c r="C12" t="s">
        <v>477</v>
      </c>
      <c r="D12" t="s">
        <v>482</v>
      </c>
      <c r="E12" t="s">
        <v>485</v>
      </c>
      <c r="F12" s="22">
        <v>26001</v>
      </c>
      <c r="G12" s="6">
        <v>91003.5</v>
      </c>
    </row>
    <row r="13" spans="1:7" outlineLevel="2" x14ac:dyDescent="0.25">
      <c r="A13" s="1">
        <v>28</v>
      </c>
      <c r="B13" t="s">
        <v>476</v>
      </c>
      <c r="C13" t="s">
        <v>477</v>
      </c>
      <c r="D13" t="s">
        <v>486</v>
      </c>
      <c r="E13" t="s">
        <v>487</v>
      </c>
      <c r="F13" s="22">
        <v>25236</v>
      </c>
      <c r="G13" s="6">
        <v>50472</v>
      </c>
    </row>
    <row r="14" spans="1:7" outlineLevel="2" x14ac:dyDescent="0.25">
      <c r="A14" s="1">
        <v>29</v>
      </c>
      <c r="B14" t="s">
        <v>476</v>
      </c>
      <c r="C14" t="s">
        <v>477</v>
      </c>
      <c r="D14" t="s">
        <v>486</v>
      </c>
      <c r="E14" t="s">
        <v>488</v>
      </c>
      <c r="F14" s="22">
        <v>27514</v>
      </c>
      <c r="G14" s="6">
        <v>68785</v>
      </c>
    </row>
    <row r="15" spans="1:7" outlineLevel="2" x14ac:dyDescent="0.25">
      <c r="A15" s="1">
        <v>30</v>
      </c>
      <c r="B15" t="s">
        <v>476</v>
      </c>
      <c r="C15" t="s">
        <v>477</v>
      </c>
      <c r="D15" t="s">
        <v>486</v>
      </c>
      <c r="E15" t="s">
        <v>489</v>
      </c>
      <c r="F15" s="22">
        <v>25970</v>
      </c>
      <c r="G15" s="6">
        <v>77910</v>
      </c>
    </row>
    <row r="16" spans="1:7" outlineLevel="2" x14ac:dyDescent="0.25">
      <c r="A16" s="1">
        <v>31</v>
      </c>
      <c r="B16" t="s">
        <v>476</v>
      </c>
      <c r="C16" t="s">
        <v>477</v>
      </c>
      <c r="D16" t="s">
        <v>486</v>
      </c>
      <c r="E16" t="s">
        <v>490</v>
      </c>
      <c r="F16" s="22">
        <v>27061</v>
      </c>
      <c r="G16" s="6">
        <v>59534.200000000004</v>
      </c>
    </row>
    <row r="17" spans="1:7" outlineLevel="2" x14ac:dyDescent="0.25">
      <c r="A17" s="1">
        <v>32</v>
      </c>
      <c r="B17" t="s">
        <v>476</v>
      </c>
      <c r="C17" t="s">
        <v>477</v>
      </c>
      <c r="D17" t="s">
        <v>486</v>
      </c>
      <c r="E17" t="s">
        <v>491</v>
      </c>
      <c r="F17" s="22">
        <v>27287</v>
      </c>
      <c r="G17" s="6">
        <v>81861</v>
      </c>
    </row>
    <row r="18" spans="1:7" outlineLevel="2" x14ac:dyDescent="0.25">
      <c r="A18" s="1">
        <v>33</v>
      </c>
      <c r="B18" t="s">
        <v>476</v>
      </c>
      <c r="C18" t="s">
        <v>477</v>
      </c>
      <c r="D18" t="s">
        <v>486</v>
      </c>
      <c r="E18" t="s">
        <v>492</v>
      </c>
      <c r="F18" s="22">
        <v>26146</v>
      </c>
      <c r="G18" s="6">
        <v>91511</v>
      </c>
    </row>
    <row r="19" spans="1:7" outlineLevel="2" x14ac:dyDescent="0.25">
      <c r="A19" s="1">
        <v>34</v>
      </c>
      <c r="B19" t="s">
        <v>476</v>
      </c>
      <c r="C19" t="s">
        <v>477</v>
      </c>
      <c r="D19" t="s">
        <v>493</v>
      </c>
      <c r="E19" t="s">
        <v>494</v>
      </c>
      <c r="F19" s="22">
        <v>24566</v>
      </c>
      <c r="G19" s="6">
        <v>60186.700000000004</v>
      </c>
    </row>
    <row r="20" spans="1:7" outlineLevel="2" x14ac:dyDescent="0.25">
      <c r="A20" s="1">
        <v>35</v>
      </c>
      <c r="B20" t="s">
        <v>476</v>
      </c>
      <c r="C20" t="s">
        <v>477</v>
      </c>
      <c r="D20" t="s">
        <v>493</v>
      </c>
      <c r="E20" t="s">
        <v>495</v>
      </c>
      <c r="F20" s="22">
        <v>24877</v>
      </c>
      <c r="G20" s="6">
        <v>77118.7</v>
      </c>
    </row>
    <row r="21" spans="1:7" outlineLevel="2" x14ac:dyDescent="0.25">
      <c r="A21" s="1">
        <v>36</v>
      </c>
      <c r="B21" t="s">
        <v>476</v>
      </c>
      <c r="C21" t="s">
        <v>477</v>
      </c>
      <c r="D21" t="s">
        <v>493</v>
      </c>
      <c r="E21" t="s">
        <v>496</v>
      </c>
      <c r="F21" s="22">
        <v>26489</v>
      </c>
      <c r="G21" s="6">
        <v>99333.75</v>
      </c>
    </row>
    <row r="22" spans="1:7" outlineLevel="2" x14ac:dyDescent="0.25">
      <c r="A22" s="1">
        <v>37</v>
      </c>
      <c r="B22" t="s">
        <v>476</v>
      </c>
      <c r="C22" t="s">
        <v>477</v>
      </c>
      <c r="D22" t="s">
        <v>497</v>
      </c>
      <c r="E22" t="s">
        <v>498</v>
      </c>
      <c r="F22" s="22">
        <v>25726</v>
      </c>
      <c r="G22" s="6">
        <v>77178</v>
      </c>
    </row>
    <row r="23" spans="1:7" outlineLevel="2" x14ac:dyDescent="0.25">
      <c r="A23" s="1">
        <v>38</v>
      </c>
      <c r="B23" t="s">
        <v>476</v>
      </c>
      <c r="C23" t="s">
        <v>477</v>
      </c>
      <c r="D23" t="s">
        <v>497</v>
      </c>
      <c r="E23" t="s">
        <v>499</v>
      </c>
      <c r="F23" s="22">
        <v>27754</v>
      </c>
      <c r="G23" s="6">
        <v>104077.5</v>
      </c>
    </row>
    <row r="24" spans="1:7" outlineLevel="2" x14ac:dyDescent="0.25">
      <c r="A24" s="1">
        <v>39</v>
      </c>
      <c r="B24" t="s">
        <v>476</v>
      </c>
      <c r="C24" t="s">
        <v>477</v>
      </c>
      <c r="D24" t="s">
        <v>497</v>
      </c>
      <c r="E24" t="s">
        <v>500</v>
      </c>
      <c r="F24" s="22">
        <v>27141</v>
      </c>
      <c r="G24" s="6">
        <v>115349.25</v>
      </c>
    </row>
    <row r="25" spans="1:7" outlineLevel="2" x14ac:dyDescent="0.25">
      <c r="A25" s="1">
        <v>40</v>
      </c>
      <c r="B25" t="s">
        <v>476</v>
      </c>
      <c r="C25" t="s">
        <v>477</v>
      </c>
      <c r="D25" t="s">
        <v>497</v>
      </c>
      <c r="E25" t="s">
        <v>501</v>
      </c>
      <c r="F25" s="22">
        <v>26355</v>
      </c>
      <c r="G25" s="6">
        <v>98831.25</v>
      </c>
    </row>
    <row r="26" spans="1:7" outlineLevel="2" x14ac:dyDescent="0.25">
      <c r="A26" s="1">
        <v>41</v>
      </c>
      <c r="B26" t="s">
        <v>476</v>
      </c>
      <c r="C26" t="s">
        <v>477</v>
      </c>
      <c r="D26" t="s">
        <v>497</v>
      </c>
      <c r="E26" t="s">
        <v>502</v>
      </c>
      <c r="F26" s="22">
        <v>25836</v>
      </c>
      <c r="G26" s="6">
        <v>109803</v>
      </c>
    </row>
    <row r="27" spans="1:7" outlineLevel="2" x14ac:dyDescent="0.25">
      <c r="A27" s="1">
        <v>42</v>
      </c>
      <c r="B27" t="s">
        <v>476</v>
      </c>
      <c r="C27" t="s">
        <v>503</v>
      </c>
      <c r="D27" t="s">
        <v>504</v>
      </c>
      <c r="E27" t="s">
        <v>505</v>
      </c>
      <c r="F27" s="22">
        <v>26553</v>
      </c>
      <c r="G27" s="6">
        <v>66382.5</v>
      </c>
    </row>
    <row r="28" spans="1:7" outlineLevel="2" x14ac:dyDescent="0.25">
      <c r="A28" s="1">
        <v>43</v>
      </c>
      <c r="B28" t="s">
        <v>476</v>
      </c>
      <c r="C28" t="s">
        <v>503</v>
      </c>
      <c r="D28" t="s">
        <v>504</v>
      </c>
      <c r="E28" t="s">
        <v>506</v>
      </c>
      <c r="F28" s="22">
        <v>24917</v>
      </c>
      <c r="G28" s="6">
        <v>74751</v>
      </c>
    </row>
    <row r="29" spans="1:7" outlineLevel="2" x14ac:dyDescent="0.25">
      <c r="A29" s="1">
        <v>44</v>
      </c>
      <c r="B29" t="s">
        <v>476</v>
      </c>
      <c r="C29" t="s">
        <v>503</v>
      </c>
      <c r="D29" t="s">
        <v>504</v>
      </c>
      <c r="E29" t="s">
        <v>507</v>
      </c>
      <c r="F29" s="22">
        <v>27449</v>
      </c>
      <c r="G29" s="6">
        <v>68622.5</v>
      </c>
    </row>
    <row r="30" spans="1:7" outlineLevel="2" x14ac:dyDescent="0.25">
      <c r="A30" s="1">
        <v>45</v>
      </c>
      <c r="B30" t="s">
        <v>476</v>
      </c>
      <c r="C30" t="s">
        <v>503</v>
      </c>
      <c r="D30" t="s">
        <v>504</v>
      </c>
      <c r="E30" t="s">
        <v>508</v>
      </c>
      <c r="F30" s="22">
        <v>25770</v>
      </c>
      <c r="G30" s="6">
        <v>77310</v>
      </c>
    </row>
    <row r="31" spans="1:7" outlineLevel="2" x14ac:dyDescent="0.25">
      <c r="A31" s="1">
        <v>46</v>
      </c>
      <c r="B31" t="s">
        <v>476</v>
      </c>
      <c r="C31" t="s">
        <v>503</v>
      </c>
      <c r="D31" t="s">
        <v>509</v>
      </c>
      <c r="E31" t="s">
        <v>510</v>
      </c>
      <c r="F31" s="22">
        <v>27295</v>
      </c>
      <c r="G31" s="6">
        <v>68237.5</v>
      </c>
    </row>
    <row r="32" spans="1:7" outlineLevel="2" x14ac:dyDescent="0.25">
      <c r="A32" s="1">
        <v>47</v>
      </c>
      <c r="B32" t="s">
        <v>476</v>
      </c>
      <c r="C32" t="s">
        <v>503</v>
      </c>
      <c r="D32" t="s">
        <v>509</v>
      </c>
      <c r="E32" t="s">
        <v>511</v>
      </c>
      <c r="F32" s="22">
        <v>25483</v>
      </c>
      <c r="G32" s="6">
        <v>76449</v>
      </c>
    </row>
    <row r="33" spans="1:7" outlineLevel="2" x14ac:dyDescent="0.25">
      <c r="A33" s="1">
        <v>48</v>
      </c>
      <c r="B33" t="s">
        <v>476</v>
      </c>
      <c r="C33" t="s">
        <v>503</v>
      </c>
      <c r="D33" t="s">
        <v>512</v>
      </c>
      <c r="E33" t="s">
        <v>513</v>
      </c>
      <c r="F33" s="22">
        <v>25337</v>
      </c>
      <c r="G33" s="6">
        <v>63342.5</v>
      </c>
    </row>
    <row r="34" spans="1:7" outlineLevel="2" x14ac:dyDescent="0.25">
      <c r="A34" s="1">
        <v>49</v>
      </c>
      <c r="B34" t="s">
        <v>476</v>
      </c>
      <c r="C34" t="s">
        <v>503</v>
      </c>
      <c r="D34" t="s">
        <v>512</v>
      </c>
      <c r="E34" t="s">
        <v>514</v>
      </c>
      <c r="F34" s="22">
        <v>26032</v>
      </c>
      <c r="G34" s="6">
        <v>78096</v>
      </c>
    </row>
    <row r="35" spans="1:7" outlineLevel="2" x14ac:dyDescent="0.25">
      <c r="A35" s="1">
        <v>50</v>
      </c>
      <c r="B35" t="s">
        <v>476</v>
      </c>
      <c r="C35" t="s">
        <v>503</v>
      </c>
      <c r="D35" t="s">
        <v>512</v>
      </c>
      <c r="E35" t="s">
        <v>515</v>
      </c>
      <c r="F35" s="22">
        <v>28388</v>
      </c>
      <c r="G35" s="6">
        <v>70970</v>
      </c>
    </row>
    <row r="36" spans="1:7" outlineLevel="2" x14ac:dyDescent="0.25">
      <c r="A36" s="1">
        <v>51</v>
      </c>
      <c r="B36" t="s">
        <v>476</v>
      </c>
      <c r="C36" t="s">
        <v>503</v>
      </c>
      <c r="D36" t="s">
        <v>512</v>
      </c>
      <c r="E36" t="s">
        <v>516</v>
      </c>
      <c r="F36" s="22">
        <v>25817</v>
      </c>
      <c r="G36" s="6">
        <v>77451</v>
      </c>
    </row>
    <row r="37" spans="1:7" outlineLevel="2" x14ac:dyDescent="0.25">
      <c r="A37" s="1">
        <v>52</v>
      </c>
      <c r="B37" t="s">
        <v>476</v>
      </c>
      <c r="C37" t="s">
        <v>503</v>
      </c>
      <c r="D37" t="s">
        <v>517</v>
      </c>
      <c r="E37" t="s">
        <v>518</v>
      </c>
      <c r="F37" s="22">
        <v>27258</v>
      </c>
      <c r="G37" s="6">
        <v>68145</v>
      </c>
    </row>
    <row r="38" spans="1:7" outlineLevel="2" x14ac:dyDescent="0.25">
      <c r="A38" s="1">
        <v>53</v>
      </c>
      <c r="B38" t="s">
        <v>476</v>
      </c>
      <c r="C38" t="s">
        <v>503</v>
      </c>
      <c r="D38" t="s">
        <v>517</v>
      </c>
      <c r="E38" t="s">
        <v>519</v>
      </c>
      <c r="F38" s="22">
        <v>25572</v>
      </c>
      <c r="G38" s="6">
        <v>76716</v>
      </c>
    </row>
    <row r="39" spans="1:7" outlineLevel="2" x14ac:dyDescent="0.25">
      <c r="A39" s="1">
        <v>54</v>
      </c>
      <c r="B39" t="s">
        <v>476</v>
      </c>
      <c r="C39" t="s">
        <v>503</v>
      </c>
      <c r="D39" t="s">
        <v>517</v>
      </c>
      <c r="E39" t="s">
        <v>520</v>
      </c>
      <c r="F39" s="22">
        <v>27762</v>
      </c>
      <c r="G39" s="6">
        <v>69405</v>
      </c>
    </row>
    <row r="40" spans="1:7" outlineLevel="2" x14ac:dyDescent="0.25">
      <c r="A40" s="1">
        <v>55</v>
      </c>
      <c r="B40" t="s">
        <v>476</v>
      </c>
      <c r="C40" t="s">
        <v>503</v>
      </c>
      <c r="D40" t="s">
        <v>517</v>
      </c>
      <c r="E40" t="s">
        <v>521</v>
      </c>
      <c r="F40" s="22">
        <v>26937</v>
      </c>
      <c r="G40" s="6">
        <v>107748</v>
      </c>
    </row>
    <row r="41" spans="1:7" outlineLevel="2" x14ac:dyDescent="0.25">
      <c r="A41" s="1">
        <v>56</v>
      </c>
      <c r="B41" t="s">
        <v>476</v>
      </c>
      <c r="C41" t="s">
        <v>503</v>
      </c>
      <c r="D41" t="s">
        <v>517</v>
      </c>
      <c r="E41" t="s">
        <v>522</v>
      </c>
      <c r="F41" s="22">
        <v>25358</v>
      </c>
      <c r="G41" s="6">
        <v>64662.899999999994</v>
      </c>
    </row>
    <row r="42" spans="1:7" outlineLevel="2" x14ac:dyDescent="0.25">
      <c r="A42" s="1">
        <v>57</v>
      </c>
      <c r="B42" t="s">
        <v>476</v>
      </c>
      <c r="C42" t="s">
        <v>503</v>
      </c>
      <c r="D42" t="s">
        <v>517</v>
      </c>
      <c r="E42" t="s">
        <v>523</v>
      </c>
      <c r="F42" s="22">
        <v>26460</v>
      </c>
      <c r="G42" s="6">
        <v>82026</v>
      </c>
    </row>
    <row r="43" spans="1:7" outlineLevel="2" x14ac:dyDescent="0.25">
      <c r="A43" s="1">
        <v>58</v>
      </c>
      <c r="B43" t="s">
        <v>476</v>
      </c>
      <c r="C43" t="s">
        <v>471</v>
      </c>
      <c r="D43" t="s">
        <v>524</v>
      </c>
      <c r="E43" t="s">
        <v>525</v>
      </c>
      <c r="F43" s="22">
        <v>24346</v>
      </c>
      <c r="G43" s="6">
        <v>85211</v>
      </c>
    </row>
    <row r="44" spans="1:7" outlineLevel="2" x14ac:dyDescent="0.25">
      <c r="A44" s="1">
        <v>59</v>
      </c>
      <c r="B44" t="s">
        <v>476</v>
      </c>
      <c r="C44" t="s">
        <v>471</v>
      </c>
      <c r="D44" t="s">
        <v>524</v>
      </c>
      <c r="E44" t="s">
        <v>526</v>
      </c>
      <c r="F44" s="22">
        <v>28133</v>
      </c>
      <c r="G44" s="6">
        <v>126598.5</v>
      </c>
    </row>
    <row r="45" spans="1:7" outlineLevel="2" x14ac:dyDescent="0.25">
      <c r="A45" s="1">
        <v>60</v>
      </c>
      <c r="B45" t="s">
        <v>476</v>
      </c>
      <c r="C45" t="s">
        <v>471</v>
      </c>
      <c r="D45" t="s">
        <v>524</v>
      </c>
      <c r="E45" t="s">
        <v>527</v>
      </c>
      <c r="F45" s="22">
        <v>26410</v>
      </c>
      <c r="G45" s="6">
        <v>99037.5</v>
      </c>
    </row>
    <row r="46" spans="1:7" outlineLevel="2" x14ac:dyDescent="0.25">
      <c r="A46" s="1">
        <v>61</v>
      </c>
      <c r="B46" t="s">
        <v>476</v>
      </c>
      <c r="C46" t="s">
        <v>471</v>
      </c>
      <c r="D46" t="s">
        <v>524</v>
      </c>
      <c r="E46" t="s">
        <v>528</v>
      </c>
      <c r="F46" s="22">
        <v>27178</v>
      </c>
      <c r="G46" s="6">
        <v>129095.5</v>
      </c>
    </row>
    <row r="47" spans="1:7" outlineLevel="2" x14ac:dyDescent="0.25">
      <c r="A47" s="1">
        <v>87</v>
      </c>
      <c r="B47" t="s">
        <v>476</v>
      </c>
      <c r="C47" t="s">
        <v>477</v>
      </c>
      <c r="D47" t="s">
        <v>497</v>
      </c>
      <c r="E47" t="s">
        <v>560</v>
      </c>
      <c r="F47" s="22">
        <v>19967</v>
      </c>
      <c r="G47" s="6">
        <v>59901</v>
      </c>
    </row>
    <row r="48" spans="1:7" outlineLevel="1" x14ac:dyDescent="0.25">
      <c r="B48" s="30" t="s">
        <v>653</v>
      </c>
      <c r="F48" s="22">
        <f>SUBTOTAL(9,F7:F47)</f>
        <v>1074391</v>
      </c>
      <c r="G48" s="6">
        <f>SUBTOTAL(9,G7:G47)</f>
        <v>3287622.9499999997</v>
      </c>
    </row>
    <row r="49" spans="1:7" outlineLevel="2" x14ac:dyDescent="0.25">
      <c r="A49" s="1">
        <v>69</v>
      </c>
      <c r="B49" t="s">
        <v>536</v>
      </c>
      <c r="C49" t="s">
        <v>537</v>
      </c>
      <c r="D49" t="s">
        <v>545</v>
      </c>
      <c r="E49" t="s">
        <v>547</v>
      </c>
      <c r="F49" s="22">
        <v>12290</v>
      </c>
      <c r="G49" s="6">
        <v>43015</v>
      </c>
    </row>
    <row r="50" spans="1:7" outlineLevel="2" x14ac:dyDescent="0.25">
      <c r="A50" s="1">
        <v>70</v>
      </c>
      <c r="B50" t="s">
        <v>536</v>
      </c>
      <c r="C50" t="s">
        <v>537</v>
      </c>
      <c r="D50" t="s">
        <v>540</v>
      </c>
      <c r="E50" t="s">
        <v>541</v>
      </c>
      <c r="F50" s="22">
        <v>12549</v>
      </c>
      <c r="G50" s="6">
        <v>40784.25</v>
      </c>
    </row>
    <row r="51" spans="1:7" outlineLevel="2" x14ac:dyDescent="0.25">
      <c r="A51" s="1">
        <v>71</v>
      </c>
      <c r="B51" t="s">
        <v>536</v>
      </c>
      <c r="C51" t="s">
        <v>537</v>
      </c>
      <c r="D51" t="s">
        <v>538</v>
      </c>
      <c r="E51" t="s">
        <v>542</v>
      </c>
      <c r="F51" s="22">
        <v>19213</v>
      </c>
      <c r="G51" s="6">
        <v>72048.75</v>
      </c>
    </row>
    <row r="52" spans="1:7" outlineLevel="2" x14ac:dyDescent="0.25">
      <c r="A52" s="1">
        <v>72</v>
      </c>
      <c r="B52" t="s">
        <v>536</v>
      </c>
      <c r="C52" t="s">
        <v>537</v>
      </c>
      <c r="D52" t="s">
        <v>540</v>
      </c>
      <c r="E52" t="s">
        <v>543</v>
      </c>
      <c r="F52" s="22">
        <v>15845</v>
      </c>
      <c r="G52" s="6">
        <v>51496.25</v>
      </c>
    </row>
    <row r="53" spans="1:7" outlineLevel="2" x14ac:dyDescent="0.25">
      <c r="A53" s="1">
        <v>73</v>
      </c>
      <c r="B53" t="s">
        <v>536</v>
      </c>
      <c r="C53" t="s">
        <v>537</v>
      </c>
      <c r="D53" t="s">
        <v>538</v>
      </c>
      <c r="E53" t="s">
        <v>544</v>
      </c>
      <c r="F53" s="22">
        <v>11753</v>
      </c>
      <c r="G53" s="6">
        <v>44073.75</v>
      </c>
    </row>
    <row r="54" spans="1:7" outlineLevel="2" x14ac:dyDescent="0.25">
      <c r="A54" s="1">
        <v>74</v>
      </c>
      <c r="B54" t="s">
        <v>536</v>
      </c>
      <c r="C54" t="s">
        <v>537</v>
      </c>
      <c r="D54" t="s">
        <v>545</v>
      </c>
      <c r="E54" t="s">
        <v>546</v>
      </c>
      <c r="F54" s="22">
        <v>11007</v>
      </c>
      <c r="G54" s="6">
        <v>38524.5</v>
      </c>
    </row>
    <row r="55" spans="1:7" outlineLevel="2" x14ac:dyDescent="0.25">
      <c r="A55" s="1">
        <v>75</v>
      </c>
      <c r="B55" t="s">
        <v>536</v>
      </c>
      <c r="C55" t="s">
        <v>537</v>
      </c>
      <c r="D55" t="s">
        <v>538</v>
      </c>
      <c r="E55" t="s">
        <v>539</v>
      </c>
      <c r="F55" s="22">
        <v>11837</v>
      </c>
      <c r="G55" s="6">
        <v>38470.25</v>
      </c>
    </row>
    <row r="56" spans="1:7" outlineLevel="2" x14ac:dyDescent="0.25">
      <c r="A56" s="1">
        <v>76</v>
      </c>
      <c r="B56" t="s">
        <v>536</v>
      </c>
      <c r="C56" t="s">
        <v>537</v>
      </c>
      <c r="D56" t="s">
        <v>545</v>
      </c>
      <c r="E56" t="s">
        <v>548</v>
      </c>
      <c r="F56" s="22">
        <v>11571</v>
      </c>
      <c r="G56" s="6">
        <v>40498.5</v>
      </c>
    </row>
    <row r="57" spans="1:7" outlineLevel="2" x14ac:dyDescent="0.25">
      <c r="A57" s="1">
        <v>77</v>
      </c>
      <c r="B57" t="s">
        <v>536</v>
      </c>
      <c r="C57" t="s">
        <v>537</v>
      </c>
      <c r="D57" t="s">
        <v>540</v>
      </c>
      <c r="E57" t="s">
        <v>549</v>
      </c>
      <c r="F57" s="22">
        <v>11065</v>
      </c>
      <c r="G57" s="6">
        <v>33195</v>
      </c>
    </row>
    <row r="58" spans="1:7" outlineLevel="2" x14ac:dyDescent="0.25">
      <c r="A58" s="1">
        <v>78</v>
      </c>
      <c r="B58" t="s">
        <v>536</v>
      </c>
      <c r="C58" t="s">
        <v>537</v>
      </c>
      <c r="D58" t="s">
        <v>540</v>
      </c>
      <c r="E58" t="s">
        <v>550</v>
      </c>
      <c r="F58" s="22">
        <v>11837</v>
      </c>
      <c r="G58" s="6">
        <v>53266.5</v>
      </c>
    </row>
    <row r="59" spans="1:7" outlineLevel="2" x14ac:dyDescent="0.25">
      <c r="A59" s="1">
        <v>79</v>
      </c>
      <c r="B59" t="s">
        <v>536</v>
      </c>
      <c r="C59" t="s">
        <v>537</v>
      </c>
      <c r="D59" t="s">
        <v>540</v>
      </c>
      <c r="E59" t="s">
        <v>551</v>
      </c>
      <c r="F59" s="22">
        <v>12466</v>
      </c>
      <c r="G59" s="6">
        <v>46747.5</v>
      </c>
    </row>
    <row r="60" spans="1:7" outlineLevel="1" x14ac:dyDescent="0.25">
      <c r="B60" s="30" t="s">
        <v>654</v>
      </c>
      <c r="F60" s="22">
        <f>SUBTOTAL(9,F49:F59)</f>
        <v>141433</v>
      </c>
      <c r="G60" s="6">
        <f>SUBTOTAL(9,G49:G59)</f>
        <v>502120.25</v>
      </c>
    </row>
    <row r="61" spans="1:7" outlineLevel="2" x14ac:dyDescent="0.25">
      <c r="A61" s="1">
        <v>81</v>
      </c>
      <c r="B61" t="s">
        <v>552</v>
      </c>
      <c r="C61" t="s">
        <v>553</v>
      </c>
      <c r="D61" t="s">
        <v>554</v>
      </c>
      <c r="E61" t="s">
        <v>555</v>
      </c>
      <c r="F61" s="22">
        <v>1429</v>
      </c>
      <c r="G61" s="6">
        <v>40012</v>
      </c>
    </row>
    <row r="62" spans="1:7" outlineLevel="2" x14ac:dyDescent="0.25">
      <c r="A62" s="1">
        <v>82</v>
      </c>
      <c r="B62" t="s">
        <v>552</v>
      </c>
      <c r="C62" t="s">
        <v>553</v>
      </c>
      <c r="D62" t="s">
        <v>556</v>
      </c>
      <c r="E62" t="s">
        <v>557</v>
      </c>
      <c r="F62" s="22">
        <v>1385</v>
      </c>
      <c r="G62" s="6">
        <v>16620</v>
      </c>
    </row>
    <row r="63" spans="1:7" outlineLevel="2" x14ac:dyDescent="0.25">
      <c r="A63" s="1">
        <v>83</v>
      </c>
      <c r="B63" t="s">
        <v>552</v>
      </c>
      <c r="C63" t="s">
        <v>553</v>
      </c>
      <c r="D63" t="s">
        <v>556</v>
      </c>
      <c r="E63" t="s">
        <v>558</v>
      </c>
      <c r="F63" s="22">
        <v>1883</v>
      </c>
      <c r="G63" s="6">
        <v>26362</v>
      </c>
    </row>
    <row r="64" spans="1:7" outlineLevel="1" x14ac:dyDescent="0.25">
      <c r="B64" s="30" t="s">
        <v>655</v>
      </c>
      <c r="F64" s="22">
        <f>SUBTOTAL(9,F61:F63)</f>
        <v>4697</v>
      </c>
      <c r="G64" s="6">
        <f>SUBTOTAL(9,G61:G63)</f>
        <v>82994</v>
      </c>
    </row>
    <row r="65" spans="1:7" outlineLevel="2" x14ac:dyDescent="0.25">
      <c r="A65" s="1">
        <v>1</v>
      </c>
      <c r="B65" t="s">
        <v>440</v>
      </c>
      <c r="C65" t="s">
        <v>441</v>
      </c>
      <c r="D65" t="s">
        <v>442</v>
      </c>
      <c r="E65" t="s">
        <v>443</v>
      </c>
      <c r="F65" s="22">
        <v>1289</v>
      </c>
      <c r="G65" s="6">
        <v>23202</v>
      </c>
    </row>
    <row r="66" spans="1:7" outlineLevel="2" x14ac:dyDescent="0.25">
      <c r="A66" s="1">
        <v>2</v>
      </c>
      <c r="B66" t="s">
        <v>440</v>
      </c>
      <c r="C66" t="s">
        <v>441</v>
      </c>
      <c r="D66" t="s">
        <v>444</v>
      </c>
      <c r="E66" t="s">
        <v>445</v>
      </c>
      <c r="F66" s="22">
        <v>1186</v>
      </c>
      <c r="G66" s="6">
        <v>21348</v>
      </c>
    </row>
    <row r="67" spans="1:7" outlineLevel="2" x14ac:dyDescent="0.25">
      <c r="A67" s="1">
        <v>3</v>
      </c>
      <c r="B67" t="s">
        <v>440</v>
      </c>
      <c r="C67" t="s">
        <v>441</v>
      </c>
      <c r="D67" t="s">
        <v>446</v>
      </c>
      <c r="E67" t="s">
        <v>447</v>
      </c>
      <c r="F67" s="22">
        <v>988</v>
      </c>
      <c r="G67" s="6">
        <v>14573</v>
      </c>
    </row>
    <row r="68" spans="1:7" outlineLevel="2" x14ac:dyDescent="0.25">
      <c r="A68" s="1">
        <v>4</v>
      </c>
      <c r="B68" t="s">
        <v>440</v>
      </c>
      <c r="C68" t="s">
        <v>441</v>
      </c>
      <c r="D68" t="s">
        <v>446</v>
      </c>
      <c r="E68" t="s">
        <v>448</v>
      </c>
      <c r="F68" s="22">
        <v>891</v>
      </c>
      <c r="G68" s="6">
        <v>18220.95</v>
      </c>
    </row>
    <row r="69" spans="1:7" outlineLevel="2" x14ac:dyDescent="0.25">
      <c r="A69" s="1">
        <v>5</v>
      </c>
      <c r="B69" t="s">
        <v>440</v>
      </c>
      <c r="C69" t="s">
        <v>441</v>
      </c>
      <c r="D69" t="s">
        <v>449</v>
      </c>
      <c r="E69" t="s">
        <v>450</v>
      </c>
      <c r="F69" s="22">
        <v>908</v>
      </c>
      <c r="G69" s="6">
        <v>13620</v>
      </c>
    </row>
    <row r="70" spans="1:7" outlineLevel="2" x14ac:dyDescent="0.25">
      <c r="A70" s="1">
        <v>6</v>
      </c>
      <c r="B70" t="s">
        <v>440</v>
      </c>
      <c r="C70" t="s">
        <v>441</v>
      </c>
      <c r="D70" t="s">
        <v>449</v>
      </c>
      <c r="E70" t="s">
        <v>202</v>
      </c>
      <c r="F70" s="22">
        <v>1326</v>
      </c>
      <c r="G70" s="6">
        <v>27846</v>
      </c>
    </row>
    <row r="71" spans="1:7" outlineLevel="2" x14ac:dyDescent="0.25">
      <c r="A71" s="1">
        <v>7</v>
      </c>
      <c r="B71" t="s">
        <v>440</v>
      </c>
      <c r="C71" t="s">
        <v>441</v>
      </c>
      <c r="D71" t="s">
        <v>451</v>
      </c>
      <c r="E71" t="s">
        <v>452</v>
      </c>
      <c r="F71" s="22">
        <v>926</v>
      </c>
      <c r="G71" s="6">
        <v>18288.5</v>
      </c>
    </row>
    <row r="72" spans="1:7" outlineLevel="2" x14ac:dyDescent="0.25">
      <c r="A72" s="1">
        <v>8</v>
      </c>
      <c r="B72" t="s">
        <v>440</v>
      </c>
      <c r="C72" t="s">
        <v>441</v>
      </c>
      <c r="D72" t="s">
        <v>451</v>
      </c>
      <c r="E72" t="s">
        <v>453</v>
      </c>
      <c r="F72" s="22">
        <v>1479</v>
      </c>
      <c r="G72" s="6">
        <v>66555</v>
      </c>
    </row>
    <row r="73" spans="1:7" outlineLevel="2" x14ac:dyDescent="0.25">
      <c r="A73" s="1">
        <v>9</v>
      </c>
      <c r="B73" t="s">
        <v>440</v>
      </c>
      <c r="C73" t="s">
        <v>441</v>
      </c>
      <c r="D73" t="s">
        <v>442</v>
      </c>
      <c r="E73" t="s">
        <v>454</v>
      </c>
      <c r="F73" s="22">
        <v>1233</v>
      </c>
      <c r="G73" s="6">
        <v>27742.5</v>
      </c>
    </row>
    <row r="74" spans="1:7" outlineLevel="2" x14ac:dyDescent="0.25">
      <c r="A74" s="1">
        <v>10</v>
      </c>
      <c r="B74" t="s">
        <v>440</v>
      </c>
      <c r="C74" t="s">
        <v>441</v>
      </c>
      <c r="D74" t="s">
        <v>455</v>
      </c>
      <c r="E74" t="s">
        <v>456</v>
      </c>
      <c r="F74" s="22">
        <v>869</v>
      </c>
      <c r="G74" s="6">
        <v>8690</v>
      </c>
    </row>
    <row r="75" spans="1:7" outlineLevel="2" x14ac:dyDescent="0.25">
      <c r="A75" s="1">
        <v>11</v>
      </c>
      <c r="B75" t="s">
        <v>440</v>
      </c>
      <c r="C75" t="s">
        <v>457</v>
      </c>
      <c r="D75" t="s">
        <v>458</v>
      </c>
      <c r="E75" t="s">
        <v>459</v>
      </c>
      <c r="F75" s="22">
        <v>981</v>
      </c>
      <c r="G75" s="6">
        <v>8779.9499999999989</v>
      </c>
    </row>
    <row r="76" spans="1:7" outlineLevel="2" x14ac:dyDescent="0.25">
      <c r="A76" s="1">
        <v>12</v>
      </c>
      <c r="B76" t="s">
        <v>440</v>
      </c>
      <c r="C76" t="s">
        <v>457</v>
      </c>
      <c r="D76" t="s">
        <v>458</v>
      </c>
      <c r="E76" t="s">
        <v>460</v>
      </c>
      <c r="F76" s="22">
        <v>861</v>
      </c>
      <c r="G76" s="6">
        <v>7705.95</v>
      </c>
    </row>
    <row r="77" spans="1:7" outlineLevel="2" x14ac:dyDescent="0.25">
      <c r="A77" s="1">
        <v>13</v>
      </c>
      <c r="B77" t="s">
        <v>440</v>
      </c>
      <c r="C77" t="s">
        <v>457</v>
      </c>
      <c r="D77" t="s">
        <v>461</v>
      </c>
      <c r="E77" t="s">
        <v>462</v>
      </c>
      <c r="F77" s="22">
        <v>1000</v>
      </c>
      <c r="G77" s="6">
        <v>8950</v>
      </c>
    </row>
    <row r="78" spans="1:7" outlineLevel="2" x14ac:dyDescent="0.25">
      <c r="A78" s="1">
        <v>14</v>
      </c>
      <c r="B78" t="s">
        <v>440</v>
      </c>
      <c r="C78" t="s">
        <v>457</v>
      </c>
      <c r="D78" t="s">
        <v>461</v>
      </c>
      <c r="E78" t="s">
        <v>463</v>
      </c>
      <c r="F78" s="22">
        <v>864</v>
      </c>
      <c r="G78" s="6">
        <v>7732.7999999999993</v>
      </c>
    </row>
    <row r="79" spans="1:7" outlineLevel="2" x14ac:dyDescent="0.25">
      <c r="A79" s="1">
        <v>15</v>
      </c>
      <c r="B79" t="s">
        <v>440</v>
      </c>
      <c r="C79" t="s">
        <v>457</v>
      </c>
      <c r="D79" t="s">
        <v>464</v>
      </c>
      <c r="E79" t="s">
        <v>465</v>
      </c>
      <c r="F79" s="22">
        <v>908</v>
      </c>
      <c r="G79" s="6">
        <v>8399</v>
      </c>
    </row>
    <row r="80" spans="1:7" outlineLevel="2" x14ac:dyDescent="0.25">
      <c r="A80" s="1">
        <v>16</v>
      </c>
      <c r="B80" t="s">
        <v>440</v>
      </c>
      <c r="C80" t="s">
        <v>457</v>
      </c>
      <c r="D80" t="s">
        <v>466</v>
      </c>
      <c r="E80" t="s">
        <v>467</v>
      </c>
      <c r="F80" s="22">
        <v>938</v>
      </c>
      <c r="G80" s="6">
        <v>8395.0999999999985</v>
      </c>
    </row>
    <row r="81" spans="1:7" outlineLevel="2" x14ac:dyDescent="0.25">
      <c r="A81" s="1">
        <v>17</v>
      </c>
      <c r="B81" t="s">
        <v>440</v>
      </c>
      <c r="C81" t="s">
        <v>457</v>
      </c>
      <c r="D81" t="s">
        <v>466</v>
      </c>
      <c r="E81" t="s">
        <v>468</v>
      </c>
      <c r="F81" s="22">
        <v>1061</v>
      </c>
      <c r="G81" s="6">
        <v>10079.5</v>
      </c>
    </row>
    <row r="82" spans="1:7" outlineLevel="2" x14ac:dyDescent="0.25">
      <c r="A82" s="1">
        <v>18</v>
      </c>
      <c r="B82" t="s">
        <v>440</v>
      </c>
      <c r="C82" t="s">
        <v>457</v>
      </c>
      <c r="D82" t="s">
        <v>466</v>
      </c>
      <c r="E82" t="s">
        <v>469</v>
      </c>
      <c r="F82" s="22">
        <v>768</v>
      </c>
      <c r="G82" s="6">
        <v>8409.5999999999985</v>
      </c>
    </row>
    <row r="83" spans="1:7" outlineLevel="2" x14ac:dyDescent="0.25">
      <c r="A83" s="1">
        <v>19</v>
      </c>
      <c r="B83" t="s">
        <v>440</v>
      </c>
      <c r="C83" t="s">
        <v>470</v>
      </c>
      <c r="D83" t="s">
        <v>471</v>
      </c>
      <c r="E83" t="s">
        <v>472</v>
      </c>
      <c r="F83" s="22">
        <v>672</v>
      </c>
      <c r="G83" s="6">
        <v>4300.8</v>
      </c>
    </row>
    <row r="84" spans="1:7" outlineLevel="2" x14ac:dyDescent="0.25">
      <c r="A84" s="1">
        <v>20</v>
      </c>
      <c r="B84" t="s">
        <v>440</v>
      </c>
      <c r="C84" t="s">
        <v>470</v>
      </c>
      <c r="D84" t="s">
        <v>473</v>
      </c>
      <c r="E84" t="s">
        <v>474</v>
      </c>
      <c r="F84" s="22">
        <v>1271</v>
      </c>
      <c r="G84" s="6">
        <v>9659.6</v>
      </c>
    </row>
    <row r="85" spans="1:7" outlineLevel="2" x14ac:dyDescent="0.25">
      <c r="A85" s="1">
        <v>21</v>
      </c>
      <c r="B85" t="s">
        <v>440</v>
      </c>
      <c r="C85" t="s">
        <v>470</v>
      </c>
      <c r="D85" t="s">
        <v>471</v>
      </c>
      <c r="E85" t="s">
        <v>475</v>
      </c>
      <c r="F85" s="22">
        <v>872</v>
      </c>
      <c r="G85" s="6">
        <v>11623.76</v>
      </c>
    </row>
    <row r="86" spans="1:7" outlineLevel="1" x14ac:dyDescent="0.25">
      <c r="B86" s="30" t="s">
        <v>656</v>
      </c>
      <c r="F86" s="22">
        <f>SUBTOTAL(9,F65:F85)</f>
        <v>21291</v>
      </c>
      <c r="G86" s="6">
        <f>SUBTOTAL(9,G65:G85)</f>
        <v>334122.00999999995</v>
      </c>
    </row>
    <row r="87" spans="1:7" x14ac:dyDescent="0.25">
      <c r="B87" s="30" t="s">
        <v>28</v>
      </c>
      <c r="F87" s="22">
        <f>SUBTOTAL(9,F2:F85)</f>
        <v>1305637</v>
      </c>
      <c r="G87" s="6">
        <f>SUBTOTAL(9,G2:G85)</f>
        <v>4257919.209999999</v>
      </c>
    </row>
  </sheetData>
  <autoFilter ref="A1:G85" xr:uid="{0D962FA6-A43E-4BC1-A885-4E0ED716CD08}">
    <sortState ref="A2:G85">
      <sortCondition ref="B1:B85"/>
    </sortState>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94C2-5FFA-4B73-A28D-7C0D2680E060}">
  <sheetPr>
    <tabColor theme="8" tint="0.59999389629810485"/>
  </sheetPr>
  <dimension ref="A1:K26"/>
  <sheetViews>
    <sheetView workbookViewId="0">
      <selection activeCell="G10" sqref="G10"/>
    </sheetView>
  </sheetViews>
  <sheetFormatPr defaultRowHeight="15" x14ac:dyDescent="0.25"/>
  <cols>
    <col min="1" max="1" width="16.7109375" bestFit="1" customWidth="1"/>
    <col min="7" max="7" width="16.7109375" bestFit="1" customWidth="1"/>
  </cols>
  <sheetData>
    <row r="1" spans="1:11" x14ac:dyDescent="0.25">
      <c r="A1" s="51" t="s">
        <v>657</v>
      </c>
      <c r="B1" s="51"/>
      <c r="C1" s="51"/>
      <c r="D1" s="51"/>
      <c r="E1" s="51"/>
      <c r="G1" s="51" t="s">
        <v>574</v>
      </c>
      <c r="H1" s="51"/>
      <c r="I1" s="51"/>
      <c r="J1" s="51"/>
      <c r="K1" s="51"/>
    </row>
    <row r="2" spans="1:11" x14ac:dyDescent="0.25">
      <c r="A2" s="29" t="s">
        <v>561</v>
      </c>
      <c r="B2" s="29" t="s">
        <v>570</v>
      </c>
      <c r="C2" s="29" t="s">
        <v>571</v>
      </c>
      <c r="D2" s="29" t="s">
        <v>572</v>
      </c>
      <c r="E2" s="29" t="s">
        <v>573</v>
      </c>
      <c r="G2" s="29" t="s">
        <v>561</v>
      </c>
      <c r="H2" s="29" t="s">
        <v>570</v>
      </c>
      <c r="I2" s="29" t="s">
        <v>571</v>
      </c>
      <c r="J2" s="29" t="s">
        <v>572</v>
      </c>
      <c r="K2" s="29" t="s">
        <v>573</v>
      </c>
    </row>
    <row r="3" spans="1:11" x14ac:dyDescent="0.25">
      <c r="A3" t="s">
        <v>476</v>
      </c>
      <c r="B3" s="6">
        <v>108110.89999999804</v>
      </c>
      <c r="C3" s="6">
        <v>131578.29999999728</v>
      </c>
      <c r="D3" s="6">
        <v>126159.04999999776</v>
      </c>
      <c r="E3" s="6">
        <v>140993.24999999837</v>
      </c>
      <c r="G3" t="s">
        <v>476</v>
      </c>
      <c r="H3" s="6">
        <f t="shared" ref="H3:K5" si="0">SUM(B3,B12,B21)</f>
        <v>316404.04999999539</v>
      </c>
      <c r="I3" s="6">
        <f t="shared" si="0"/>
        <v>383907.29999999312</v>
      </c>
      <c r="J3" s="6">
        <f t="shared" si="0"/>
        <v>367838.74999999383</v>
      </c>
      <c r="K3" s="6">
        <f t="shared" si="0"/>
        <v>412387.64999999519</v>
      </c>
    </row>
    <row r="4" spans="1:11" x14ac:dyDescent="0.25">
      <c r="A4" t="s">
        <v>536</v>
      </c>
      <c r="B4" s="6">
        <v>15699.75</v>
      </c>
      <c r="C4" s="6">
        <v>19002.75</v>
      </c>
      <c r="D4" s="6">
        <v>18172.5</v>
      </c>
      <c r="E4" s="6">
        <v>20247.5</v>
      </c>
      <c r="G4" t="s">
        <v>536</v>
      </c>
      <c r="H4" s="6">
        <f t="shared" si="0"/>
        <v>48326.939999999944</v>
      </c>
      <c r="I4" s="6">
        <f t="shared" si="0"/>
        <v>58639.839999999982</v>
      </c>
      <c r="J4" s="6">
        <f t="shared" si="0"/>
        <v>56064.759999999973</v>
      </c>
      <c r="K4" s="6">
        <f t="shared" si="0"/>
        <v>62821.579999999987</v>
      </c>
    </row>
    <row r="5" spans="1:11" x14ac:dyDescent="0.25">
      <c r="A5" t="s">
        <v>440</v>
      </c>
      <c r="B5" s="6">
        <v>8926.5299999999916</v>
      </c>
      <c r="C5" s="6">
        <v>10767.760000000022</v>
      </c>
      <c r="D5" s="6">
        <v>10171.400000000014</v>
      </c>
      <c r="E5" s="6">
        <v>11000.110000000022</v>
      </c>
      <c r="G5" t="s">
        <v>440</v>
      </c>
      <c r="H5" s="6">
        <f t="shared" si="0"/>
        <v>31288.050000000039</v>
      </c>
      <c r="I5" s="6">
        <f t="shared" si="0"/>
        <v>38990.320000000153</v>
      </c>
      <c r="J5" s="6">
        <f t="shared" si="0"/>
        <v>37774.970000000132</v>
      </c>
      <c r="K5" s="6">
        <f t="shared" si="0"/>
        <v>41339.94000000017</v>
      </c>
    </row>
    <row r="6" spans="1:11" x14ac:dyDescent="0.25">
      <c r="A6" t="s">
        <v>552</v>
      </c>
      <c r="B6" s="6">
        <v>3248</v>
      </c>
      <c r="C6" s="6">
        <v>3829</v>
      </c>
      <c r="D6" s="6">
        <v>3779</v>
      </c>
      <c r="E6" s="6">
        <v>4371</v>
      </c>
      <c r="G6" t="s">
        <v>552</v>
      </c>
      <c r="H6" s="6">
        <f>SUM(B6,B15,B25)</f>
        <v>7794</v>
      </c>
      <c r="I6" s="6">
        <f t="shared" ref="I6:K7" si="1">SUM(C6,C15,C24)</f>
        <v>10533.399999999945</v>
      </c>
      <c r="J6" s="6">
        <f t="shared" si="1"/>
        <v>10135.799999999952</v>
      </c>
      <c r="K6" s="6">
        <f t="shared" si="1"/>
        <v>11465.799999999941</v>
      </c>
    </row>
    <row r="7" spans="1:11" x14ac:dyDescent="0.25">
      <c r="A7" s="8" t="s">
        <v>529</v>
      </c>
      <c r="B7" s="36">
        <v>1075.199999999996</v>
      </c>
      <c r="C7" s="36">
        <v>1259.1999999999848</v>
      </c>
      <c r="D7" s="36">
        <v>1220.7999999999877</v>
      </c>
      <c r="E7" s="36">
        <v>1395.999999999977</v>
      </c>
      <c r="G7" s="8" t="s">
        <v>529</v>
      </c>
      <c r="H7" s="36">
        <f>SUM(B7,B16,B25)</f>
        <v>4253.1999999999489</v>
      </c>
      <c r="I7" s="36">
        <f t="shared" si="1"/>
        <v>5316.3999999999533</v>
      </c>
      <c r="J7" s="36">
        <f t="shared" si="1"/>
        <v>4763.5999999999476</v>
      </c>
      <c r="K7" s="36">
        <f t="shared" si="1"/>
        <v>5773.9999999999491</v>
      </c>
    </row>
    <row r="8" spans="1:11" x14ac:dyDescent="0.25">
      <c r="A8" s="30" t="s">
        <v>28</v>
      </c>
      <c r="B8" s="35">
        <v>137060.37999999803</v>
      </c>
      <c r="C8" s="35">
        <v>166437.00999999727</v>
      </c>
      <c r="D8" s="35">
        <v>159502.74999999779</v>
      </c>
      <c r="E8" s="35">
        <v>178007.85999999836</v>
      </c>
      <c r="G8" s="30" t="s">
        <v>28</v>
      </c>
      <c r="H8" s="35">
        <f>SUM(H3:H7)</f>
        <v>408066.23999999533</v>
      </c>
      <c r="I8" s="35">
        <f>SUM(I3:I7)</f>
        <v>497387.25999999314</v>
      </c>
      <c r="J8" s="35">
        <f>SUM(J3:J7)</f>
        <v>476577.87999999383</v>
      </c>
      <c r="K8" s="35">
        <f>SUM(K3:K7)</f>
        <v>533788.96999999532</v>
      </c>
    </row>
    <row r="10" spans="1:11" x14ac:dyDescent="0.25">
      <c r="A10" s="51" t="s">
        <v>658</v>
      </c>
      <c r="B10" s="51"/>
      <c r="C10" s="51"/>
      <c r="D10" s="51"/>
      <c r="E10" s="51"/>
    </row>
    <row r="11" spans="1:11" x14ac:dyDescent="0.25">
      <c r="A11" s="29" t="s">
        <v>561</v>
      </c>
      <c r="B11" s="29" t="s">
        <v>570</v>
      </c>
      <c r="C11" s="29" t="s">
        <v>571</v>
      </c>
      <c r="D11" s="29" t="s">
        <v>572</v>
      </c>
      <c r="E11" s="29" t="s">
        <v>573</v>
      </c>
    </row>
    <row r="12" spans="1:11" x14ac:dyDescent="0.25">
      <c r="A12" t="s">
        <v>476</v>
      </c>
      <c r="B12" s="6">
        <v>104200.19999999882</v>
      </c>
      <c r="C12" s="6">
        <v>125505.04999999799</v>
      </c>
      <c r="D12" s="6">
        <v>121090.94999999799</v>
      </c>
      <c r="E12" s="6">
        <v>134841.14999999831</v>
      </c>
    </row>
    <row r="13" spans="1:11" x14ac:dyDescent="0.25">
      <c r="A13" t="s">
        <v>536</v>
      </c>
      <c r="B13" s="6">
        <v>16615.78999999995</v>
      </c>
      <c r="C13" s="6">
        <v>20265.939999999984</v>
      </c>
      <c r="D13" s="6">
        <v>19442.159999999974</v>
      </c>
      <c r="E13" s="6">
        <v>21688.62999999999</v>
      </c>
    </row>
    <row r="14" spans="1:11" x14ac:dyDescent="0.25">
      <c r="A14" t="s">
        <v>440</v>
      </c>
      <c r="B14" s="6">
        <v>9852.7400000000052</v>
      </c>
      <c r="C14" s="6">
        <v>11884.090000000035</v>
      </c>
      <c r="D14" s="6">
        <v>11037.100000000024</v>
      </c>
      <c r="E14" s="6">
        <v>12762.770000000037</v>
      </c>
    </row>
    <row r="15" spans="1:11" x14ac:dyDescent="0.25">
      <c r="A15" t="s">
        <v>552</v>
      </c>
      <c r="B15" s="6">
        <v>3640</v>
      </c>
      <c r="C15" s="6">
        <v>4718</v>
      </c>
      <c r="D15" s="6">
        <v>4484</v>
      </c>
      <c r="E15" s="6">
        <v>4986</v>
      </c>
    </row>
    <row r="16" spans="1:11" x14ac:dyDescent="0.25">
      <c r="A16" s="8" t="s">
        <v>529</v>
      </c>
      <c r="B16" s="36">
        <v>2271.9999999999527</v>
      </c>
      <c r="C16" s="36">
        <v>2735.1999999999684</v>
      </c>
      <c r="D16" s="36">
        <v>2592.7999999999597</v>
      </c>
      <c r="E16" s="36">
        <v>2907.9999999999723</v>
      </c>
    </row>
    <row r="17" spans="1:5" x14ac:dyDescent="0.25">
      <c r="A17" s="30" t="s">
        <v>28</v>
      </c>
      <c r="B17" s="35">
        <v>136580.72999999873</v>
      </c>
      <c r="C17" s="35">
        <v>165108.27999999796</v>
      </c>
      <c r="D17" s="35">
        <v>158647.00999999797</v>
      </c>
      <c r="E17" s="35">
        <v>177186.54999999833</v>
      </c>
    </row>
    <row r="19" spans="1:5" x14ac:dyDescent="0.25">
      <c r="A19" s="51" t="s">
        <v>659</v>
      </c>
      <c r="B19" s="51"/>
      <c r="C19" s="51"/>
      <c r="D19" s="51"/>
      <c r="E19" s="51"/>
    </row>
    <row r="20" spans="1:5" x14ac:dyDescent="0.25">
      <c r="A20" s="29" t="s">
        <v>561</v>
      </c>
      <c r="B20" s="29" t="s">
        <v>570</v>
      </c>
      <c r="C20" s="29" t="s">
        <v>571</v>
      </c>
      <c r="D20" s="29" t="s">
        <v>572</v>
      </c>
      <c r="E20" s="29" t="s">
        <v>573</v>
      </c>
    </row>
    <row r="21" spans="1:5" x14ac:dyDescent="0.25">
      <c r="A21" t="s">
        <v>476</v>
      </c>
      <c r="B21" s="6">
        <v>104092.94999999853</v>
      </c>
      <c r="C21" s="6">
        <v>126823.94999999786</v>
      </c>
      <c r="D21" s="6">
        <v>120588.74999999809</v>
      </c>
      <c r="E21" s="6">
        <v>136553.24999999854</v>
      </c>
    </row>
    <row r="22" spans="1:5" x14ac:dyDescent="0.25">
      <c r="A22" t="s">
        <v>536</v>
      </c>
      <c r="B22" s="6">
        <v>16011.399999999998</v>
      </c>
      <c r="C22" s="6">
        <v>19371.149999999994</v>
      </c>
      <c r="D22" s="6">
        <v>18450.099999999999</v>
      </c>
      <c r="E22" s="6">
        <v>20885.449999999997</v>
      </c>
    </row>
    <row r="23" spans="1:5" x14ac:dyDescent="0.25">
      <c r="A23" t="s">
        <v>440</v>
      </c>
      <c r="B23" s="6">
        <v>12508.780000000042</v>
      </c>
      <c r="C23" s="6">
        <v>16338.470000000099</v>
      </c>
      <c r="D23" s="6">
        <v>16566.470000000099</v>
      </c>
      <c r="E23" s="6">
        <v>17577.06000000011</v>
      </c>
    </row>
    <row r="24" spans="1:5" ht="16.5" customHeight="1" x14ac:dyDescent="0.25">
      <c r="A24" s="8" t="s">
        <v>552</v>
      </c>
      <c r="B24" s="6">
        <v>1630.3999999999637</v>
      </c>
      <c r="C24" s="6">
        <v>1986.3999999999446</v>
      </c>
      <c r="D24" s="6">
        <v>1872.7999999999518</v>
      </c>
      <c r="E24" s="6">
        <v>2108.799999999942</v>
      </c>
    </row>
    <row r="25" spans="1:5" x14ac:dyDescent="0.25">
      <c r="A25" s="45" t="s">
        <v>529</v>
      </c>
      <c r="B25" s="36">
        <v>906</v>
      </c>
      <c r="C25" s="36">
        <v>1322</v>
      </c>
      <c r="D25" s="36">
        <v>950</v>
      </c>
      <c r="E25" s="36">
        <v>1470</v>
      </c>
    </row>
    <row r="26" spans="1:5" x14ac:dyDescent="0.25">
      <c r="A26" s="30" t="s">
        <v>28</v>
      </c>
      <c r="B26" s="35">
        <v>135149.52999999851</v>
      </c>
      <c r="C26" s="35">
        <v>165841.96999999788</v>
      </c>
      <c r="D26" s="35">
        <v>158428.11999999813</v>
      </c>
      <c r="E26" s="35">
        <v>178594.5599999986</v>
      </c>
    </row>
  </sheetData>
  <dataConsolidate>
    <dataRefs count="1">
      <dataRef name="$B$3,$C$3,$D$3"/>
    </dataRefs>
  </dataConsolidate>
  <mergeCells count="4">
    <mergeCell ref="A1:E1"/>
    <mergeCell ref="A10:E10"/>
    <mergeCell ref="A19:E19"/>
    <mergeCell ref="G1:K1"/>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A1:L201"/>
  <sheetViews>
    <sheetView workbookViewId="0">
      <selection activeCell="K7" sqref="K7"/>
    </sheetView>
  </sheetViews>
  <sheetFormatPr defaultRowHeight="15" x14ac:dyDescent="0.25"/>
  <cols>
    <col min="1" max="1" width="9.42578125" customWidth="1"/>
    <col min="2" max="2" width="14.28515625" customWidth="1"/>
    <col min="3" max="3" width="17.140625" customWidth="1"/>
    <col min="4" max="4" width="11.42578125" bestFit="1" customWidth="1"/>
    <col min="5" max="5" width="12.28515625" customWidth="1"/>
    <col min="6" max="6" width="18.5703125" customWidth="1"/>
    <col min="7" max="9" width="11.42578125" customWidth="1"/>
    <col min="11" max="11" width="17.140625" customWidth="1"/>
    <col min="12" max="12" width="11.42578125" customWidth="1"/>
  </cols>
  <sheetData>
    <row r="1" spans="1:12" x14ac:dyDescent="0.25">
      <c r="A1" s="3" t="s">
        <v>42</v>
      </c>
      <c r="B1" s="3" t="s">
        <v>16</v>
      </c>
      <c r="C1" s="3" t="s">
        <v>0</v>
      </c>
      <c r="D1" s="3" t="s">
        <v>21</v>
      </c>
      <c r="E1" s="3" t="s">
        <v>17</v>
      </c>
      <c r="F1" s="3" t="s">
        <v>18</v>
      </c>
      <c r="G1" s="3" t="s">
        <v>1</v>
      </c>
      <c r="H1" s="3" t="s">
        <v>19</v>
      </c>
      <c r="I1" s="3" t="s">
        <v>20</v>
      </c>
      <c r="K1" s="12" t="s">
        <v>0</v>
      </c>
      <c r="L1" s="13" t="s">
        <v>22</v>
      </c>
    </row>
    <row r="2" spans="1:12" x14ac:dyDescent="0.25">
      <c r="A2" s="1">
        <v>540546</v>
      </c>
      <c r="B2" s="2">
        <v>43474</v>
      </c>
      <c r="C2" t="s">
        <v>9</v>
      </c>
      <c r="D2" s="1">
        <v>12766</v>
      </c>
      <c r="E2" s="1">
        <v>22740</v>
      </c>
      <c r="F2" t="str">
        <f>VLOOKUP(Orders[[#This Row],[Product ID]],Products[],2,0)</f>
        <v>Polkadot Pen</v>
      </c>
      <c r="G2" s="1">
        <v>48</v>
      </c>
      <c r="H2" s="19">
        <v>0.85</v>
      </c>
      <c r="I2" s="19">
        <v>40.799999999999997</v>
      </c>
      <c r="K2" s="42" t="s">
        <v>2</v>
      </c>
      <c r="L2" s="14">
        <f>COUNTIFS(C:C, K2, I:I, "&gt;=100")</f>
        <v>3</v>
      </c>
    </row>
    <row r="3" spans="1:12" x14ac:dyDescent="0.25">
      <c r="A3" s="1">
        <v>541115</v>
      </c>
      <c r="B3" s="2">
        <v>43478</v>
      </c>
      <c r="C3" t="s">
        <v>10</v>
      </c>
      <c r="D3" s="1">
        <v>12578</v>
      </c>
      <c r="E3" s="1">
        <v>21260</v>
      </c>
      <c r="F3" t="str">
        <f>VLOOKUP(Orders[[#This Row],[Product ID]],Products[],2,0)</f>
        <v>First Aid Tin</v>
      </c>
      <c r="G3" s="1">
        <v>6</v>
      </c>
      <c r="H3" s="19">
        <v>3.25</v>
      </c>
      <c r="I3" s="19">
        <v>19.5</v>
      </c>
      <c r="K3" s="42" t="s">
        <v>4</v>
      </c>
      <c r="L3" s="14">
        <f>COUNTIFS(C:C, K3, I:I, "&gt;=100")</f>
        <v>7</v>
      </c>
    </row>
    <row r="4" spans="1:12" x14ac:dyDescent="0.25">
      <c r="A4" s="1">
        <v>541115</v>
      </c>
      <c r="B4" s="2">
        <v>43478</v>
      </c>
      <c r="C4" t="s">
        <v>10</v>
      </c>
      <c r="D4" s="1">
        <v>12578</v>
      </c>
      <c r="E4" s="1">
        <v>22190</v>
      </c>
      <c r="F4" t="str">
        <f>VLOOKUP(Orders[[#This Row],[Product ID]],Products[],2,0)</f>
        <v>Local Cafe Mug</v>
      </c>
      <c r="G4" s="1">
        <v>12</v>
      </c>
      <c r="H4" s="19">
        <v>2.1</v>
      </c>
      <c r="I4" s="19">
        <v>25.200000000000003</v>
      </c>
      <c r="K4" s="42" t="s">
        <v>5</v>
      </c>
      <c r="L4" s="14">
        <f t="shared" ref="L4:L6" si="0">COUNTIFS(C:C, K4, I:I, "&gt;=100")</f>
        <v>0</v>
      </c>
    </row>
    <row r="5" spans="1:12" x14ac:dyDescent="0.25">
      <c r="A5" s="1">
        <v>541224</v>
      </c>
      <c r="B5" s="2">
        <v>43479</v>
      </c>
      <c r="C5" t="s">
        <v>5</v>
      </c>
      <c r="D5" s="1">
        <v>12474</v>
      </c>
      <c r="E5" s="1">
        <v>21025</v>
      </c>
      <c r="F5" t="str">
        <f>VLOOKUP(Orders[[#This Row],[Product ID]],Products[],2,0)</f>
        <v>Space Frog</v>
      </c>
      <c r="G5" s="1">
        <v>10</v>
      </c>
      <c r="H5" s="19">
        <v>1.25</v>
      </c>
      <c r="I5" s="19">
        <v>12.5</v>
      </c>
      <c r="K5" s="42" t="s">
        <v>13</v>
      </c>
      <c r="L5" s="14">
        <f t="shared" si="0"/>
        <v>2</v>
      </c>
    </row>
    <row r="6" spans="1:12" x14ac:dyDescent="0.25">
      <c r="A6" s="1">
        <v>541269</v>
      </c>
      <c r="B6" s="2">
        <v>43482</v>
      </c>
      <c r="C6" t="s">
        <v>5</v>
      </c>
      <c r="D6" s="1">
        <v>12626</v>
      </c>
      <c r="E6" s="1">
        <v>22174</v>
      </c>
      <c r="F6" t="str">
        <f>VLOOKUP(Orders[[#This Row],[Product ID]],Products[],2,0)</f>
        <v>Photo Cube</v>
      </c>
      <c r="G6" s="1">
        <v>12</v>
      </c>
      <c r="H6" s="19">
        <v>1.65</v>
      </c>
      <c r="I6" s="19">
        <v>19.799999999999997</v>
      </c>
      <c r="K6" s="42" t="s">
        <v>12</v>
      </c>
      <c r="L6" s="14">
        <f t="shared" si="0"/>
        <v>1</v>
      </c>
    </row>
    <row r="7" spans="1:12" x14ac:dyDescent="0.25">
      <c r="A7" s="1">
        <v>541509</v>
      </c>
      <c r="B7" s="2">
        <v>43483</v>
      </c>
      <c r="C7" t="s">
        <v>2</v>
      </c>
      <c r="D7" s="1">
        <v>13263</v>
      </c>
      <c r="E7" s="1">
        <v>22694</v>
      </c>
      <c r="F7" t="str">
        <f>VLOOKUP(Orders[[#This Row],[Product ID]],Products[],2,0)</f>
        <v xml:space="preserve">Wicker Star </v>
      </c>
      <c r="G7" s="1">
        <v>1</v>
      </c>
      <c r="H7" s="19">
        <v>2.1</v>
      </c>
      <c r="I7" s="19">
        <v>2.1</v>
      </c>
    </row>
    <row r="8" spans="1:12" x14ac:dyDescent="0.25">
      <c r="A8" s="1">
        <v>541631</v>
      </c>
      <c r="B8" s="2">
        <v>43485</v>
      </c>
      <c r="C8" t="s">
        <v>3</v>
      </c>
      <c r="D8" s="1">
        <v>12637</v>
      </c>
      <c r="E8" s="1">
        <v>22174</v>
      </c>
      <c r="F8" t="str">
        <f>VLOOKUP(Orders[[#This Row],[Product ID]],Products[],2,0)</f>
        <v>Photo Cube</v>
      </c>
      <c r="G8" s="1">
        <v>12</v>
      </c>
      <c r="H8" s="19">
        <v>1.65</v>
      </c>
      <c r="I8" s="19">
        <v>19.799999999999997</v>
      </c>
    </row>
    <row r="9" spans="1:12" x14ac:dyDescent="0.25">
      <c r="A9" s="1">
        <v>541711</v>
      </c>
      <c r="B9" s="2">
        <v>43486</v>
      </c>
      <c r="C9" t="s">
        <v>4</v>
      </c>
      <c r="D9" s="1">
        <v>14646</v>
      </c>
      <c r="E9" s="1">
        <v>22653</v>
      </c>
      <c r="F9" t="str">
        <f>VLOOKUP(Orders[[#This Row],[Product ID]],Products[],2,0)</f>
        <v xml:space="preserve">Button Box </v>
      </c>
      <c r="G9" s="1">
        <v>10</v>
      </c>
      <c r="H9" s="19">
        <v>1.95</v>
      </c>
      <c r="I9" s="19">
        <v>19.5</v>
      </c>
    </row>
    <row r="10" spans="1:12" x14ac:dyDescent="0.25">
      <c r="A10" s="1">
        <v>542080</v>
      </c>
      <c r="B10" s="2">
        <v>43490</v>
      </c>
      <c r="C10" t="s">
        <v>5</v>
      </c>
      <c r="D10" s="1">
        <v>13815</v>
      </c>
      <c r="E10" s="1">
        <v>20713</v>
      </c>
      <c r="F10" t="str">
        <f>VLOOKUP(Orders[[#This Row],[Product ID]],Products[],2,0)</f>
        <v>Jumbo Bag Owls</v>
      </c>
      <c r="G10" s="1">
        <v>10</v>
      </c>
      <c r="H10" s="19">
        <v>1.95</v>
      </c>
      <c r="I10" s="19">
        <v>19.5</v>
      </c>
    </row>
    <row r="11" spans="1:12" x14ac:dyDescent="0.25">
      <c r="A11" s="1">
        <v>542080</v>
      </c>
      <c r="B11" s="2">
        <v>43490</v>
      </c>
      <c r="C11" t="s">
        <v>5</v>
      </c>
      <c r="D11" s="1">
        <v>13815</v>
      </c>
      <c r="E11" s="1">
        <v>22740</v>
      </c>
      <c r="F11" t="str">
        <f>VLOOKUP(Orders[[#This Row],[Product ID]],Products[],2,0)</f>
        <v>Polkadot Pen</v>
      </c>
      <c r="G11" s="1">
        <v>48</v>
      </c>
      <c r="H11" s="19">
        <v>0.85</v>
      </c>
      <c r="I11" s="19">
        <v>40.799999999999997</v>
      </c>
    </row>
    <row r="12" spans="1:12" x14ac:dyDescent="0.25">
      <c r="A12" s="1">
        <v>542080</v>
      </c>
      <c r="B12" s="2">
        <v>43490</v>
      </c>
      <c r="C12" t="s">
        <v>5</v>
      </c>
      <c r="D12" s="1">
        <v>13815</v>
      </c>
      <c r="E12" s="1">
        <v>22741</v>
      </c>
      <c r="F12" t="str">
        <f>VLOOKUP(Orders[[#This Row],[Product ID]],Products[],2,0)</f>
        <v>Funky Diva Pen</v>
      </c>
      <c r="G12" s="1">
        <v>48</v>
      </c>
      <c r="H12" s="19">
        <v>0.85</v>
      </c>
      <c r="I12" s="19">
        <v>40.799999999999997</v>
      </c>
    </row>
    <row r="13" spans="1:12" x14ac:dyDescent="0.25">
      <c r="A13" s="1">
        <v>542371</v>
      </c>
      <c r="B13" s="2">
        <v>43492</v>
      </c>
      <c r="C13" t="s">
        <v>5</v>
      </c>
      <c r="D13" s="1">
        <v>12468</v>
      </c>
      <c r="E13" s="1">
        <v>62018</v>
      </c>
      <c r="F13" t="str">
        <f>VLOOKUP(Orders[[#This Row],[Product ID]],Products[],2,0)</f>
        <v xml:space="preserve">Sombrero </v>
      </c>
      <c r="G13" s="1">
        <v>6</v>
      </c>
      <c r="H13" s="19">
        <v>1.95</v>
      </c>
      <c r="I13" s="19">
        <v>11.7</v>
      </c>
    </row>
    <row r="14" spans="1:12" x14ac:dyDescent="0.25">
      <c r="A14" s="1">
        <v>542428</v>
      </c>
      <c r="B14" s="2">
        <v>43493</v>
      </c>
      <c r="C14" t="s">
        <v>13</v>
      </c>
      <c r="D14" s="1">
        <v>17404</v>
      </c>
      <c r="E14" s="1">
        <v>21260</v>
      </c>
      <c r="F14" t="str">
        <f>VLOOKUP(Orders[[#This Row],[Product ID]],Products[],2,0)</f>
        <v>First Aid Tin</v>
      </c>
      <c r="G14" s="1">
        <v>48</v>
      </c>
      <c r="H14" s="19">
        <v>3.25</v>
      </c>
      <c r="I14" s="19">
        <v>156</v>
      </c>
    </row>
    <row r="15" spans="1:12" x14ac:dyDescent="0.25">
      <c r="A15" s="1">
        <v>542535</v>
      </c>
      <c r="B15" s="2">
        <v>43493</v>
      </c>
      <c r="C15" t="s">
        <v>3</v>
      </c>
      <c r="D15" s="1">
        <v>12735</v>
      </c>
      <c r="E15" s="1">
        <v>21888</v>
      </c>
      <c r="F15" t="str">
        <f>VLOOKUP(Orders[[#This Row],[Product ID]],Products[],2,0)</f>
        <v>Bingo Set</v>
      </c>
      <c r="G15" s="1">
        <v>4</v>
      </c>
      <c r="H15" s="19">
        <v>3.75</v>
      </c>
      <c r="I15" s="19">
        <v>15</v>
      </c>
    </row>
    <row r="16" spans="1:12" x14ac:dyDescent="0.25">
      <c r="A16" s="1">
        <v>542612</v>
      </c>
      <c r="B16" s="2">
        <v>43495</v>
      </c>
      <c r="C16" t="s">
        <v>2</v>
      </c>
      <c r="D16" s="1">
        <v>17841</v>
      </c>
      <c r="E16" s="1">
        <v>20713</v>
      </c>
      <c r="F16" t="str">
        <f>VLOOKUP(Orders[[#This Row],[Product ID]],Products[],2,0)</f>
        <v>Jumbo Bag Owls</v>
      </c>
      <c r="G16" s="1">
        <v>1</v>
      </c>
      <c r="H16" s="19">
        <v>1.95</v>
      </c>
      <c r="I16" s="19">
        <v>1.95</v>
      </c>
    </row>
    <row r="17" spans="1:9" x14ac:dyDescent="0.25">
      <c r="A17" s="1">
        <v>542648</v>
      </c>
      <c r="B17" s="2">
        <v>43496</v>
      </c>
      <c r="C17" t="s">
        <v>5</v>
      </c>
      <c r="D17" s="1">
        <v>12476</v>
      </c>
      <c r="E17" s="1">
        <v>21116</v>
      </c>
      <c r="F17" t="str">
        <f>VLOOKUP(Orders[[#This Row],[Product ID]],Products[],2,0)</f>
        <v>Owl Doorstop</v>
      </c>
      <c r="G17" s="1">
        <v>3</v>
      </c>
      <c r="H17" s="19">
        <v>4.95</v>
      </c>
      <c r="I17" s="19">
        <v>14.850000000000001</v>
      </c>
    </row>
    <row r="18" spans="1:9" x14ac:dyDescent="0.25">
      <c r="A18" s="1">
        <v>542887</v>
      </c>
      <c r="B18" s="2">
        <v>43497</v>
      </c>
      <c r="C18" t="s">
        <v>15</v>
      </c>
      <c r="D18" s="1">
        <v>12373</v>
      </c>
      <c r="E18" s="1">
        <v>20713</v>
      </c>
      <c r="F18" t="str">
        <f>VLOOKUP(Orders[[#This Row],[Product ID]],Products[],2,0)</f>
        <v>Jumbo Bag Owls</v>
      </c>
      <c r="G18" s="1">
        <v>10</v>
      </c>
      <c r="H18" s="19">
        <v>1.95</v>
      </c>
      <c r="I18" s="19">
        <v>19.5</v>
      </c>
    </row>
    <row r="19" spans="1:9" x14ac:dyDescent="0.25">
      <c r="A19" s="1">
        <v>543731</v>
      </c>
      <c r="B19" s="2">
        <v>43507</v>
      </c>
      <c r="C19" t="s">
        <v>2</v>
      </c>
      <c r="D19" s="1">
        <v>17677</v>
      </c>
      <c r="E19" s="1">
        <v>20713</v>
      </c>
      <c r="F19" t="str">
        <f>VLOOKUP(Orders[[#This Row],[Product ID]],Products[],2,0)</f>
        <v>Jumbo Bag Owls</v>
      </c>
      <c r="G19" s="1">
        <v>100</v>
      </c>
      <c r="H19" s="19">
        <v>1.65</v>
      </c>
      <c r="I19" s="19">
        <v>165</v>
      </c>
    </row>
    <row r="20" spans="1:9" x14ac:dyDescent="0.25">
      <c r="A20" s="1">
        <v>543733</v>
      </c>
      <c r="B20" s="2">
        <v>43507</v>
      </c>
      <c r="C20" t="s">
        <v>11</v>
      </c>
      <c r="D20" s="1">
        <v>12395</v>
      </c>
      <c r="E20" s="1">
        <v>22740</v>
      </c>
      <c r="F20" t="str">
        <f>VLOOKUP(Orders[[#This Row],[Product ID]],Products[],2,0)</f>
        <v>Polkadot Pen</v>
      </c>
      <c r="G20" s="1">
        <v>48</v>
      </c>
      <c r="H20" s="19">
        <v>0.85</v>
      </c>
      <c r="I20" s="19">
        <v>40.799999999999997</v>
      </c>
    </row>
    <row r="21" spans="1:9" x14ac:dyDescent="0.25">
      <c r="A21" s="1">
        <v>543737</v>
      </c>
      <c r="B21" s="2">
        <v>43507</v>
      </c>
      <c r="C21" t="s">
        <v>5</v>
      </c>
      <c r="D21" s="1">
        <v>12477</v>
      </c>
      <c r="E21" s="1">
        <v>21116</v>
      </c>
      <c r="F21" t="str">
        <f>VLOOKUP(Orders[[#This Row],[Product ID]],Products[],2,0)</f>
        <v>Owl Doorstop</v>
      </c>
      <c r="G21" s="1">
        <v>3</v>
      </c>
      <c r="H21" s="19">
        <v>4.95</v>
      </c>
      <c r="I21" s="19">
        <v>14.850000000000001</v>
      </c>
    </row>
    <row r="22" spans="1:9" x14ac:dyDescent="0.25">
      <c r="A22" s="1">
        <v>543831</v>
      </c>
      <c r="B22" s="2">
        <v>43510</v>
      </c>
      <c r="C22" t="s">
        <v>2</v>
      </c>
      <c r="D22" s="1">
        <v>15769</v>
      </c>
      <c r="E22" s="1">
        <v>20713</v>
      </c>
      <c r="F22" t="str">
        <f>VLOOKUP(Orders[[#This Row],[Product ID]],Products[],2,0)</f>
        <v>Jumbo Bag Owls</v>
      </c>
      <c r="G22" s="1">
        <v>100</v>
      </c>
      <c r="H22" s="19">
        <v>1.65</v>
      </c>
      <c r="I22" s="19">
        <v>165</v>
      </c>
    </row>
    <row r="23" spans="1:9" x14ac:dyDescent="0.25">
      <c r="A23" s="1">
        <v>544355</v>
      </c>
      <c r="B23" s="2">
        <v>43514</v>
      </c>
      <c r="C23" t="s">
        <v>3</v>
      </c>
      <c r="D23" s="1">
        <v>12714</v>
      </c>
      <c r="E23" s="1">
        <v>22741</v>
      </c>
      <c r="F23" t="str">
        <f>VLOOKUP(Orders[[#This Row],[Product ID]],Products[],2,0)</f>
        <v>Funky Diva Pen</v>
      </c>
      <c r="G23" s="1">
        <v>48</v>
      </c>
      <c r="H23" s="19">
        <v>0.85</v>
      </c>
      <c r="I23" s="19">
        <v>40.799999999999997</v>
      </c>
    </row>
    <row r="24" spans="1:9" x14ac:dyDescent="0.25">
      <c r="A24" s="1">
        <v>544355</v>
      </c>
      <c r="B24" s="2">
        <v>43514</v>
      </c>
      <c r="C24" t="s">
        <v>3</v>
      </c>
      <c r="D24" s="1">
        <v>12714</v>
      </c>
      <c r="E24" s="1">
        <v>22740</v>
      </c>
      <c r="F24" t="str">
        <f>VLOOKUP(Orders[[#This Row],[Product ID]],Products[],2,0)</f>
        <v>Polkadot Pen</v>
      </c>
      <c r="G24" s="1">
        <v>96</v>
      </c>
      <c r="H24" s="19">
        <v>0.85</v>
      </c>
      <c r="I24" s="19">
        <v>81.599999999999994</v>
      </c>
    </row>
    <row r="25" spans="1:9" x14ac:dyDescent="0.25">
      <c r="A25" s="1">
        <v>544399</v>
      </c>
      <c r="B25" s="2">
        <v>43514</v>
      </c>
      <c r="C25" t="s">
        <v>10</v>
      </c>
      <c r="D25" s="1">
        <v>12594</v>
      </c>
      <c r="E25" s="1">
        <v>20713</v>
      </c>
      <c r="F25" t="str">
        <f>VLOOKUP(Orders[[#This Row],[Product ID]],Products[],2,0)</f>
        <v>Jumbo Bag Owls</v>
      </c>
      <c r="G25" s="1">
        <v>10</v>
      </c>
      <c r="H25" s="19">
        <v>1.95</v>
      </c>
      <c r="I25" s="19">
        <v>19.5</v>
      </c>
    </row>
    <row r="26" spans="1:9" x14ac:dyDescent="0.25">
      <c r="A26" s="1">
        <v>544480</v>
      </c>
      <c r="B26" s="2">
        <v>43517</v>
      </c>
      <c r="C26" t="s">
        <v>4</v>
      </c>
      <c r="D26" s="1">
        <v>14646</v>
      </c>
      <c r="E26" s="1">
        <v>20713</v>
      </c>
      <c r="F26" t="str">
        <f>VLOOKUP(Orders[[#This Row],[Product ID]],Products[],2,0)</f>
        <v>Jumbo Bag Owls</v>
      </c>
      <c r="G26" s="1">
        <v>100</v>
      </c>
      <c r="H26" s="19">
        <v>1.65</v>
      </c>
      <c r="I26" s="19">
        <v>165</v>
      </c>
    </row>
    <row r="27" spans="1:9" x14ac:dyDescent="0.25">
      <c r="A27" s="1">
        <v>544480</v>
      </c>
      <c r="B27" s="2">
        <v>43517</v>
      </c>
      <c r="C27" t="s">
        <v>4</v>
      </c>
      <c r="D27" s="1">
        <v>14646</v>
      </c>
      <c r="E27" s="1">
        <v>22653</v>
      </c>
      <c r="F27" t="str">
        <f>VLOOKUP(Orders[[#This Row],[Product ID]],Products[],2,0)</f>
        <v xml:space="preserve">Button Box </v>
      </c>
      <c r="G27" s="1">
        <v>200</v>
      </c>
      <c r="H27" s="19">
        <v>1.65</v>
      </c>
      <c r="I27" s="19">
        <v>330</v>
      </c>
    </row>
    <row r="28" spans="1:9" x14ac:dyDescent="0.25">
      <c r="A28" s="1">
        <v>544657</v>
      </c>
      <c r="B28" s="2">
        <v>43518</v>
      </c>
      <c r="C28" t="s">
        <v>2</v>
      </c>
      <c r="D28" s="1">
        <v>14895</v>
      </c>
      <c r="E28" s="1">
        <v>22174</v>
      </c>
      <c r="F28" t="str">
        <f>VLOOKUP(Orders[[#This Row],[Product ID]],Products[],2,0)</f>
        <v>Photo Cube</v>
      </c>
      <c r="G28" s="1">
        <v>12</v>
      </c>
      <c r="H28" s="19">
        <v>1.65</v>
      </c>
      <c r="I28" s="19">
        <v>19.799999999999997</v>
      </c>
    </row>
    <row r="29" spans="1:9" x14ac:dyDescent="0.25">
      <c r="A29" s="1">
        <v>544672</v>
      </c>
      <c r="B29" s="2">
        <v>43518</v>
      </c>
      <c r="C29" t="s">
        <v>4</v>
      </c>
      <c r="D29" s="1">
        <v>14646</v>
      </c>
      <c r="E29" s="1">
        <v>22653</v>
      </c>
      <c r="F29" t="str">
        <f>VLOOKUP(Orders[[#This Row],[Product ID]],Products[],2,0)</f>
        <v xml:space="preserve">Button Box </v>
      </c>
      <c r="G29" s="1">
        <v>20</v>
      </c>
      <c r="H29" s="19">
        <v>1.95</v>
      </c>
      <c r="I29" s="19">
        <v>39</v>
      </c>
    </row>
    <row r="30" spans="1:9" x14ac:dyDescent="0.25">
      <c r="A30" s="1">
        <v>544672</v>
      </c>
      <c r="B30" s="2">
        <v>43518</v>
      </c>
      <c r="C30" t="s">
        <v>4</v>
      </c>
      <c r="D30" s="1">
        <v>14646</v>
      </c>
      <c r="E30" s="1">
        <v>20713</v>
      </c>
      <c r="F30" t="str">
        <f>VLOOKUP(Orders[[#This Row],[Product ID]],Products[],2,0)</f>
        <v>Jumbo Bag Owls</v>
      </c>
      <c r="G30" s="1">
        <v>100</v>
      </c>
      <c r="H30" s="19">
        <v>1.65</v>
      </c>
      <c r="I30" s="19">
        <v>165</v>
      </c>
    </row>
    <row r="31" spans="1:9" x14ac:dyDescent="0.25">
      <c r="A31" s="1">
        <v>544811</v>
      </c>
      <c r="B31" s="2">
        <v>43519</v>
      </c>
      <c r="C31" t="s">
        <v>5</v>
      </c>
      <c r="D31" s="1">
        <v>12471</v>
      </c>
      <c r="E31" s="1">
        <v>22741</v>
      </c>
      <c r="F31" t="str">
        <f>VLOOKUP(Orders[[#This Row],[Product ID]],Products[],2,0)</f>
        <v>Funky Diva Pen</v>
      </c>
      <c r="G31" s="1">
        <v>48</v>
      </c>
      <c r="H31" s="19">
        <v>0.85</v>
      </c>
      <c r="I31" s="19">
        <v>40.799999999999997</v>
      </c>
    </row>
    <row r="32" spans="1:9" x14ac:dyDescent="0.25">
      <c r="A32" s="1">
        <v>545664</v>
      </c>
      <c r="B32" s="2">
        <v>43528</v>
      </c>
      <c r="C32" t="s">
        <v>10</v>
      </c>
      <c r="D32" s="1">
        <v>12584</v>
      </c>
      <c r="E32" s="1">
        <v>21260</v>
      </c>
      <c r="F32" t="str">
        <f>VLOOKUP(Orders[[#This Row],[Product ID]],Products[],2,0)</f>
        <v>First Aid Tin</v>
      </c>
      <c r="G32" s="1">
        <v>6</v>
      </c>
      <c r="H32" s="19">
        <v>3.25</v>
      </c>
      <c r="I32" s="19">
        <v>19.5</v>
      </c>
    </row>
    <row r="33" spans="1:9" x14ac:dyDescent="0.25">
      <c r="A33" s="1">
        <v>545937</v>
      </c>
      <c r="B33" s="2">
        <v>43532</v>
      </c>
      <c r="C33" t="s">
        <v>9</v>
      </c>
      <c r="D33" s="1">
        <v>12758</v>
      </c>
      <c r="E33" s="1">
        <v>22740</v>
      </c>
      <c r="F33" t="str">
        <f>VLOOKUP(Orders[[#This Row],[Product ID]],Products[],2,0)</f>
        <v>Polkadot Pen</v>
      </c>
      <c r="G33" s="1">
        <v>48</v>
      </c>
      <c r="H33" s="19">
        <v>0.85</v>
      </c>
      <c r="I33" s="19">
        <v>40.799999999999997</v>
      </c>
    </row>
    <row r="34" spans="1:9" x14ac:dyDescent="0.25">
      <c r="A34" s="1">
        <v>545988</v>
      </c>
      <c r="B34" s="2">
        <v>43532</v>
      </c>
      <c r="C34" t="s">
        <v>5</v>
      </c>
      <c r="D34" s="1">
        <v>12662</v>
      </c>
      <c r="E34" s="1">
        <v>20713</v>
      </c>
      <c r="F34" t="str">
        <f>VLOOKUP(Orders[[#This Row],[Product ID]],Products[],2,0)</f>
        <v>Jumbo Bag Owls</v>
      </c>
      <c r="G34" s="1">
        <v>10</v>
      </c>
      <c r="H34" s="19">
        <v>1.95</v>
      </c>
      <c r="I34" s="19">
        <v>19.5</v>
      </c>
    </row>
    <row r="35" spans="1:9" x14ac:dyDescent="0.25">
      <c r="A35" s="1">
        <v>546780</v>
      </c>
      <c r="B35" s="2">
        <v>43541</v>
      </c>
      <c r="C35" t="s">
        <v>12</v>
      </c>
      <c r="D35" s="1">
        <v>12435</v>
      </c>
      <c r="E35" s="1">
        <v>20713</v>
      </c>
      <c r="F35" t="str">
        <f>VLOOKUP(Orders[[#This Row],[Product ID]],Products[],2,0)</f>
        <v>Jumbo Bag Owls</v>
      </c>
      <c r="G35" s="1">
        <v>20</v>
      </c>
      <c r="H35" s="19">
        <v>1.95</v>
      </c>
      <c r="I35" s="19">
        <v>39</v>
      </c>
    </row>
    <row r="36" spans="1:9" x14ac:dyDescent="0.25">
      <c r="A36" s="1">
        <v>546843</v>
      </c>
      <c r="B36" s="2">
        <v>43541</v>
      </c>
      <c r="C36" t="s">
        <v>5</v>
      </c>
      <c r="D36" s="1">
        <v>12472</v>
      </c>
      <c r="E36" s="1">
        <v>20713</v>
      </c>
      <c r="F36" t="str">
        <f>VLOOKUP(Orders[[#This Row],[Product ID]],Products[],2,0)</f>
        <v>Jumbo Bag Owls</v>
      </c>
      <c r="G36" s="1">
        <v>10</v>
      </c>
      <c r="H36" s="19">
        <v>1.95</v>
      </c>
      <c r="I36" s="19">
        <v>19.5</v>
      </c>
    </row>
    <row r="37" spans="1:9" x14ac:dyDescent="0.25">
      <c r="A37" s="1">
        <v>546843</v>
      </c>
      <c r="B37" s="2">
        <v>43541</v>
      </c>
      <c r="C37" t="s">
        <v>5</v>
      </c>
      <c r="D37" s="1">
        <v>12472</v>
      </c>
      <c r="E37" s="1">
        <v>22740</v>
      </c>
      <c r="F37" t="str">
        <f>VLOOKUP(Orders[[#This Row],[Product ID]],Products[],2,0)</f>
        <v>Polkadot Pen</v>
      </c>
      <c r="G37" s="1">
        <v>48</v>
      </c>
      <c r="H37" s="19">
        <v>0.85</v>
      </c>
      <c r="I37" s="19">
        <v>40.799999999999997</v>
      </c>
    </row>
    <row r="38" spans="1:9" x14ac:dyDescent="0.25">
      <c r="A38" s="1">
        <v>546920</v>
      </c>
      <c r="B38" s="2">
        <v>43542</v>
      </c>
      <c r="C38" t="s">
        <v>5</v>
      </c>
      <c r="D38" s="1">
        <v>12471</v>
      </c>
      <c r="E38" s="1">
        <v>22741</v>
      </c>
      <c r="F38" t="str">
        <f>VLOOKUP(Orders[[#This Row],[Product ID]],Products[],2,0)</f>
        <v>Funky Diva Pen</v>
      </c>
      <c r="G38" s="1">
        <v>48</v>
      </c>
      <c r="H38" s="19">
        <v>0.85</v>
      </c>
      <c r="I38" s="19">
        <v>40.799999999999997</v>
      </c>
    </row>
    <row r="39" spans="1:9" x14ac:dyDescent="0.25">
      <c r="A39" s="1">
        <v>547194</v>
      </c>
      <c r="B39" s="2">
        <v>43545</v>
      </c>
      <c r="C39" t="s">
        <v>3</v>
      </c>
      <c r="D39" s="1">
        <v>12637</v>
      </c>
      <c r="E39" s="1">
        <v>20713</v>
      </c>
      <c r="F39" t="str">
        <f>VLOOKUP(Orders[[#This Row],[Product ID]],Products[],2,0)</f>
        <v>Jumbo Bag Owls</v>
      </c>
      <c r="G39" s="1">
        <v>2</v>
      </c>
      <c r="H39" s="19">
        <v>1.95</v>
      </c>
      <c r="I39" s="19">
        <v>3.9</v>
      </c>
    </row>
    <row r="40" spans="1:9" x14ac:dyDescent="0.25">
      <c r="A40" s="1">
        <v>547517</v>
      </c>
      <c r="B40" s="2">
        <v>43547</v>
      </c>
      <c r="C40" t="s">
        <v>11</v>
      </c>
      <c r="D40" s="1">
        <v>12395</v>
      </c>
      <c r="E40" s="1">
        <v>22740</v>
      </c>
      <c r="F40" t="str">
        <f>VLOOKUP(Orders[[#This Row],[Product ID]],Products[],2,0)</f>
        <v>Polkadot Pen</v>
      </c>
      <c r="G40" s="1">
        <v>48</v>
      </c>
      <c r="H40" s="19">
        <v>0.85</v>
      </c>
      <c r="I40" s="19">
        <v>40.799999999999997</v>
      </c>
    </row>
    <row r="41" spans="1:9" x14ac:dyDescent="0.25">
      <c r="A41" s="1">
        <v>547685</v>
      </c>
      <c r="B41" s="2">
        <v>43548</v>
      </c>
      <c r="C41" t="s">
        <v>11</v>
      </c>
      <c r="D41" s="1">
        <v>12408</v>
      </c>
      <c r="E41" s="1">
        <v>20713</v>
      </c>
      <c r="F41" t="str">
        <f>VLOOKUP(Orders[[#This Row],[Product ID]],Products[],2,0)</f>
        <v>Jumbo Bag Owls</v>
      </c>
      <c r="G41" s="1">
        <v>10</v>
      </c>
      <c r="H41" s="19">
        <v>1.95</v>
      </c>
      <c r="I41" s="19">
        <v>19.5</v>
      </c>
    </row>
    <row r="42" spans="1:9" x14ac:dyDescent="0.25">
      <c r="A42" s="1">
        <v>547897</v>
      </c>
      <c r="B42" s="2">
        <v>43552</v>
      </c>
      <c r="C42" t="s">
        <v>9</v>
      </c>
      <c r="D42" s="1">
        <v>12792</v>
      </c>
      <c r="E42" s="1">
        <v>21888</v>
      </c>
      <c r="F42" t="str">
        <f>VLOOKUP(Orders[[#This Row],[Product ID]],Products[],2,0)</f>
        <v>Bingo Set</v>
      </c>
      <c r="G42" s="1">
        <v>4</v>
      </c>
      <c r="H42" s="19">
        <v>3.75</v>
      </c>
      <c r="I42" s="19">
        <v>15</v>
      </c>
    </row>
    <row r="43" spans="1:9" x14ac:dyDescent="0.25">
      <c r="A43" s="1">
        <v>548711</v>
      </c>
      <c r="B43" s="2">
        <v>43558</v>
      </c>
      <c r="C43" t="s">
        <v>2</v>
      </c>
      <c r="D43" s="1">
        <v>18116</v>
      </c>
      <c r="E43" s="1">
        <v>22694</v>
      </c>
      <c r="F43" t="str">
        <f>VLOOKUP(Orders[[#This Row],[Product ID]],Products[],2,0)</f>
        <v xml:space="preserve">Wicker Star </v>
      </c>
      <c r="G43" s="1">
        <v>1</v>
      </c>
      <c r="H43" s="19">
        <v>2.1</v>
      </c>
      <c r="I43" s="19">
        <v>2.1</v>
      </c>
    </row>
    <row r="44" spans="1:9" x14ac:dyDescent="0.25">
      <c r="A44" s="1">
        <v>548745</v>
      </c>
      <c r="B44" s="2">
        <v>43559</v>
      </c>
      <c r="C44" t="s">
        <v>5</v>
      </c>
      <c r="D44" s="1">
        <v>12471</v>
      </c>
      <c r="E44" s="1">
        <v>22741</v>
      </c>
      <c r="F44" t="str">
        <f>VLOOKUP(Orders[[#This Row],[Product ID]],Products[],2,0)</f>
        <v>Funky Diva Pen</v>
      </c>
      <c r="G44" s="1">
        <v>48</v>
      </c>
      <c r="H44" s="19">
        <v>0.85</v>
      </c>
      <c r="I44" s="19">
        <v>40.799999999999997</v>
      </c>
    </row>
    <row r="45" spans="1:9" x14ac:dyDescent="0.25">
      <c r="A45" s="1">
        <v>550188</v>
      </c>
      <c r="B45" s="2">
        <v>43569</v>
      </c>
      <c r="C45" t="s">
        <v>7</v>
      </c>
      <c r="D45" s="1">
        <v>12457</v>
      </c>
      <c r="E45" s="1">
        <v>21888</v>
      </c>
      <c r="F45" t="str">
        <f>VLOOKUP(Orders[[#This Row],[Product ID]],Products[],2,0)</f>
        <v>Bingo Set</v>
      </c>
      <c r="G45" s="1">
        <v>4</v>
      </c>
      <c r="H45" s="19">
        <v>3.75</v>
      </c>
      <c r="I45" s="19">
        <v>15</v>
      </c>
    </row>
    <row r="46" spans="1:9" x14ac:dyDescent="0.25">
      <c r="A46" s="1">
        <v>550665</v>
      </c>
      <c r="B46" s="2">
        <v>43575</v>
      </c>
      <c r="C46" t="s">
        <v>5</v>
      </c>
      <c r="D46" s="1">
        <v>12530</v>
      </c>
      <c r="E46" s="1">
        <v>22740</v>
      </c>
      <c r="F46" t="str">
        <f>VLOOKUP(Orders[[#This Row],[Product ID]],Products[],2,0)</f>
        <v>Polkadot Pen</v>
      </c>
      <c r="G46" s="1">
        <v>48</v>
      </c>
      <c r="H46" s="19">
        <v>0.85</v>
      </c>
      <c r="I46" s="19">
        <v>40.799999999999997</v>
      </c>
    </row>
    <row r="47" spans="1:9" x14ac:dyDescent="0.25">
      <c r="A47" s="1">
        <v>550827</v>
      </c>
      <c r="B47" s="2">
        <v>43576</v>
      </c>
      <c r="C47" t="s">
        <v>3</v>
      </c>
      <c r="D47" s="1">
        <v>12670</v>
      </c>
      <c r="E47" s="1">
        <v>22740</v>
      </c>
      <c r="F47" t="str">
        <f>VLOOKUP(Orders[[#This Row],[Product ID]],Products[],2,0)</f>
        <v>Polkadot Pen</v>
      </c>
      <c r="G47" s="1">
        <v>48</v>
      </c>
      <c r="H47" s="19">
        <v>0.85</v>
      </c>
      <c r="I47" s="19">
        <v>40.799999999999997</v>
      </c>
    </row>
    <row r="48" spans="1:9" x14ac:dyDescent="0.25">
      <c r="A48" s="1">
        <v>552337</v>
      </c>
      <c r="B48" s="2">
        <v>43594</v>
      </c>
      <c r="C48" t="s">
        <v>5</v>
      </c>
      <c r="D48" s="1">
        <v>12621</v>
      </c>
      <c r="E48" s="1">
        <v>21116</v>
      </c>
      <c r="F48" t="str">
        <f>VLOOKUP(Orders[[#This Row],[Product ID]],Products[],2,0)</f>
        <v>Owl Doorstop</v>
      </c>
      <c r="G48" s="1">
        <v>3</v>
      </c>
      <c r="H48" s="19">
        <v>4.95</v>
      </c>
      <c r="I48" s="19">
        <v>14.850000000000001</v>
      </c>
    </row>
    <row r="49" spans="1:9" x14ac:dyDescent="0.25">
      <c r="A49" s="1">
        <v>552978</v>
      </c>
      <c r="B49" s="2">
        <v>43597</v>
      </c>
      <c r="C49" t="s">
        <v>5</v>
      </c>
      <c r="D49" s="1">
        <v>12590</v>
      </c>
      <c r="E49" s="1">
        <v>22740</v>
      </c>
      <c r="F49" t="str">
        <f>VLOOKUP(Orders[[#This Row],[Product ID]],Products[],2,0)</f>
        <v>Polkadot Pen</v>
      </c>
      <c r="G49" s="1">
        <v>48</v>
      </c>
      <c r="H49" s="19">
        <v>0.85</v>
      </c>
      <c r="I49" s="19">
        <v>40.799999999999997</v>
      </c>
    </row>
    <row r="50" spans="1:9" x14ac:dyDescent="0.25">
      <c r="A50" s="1">
        <v>553037</v>
      </c>
      <c r="B50" s="2">
        <v>43598</v>
      </c>
      <c r="C50" t="s">
        <v>5</v>
      </c>
      <c r="D50" s="1">
        <v>12471</v>
      </c>
      <c r="E50" s="1">
        <v>22741</v>
      </c>
      <c r="F50" t="str">
        <f>VLOOKUP(Orders[[#This Row],[Product ID]],Products[],2,0)</f>
        <v>Funky Diva Pen</v>
      </c>
      <c r="G50" s="1">
        <v>48</v>
      </c>
      <c r="H50" s="19">
        <v>0.85</v>
      </c>
      <c r="I50" s="19">
        <v>40.799999999999997</v>
      </c>
    </row>
    <row r="51" spans="1:9" x14ac:dyDescent="0.25">
      <c r="A51" s="1">
        <v>553377</v>
      </c>
      <c r="B51" s="2">
        <v>43601</v>
      </c>
      <c r="C51" t="s">
        <v>2</v>
      </c>
      <c r="D51" s="1">
        <v>14888</v>
      </c>
      <c r="E51" s="1">
        <v>21888</v>
      </c>
      <c r="F51" t="str">
        <f>VLOOKUP(Orders[[#This Row],[Product ID]],Products[],2,0)</f>
        <v>Bingo Set</v>
      </c>
      <c r="G51" s="1">
        <v>6</v>
      </c>
      <c r="H51" s="19">
        <v>3.75</v>
      </c>
      <c r="I51" s="19">
        <v>22.5</v>
      </c>
    </row>
    <row r="52" spans="1:9" x14ac:dyDescent="0.25">
      <c r="A52" s="1">
        <v>553540</v>
      </c>
      <c r="B52" s="2">
        <v>43602</v>
      </c>
      <c r="C52" t="s">
        <v>2</v>
      </c>
      <c r="D52" s="1">
        <v>17511</v>
      </c>
      <c r="E52" s="1">
        <v>21888</v>
      </c>
      <c r="F52" t="str">
        <f>VLOOKUP(Orders[[#This Row],[Product ID]],Products[],2,0)</f>
        <v>Bingo Set</v>
      </c>
      <c r="G52" s="1">
        <v>4</v>
      </c>
      <c r="H52" s="19">
        <v>3.75</v>
      </c>
      <c r="I52" s="19">
        <v>15</v>
      </c>
    </row>
    <row r="53" spans="1:9" x14ac:dyDescent="0.25">
      <c r="A53" s="1">
        <v>553832</v>
      </c>
      <c r="B53" s="2">
        <v>43604</v>
      </c>
      <c r="C53" t="s">
        <v>2</v>
      </c>
      <c r="D53" s="1">
        <v>12957</v>
      </c>
      <c r="E53" s="1">
        <v>21025</v>
      </c>
      <c r="F53" t="str">
        <f>VLOOKUP(Orders[[#This Row],[Product ID]],Products[],2,0)</f>
        <v>Space Frog</v>
      </c>
      <c r="G53" s="1">
        <v>10</v>
      </c>
      <c r="H53" s="19">
        <v>1.25</v>
      </c>
      <c r="I53" s="19">
        <v>12.5</v>
      </c>
    </row>
    <row r="54" spans="1:9" x14ac:dyDescent="0.25">
      <c r="A54" s="1">
        <v>554356</v>
      </c>
      <c r="B54" s="2">
        <v>43609</v>
      </c>
      <c r="C54" t="s">
        <v>3</v>
      </c>
      <c r="D54" s="1">
        <v>12670</v>
      </c>
      <c r="E54" s="1">
        <v>22740</v>
      </c>
      <c r="F54" t="str">
        <f>VLOOKUP(Orders[[#This Row],[Product ID]],Products[],2,0)</f>
        <v>Polkadot Pen</v>
      </c>
      <c r="G54" s="1">
        <v>48</v>
      </c>
      <c r="H54" s="19">
        <v>0.85</v>
      </c>
      <c r="I54" s="19">
        <v>40.799999999999997</v>
      </c>
    </row>
    <row r="55" spans="1:9" x14ac:dyDescent="0.25">
      <c r="A55" s="1">
        <v>555095</v>
      </c>
      <c r="B55" s="2">
        <v>43616</v>
      </c>
      <c r="C55" t="s">
        <v>8</v>
      </c>
      <c r="D55" s="1">
        <v>12540</v>
      </c>
      <c r="E55" s="1">
        <v>21116</v>
      </c>
      <c r="F55" t="str">
        <f>VLOOKUP(Orders[[#This Row],[Product ID]],Products[],2,0)</f>
        <v>Owl Doorstop</v>
      </c>
      <c r="G55" s="1">
        <v>3</v>
      </c>
      <c r="H55" s="19">
        <v>4.95</v>
      </c>
      <c r="I55" s="19">
        <v>14.850000000000001</v>
      </c>
    </row>
    <row r="56" spans="1:9" x14ac:dyDescent="0.25">
      <c r="A56" s="1">
        <v>555162</v>
      </c>
      <c r="B56" s="2">
        <v>43617</v>
      </c>
      <c r="C56" t="s">
        <v>5</v>
      </c>
      <c r="D56" s="1">
        <v>12473</v>
      </c>
      <c r="E56" s="1">
        <v>22740</v>
      </c>
      <c r="F56" t="str">
        <f>VLOOKUP(Orders[[#This Row],[Product ID]],Products[],2,0)</f>
        <v>Polkadot Pen</v>
      </c>
      <c r="G56" s="1">
        <v>48</v>
      </c>
      <c r="H56" s="19">
        <v>0.85</v>
      </c>
      <c r="I56" s="19">
        <v>40.799999999999997</v>
      </c>
    </row>
    <row r="57" spans="1:9" x14ac:dyDescent="0.25">
      <c r="A57" s="1">
        <v>555162</v>
      </c>
      <c r="B57" s="2">
        <v>43617</v>
      </c>
      <c r="C57" t="s">
        <v>5</v>
      </c>
      <c r="D57" s="1">
        <v>12473</v>
      </c>
      <c r="E57" s="1">
        <v>22741</v>
      </c>
      <c r="F57" t="str">
        <f>VLOOKUP(Orders[[#This Row],[Product ID]],Products[],2,0)</f>
        <v>Funky Diva Pen</v>
      </c>
      <c r="G57" s="1">
        <v>48</v>
      </c>
      <c r="H57" s="19">
        <v>0.85</v>
      </c>
      <c r="I57" s="19">
        <v>40.799999999999997</v>
      </c>
    </row>
    <row r="58" spans="1:9" x14ac:dyDescent="0.25">
      <c r="A58" s="1">
        <v>555284</v>
      </c>
      <c r="B58" s="2">
        <v>43618</v>
      </c>
      <c r="C58" t="s">
        <v>2</v>
      </c>
      <c r="D58" s="1">
        <v>14298</v>
      </c>
      <c r="E58" s="1">
        <v>62018</v>
      </c>
      <c r="F58" t="str">
        <f>VLOOKUP(Orders[[#This Row],[Product ID]],Products[],2,0)</f>
        <v xml:space="preserve">Sombrero </v>
      </c>
      <c r="G58" s="1">
        <v>48</v>
      </c>
      <c r="H58" s="19">
        <v>1.25</v>
      </c>
      <c r="I58" s="19">
        <v>60</v>
      </c>
    </row>
    <row r="59" spans="1:9" x14ac:dyDescent="0.25">
      <c r="A59" s="1">
        <v>555572</v>
      </c>
      <c r="B59" s="2">
        <v>43621</v>
      </c>
      <c r="C59" t="s">
        <v>11</v>
      </c>
      <c r="D59" s="1">
        <v>12449</v>
      </c>
      <c r="E59" s="1">
        <v>21888</v>
      </c>
      <c r="F59" t="str">
        <f>VLOOKUP(Orders[[#This Row],[Product ID]],Products[],2,0)</f>
        <v>Bingo Set</v>
      </c>
      <c r="G59" s="1">
        <v>4</v>
      </c>
      <c r="H59" s="19">
        <v>3.75</v>
      </c>
      <c r="I59" s="19">
        <v>15</v>
      </c>
    </row>
    <row r="60" spans="1:9" x14ac:dyDescent="0.25">
      <c r="A60" s="1">
        <v>555637</v>
      </c>
      <c r="B60" s="2">
        <v>43622</v>
      </c>
      <c r="C60" t="s">
        <v>3</v>
      </c>
      <c r="D60" s="1">
        <v>12535</v>
      </c>
      <c r="E60" s="1">
        <v>21116</v>
      </c>
      <c r="F60" t="str">
        <f>VLOOKUP(Orders[[#This Row],[Product ID]],Products[],2,0)</f>
        <v>Owl Doorstop</v>
      </c>
      <c r="G60" s="1">
        <v>3</v>
      </c>
      <c r="H60" s="19">
        <v>4.95</v>
      </c>
      <c r="I60" s="19">
        <v>14.850000000000001</v>
      </c>
    </row>
    <row r="61" spans="1:9" x14ac:dyDescent="0.25">
      <c r="A61" s="1">
        <v>556258</v>
      </c>
      <c r="B61" s="2">
        <v>43625</v>
      </c>
      <c r="C61" t="s">
        <v>3</v>
      </c>
      <c r="D61" s="1">
        <v>12694</v>
      </c>
      <c r="E61" s="1">
        <v>21888</v>
      </c>
      <c r="F61" t="str">
        <f>VLOOKUP(Orders[[#This Row],[Product ID]],Products[],2,0)</f>
        <v>Bingo Set</v>
      </c>
      <c r="G61" s="1">
        <v>4</v>
      </c>
      <c r="H61" s="19">
        <v>3.75</v>
      </c>
      <c r="I61" s="19">
        <v>15</v>
      </c>
    </row>
    <row r="62" spans="1:9" x14ac:dyDescent="0.25">
      <c r="A62" s="1">
        <v>557007</v>
      </c>
      <c r="B62" s="2">
        <v>43632</v>
      </c>
      <c r="C62" t="s">
        <v>8</v>
      </c>
      <c r="D62" s="1">
        <v>12484</v>
      </c>
      <c r="E62" s="1">
        <v>22197</v>
      </c>
      <c r="F62" t="str">
        <f>VLOOKUP(Orders[[#This Row],[Product ID]],Products[],2,0)</f>
        <v>Popcorn Holder</v>
      </c>
      <c r="G62" s="1">
        <v>5</v>
      </c>
      <c r="H62" s="19">
        <v>0.85</v>
      </c>
      <c r="I62" s="19">
        <v>4.25</v>
      </c>
    </row>
    <row r="63" spans="1:9" x14ac:dyDescent="0.25">
      <c r="A63" s="1">
        <v>557466</v>
      </c>
      <c r="B63" s="2">
        <v>43636</v>
      </c>
      <c r="C63" t="s">
        <v>5</v>
      </c>
      <c r="D63" s="1">
        <v>13815</v>
      </c>
      <c r="E63" s="1">
        <v>22740</v>
      </c>
      <c r="F63" t="str">
        <f>VLOOKUP(Orders[[#This Row],[Product ID]],Products[],2,0)</f>
        <v>Polkadot Pen</v>
      </c>
      <c r="G63" s="1">
        <v>48</v>
      </c>
      <c r="H63" s="19">
        <v>0.85</v>
      </c>
      <c r="I63" s="19">
        <v>40.799999999999997</v>
      </c>
    </row>
    <row r="64" spans="1:9" x14ac:dyDescent="0.25">
      <c r="A64" s="1">
        <v>557509</v>
      </c>
      <c r="B64" s="2">
        <v>43636</v>
      </c>
      <c r="C64" t="s">
        <v>2</v>
      </c>
      <c r="D64" s="1">
        <v>15389</v>
      </c>
      <c r="E64" s="1">
        <v>62018</v>
      </c>
      <c r="F64" t="str">
        <f>VLOOKUP(Orders[[#This Row],[Product ID]],Products[],2,0)</f>
        <v xml:space="preserve">Sombrero </v>
      </c>
      <c r="G64" s="1">
        <v>400</v>
      </c>
      <c r="H64" s="19">
        <v>1.25</v>
      </c>
      <c r="I64" s="19">
        <v>500</v>
      </c>
    </row>
    <row r="65" spans="1:9" x14ac:dyDescent="0.25">
      <c r="A65" s="1">
        <v>557525</v>
      </c>
      <c r="B65" s="2">
        <v>43637</v>
      </c>
      <c r="C65" t="s">
        <v>4</v>
      </c>
      <c r="D65" s="1">
        <v>12759</v>
      </c>
      <c r="E65" s="1">
        <v>21260</v>
      </c>
      <c r="F65" t="str">
        <f>VLOOKUP(Orders[[#This Row],[Product ID]],Products[],2,0)</f>
        <v>First Aid Tin</v>
      </c>
      <c r="G65" s="1">
        <v>6</v>
      </c>
      <c r="H65" s="19">
        <v>3.25</v>
      </c>
      <c r="I65" s="19">
        <v>19.5</v>
      </c>
    </row>
    <row r="66" spans="1:9" x14ac:dyDescent="0.25">
      <c r="A66" s="1">
        <v>557789</v>
      </c>
      <c r="B66" s="2">
        <v>43638</v>
      </c>
      <c r="C66" t="s">
        <v>11</v>
      </c>
      <c r="D66" s="1">
        <v>12379</v>
      </c>
      <c r="E66" s="1">
        <v>22740</v>
      </c>
      <c r="F66" t="str">
        <f>VLOOKUP(Orders[[#This Row],[Product ID]],Products[],2,0)</f>
        <v>Polkadot Pen</v>
      </c>
      <c r="G66" s="1">
        <v>48</v>
      </c>
      <c r="H66" s="19">
        <v>0.85</v>
      </c>
      <c r="I66" s="19">
        <v>40.799999999999997</v>
      </c>
    </row>
    <row r="67" spans="1:9" x14ac:dyDescent="0.25">
      <c r="A67" s="1">
        <v>557885</v>
      </c>
      <c r="B67" s="2">
        <v>43639</v>
      </c>
      <c r="C67" t="s">
        <v>11</v>
      </c>
      <c r="D67" s="1">
        <v>12465</v>
      </c>
      <c r="E67" s="1">
        <v>22740</v>
      </c>
      <c r="F67" t="str">
        <f>VLOOKUP(Orders[[#This Row],[Product ID]],Products[],2,0)</f>
        <v>Polkadot Pen</v>
      </c>
      <c r="G67" s="1">
        <v>48</v>
      </c>
      <c r="H67" s="19">
        <v>0.85</v>
      </c>
      <c r="I67" s="19">
        <v>40.799999999999997</v>
      </c>
    </row>
    <row r="68" spans="1:9" x14ac:dyDescent="0.25">
      <c r="A68" s="1">
        <v>558262</v>
      </c>
      <c r="B68" s="2">
        <v>43644</v>
      </c>
      <c r="C68" t="s">
        <v>4</v>
      </c>
      <c r="D68" s="1">
        <v>14646</v>
      </c>
      <c r="E68" s="1">
        <v>20713</v>
      </c>
      <c r="F68" t="str">
        <f>VLOOKUP(Orders[[#This Row],[Product ID]],Products[],2,0)</f>
        <v>Jumbo Bag Owls</v>
      </c>
      <c r="G68" s="1">
        <v>200</v>
      </c>
      <c r="H68" s="19">
        <v>1.79</v>
      </c>
      <c r="I68" s="19">
        <v>358</v>
      </c>
    </row>
    <row r="69" spans="1:9" x14ac:dyDescent="0.25">
      <c r="A69" s="1">
        <v>558628</v>
      </c>
      <c r="B69" s="2">
        <v>43646</v>
      </c>
      <c r="C69" t="s">
        <v>5</v>
      </c>
      <c r="D69" s="1">
        <v>12626</v>
      </c>
      <c r="E69" s="1">
        <v>20713</v>
      </c>
      <c r="F69" t="str">
        <f>VLOOKUP(Orders[[#This Row],[Product ID]],Products[],2,0)</f>
        <v>Jumbo Bag Owls</v>
      </c>
      <c r="G69" s="1">
        <v>10</v>
      </c>
      <c r="H69" s="19">
        <v>2.08</v>
      </c>
      <c r="I69" s="19">
        <v>20.8</v>
      </c>
    </row>
    <row r="70" spans="1:9" x14ac:dyDescent="0.25">
      <c r="A70" s="1">
        <v>559036</v>
      </c>
      <c r="B70" s="2">
        <v>43651</v>
      </c>
      <c r="C70" t="s">
        <v>3</v>
      </c>
      <c r="D70" s="1">
        <v>12637</v>
      </c>
      <c r="E70" s="1">
        <v>22174</v>
      </c>
      <c r="F70" t="str">
        <f>VLOOKUP(Orders[[#This Row],[Product ID]],Products[],2,0)</f>
        <v>Photo Cube</v>
      </c>
      <c r="G70" s="1">
        <v>12</v>
      </c>
      <c r="H70" s="19">
        <v>1.65</v>
      </c>
      <c r="I70" s="19">
        <v>19.799999999999997</v>
      </c>
    </row>
    <row r="71" spans="1:9" x14ac:dyDescent="0.25">
      <c r="A71" s="1">
        <v>559366</v>
      </c>
      <c r="B71" s="2">
        <v>43654</v>
      </c>
      <c r="C71" t="s">
        <v>2</v>
      </c>
      <c r="D71" s="1">
        <v>13102</v>
      </c>
      <c r="E71" s="1">
        <v>22197</v>
      </c>
      <c r="F71" t="str">
        <f>VLOOKUP(Orders[[#This Row],[Product ID]],Products[],2,0)</f>
        <v>Popcorn Holder</v>
      </c>
      <c r="G71" s="1">
        <v>24</v>
      </c>
      <c r="H71" s="19">
        <v>0.85</v>
      </c>
      <c r="I71" s="19">
        <v>20.399999999999999</v>
      </c>
    </row>
    <row r="72" spans="1:9" x14ac:dyDescent="0.25">
      <c r="A72" s="1">
        <v>559418</v>
      </c>
      <c r="B72" s="2">
        <v>43654</v>
      </c>
      <c r="C72" t="s">
        <v>3</v>
      </c>
      <c r="D72" s="1">
        <v>12681</v>
      </c>
      <c r="E72" s="1">
        <v>22197</v>
      </c>
      <c r="F72" t="str">
        <f>VLOOKUP(Orders[[#This Row],[Product ID]],Products[],2,0)</f>
        <v>Popcorn Holder</v>
      </c>
      <c r="G72" s="1">
        <v>12</v>
      </c>
      <c r="H72" s="19">
        <v>0.85</v>
      </c>
      <c r="I72" s="19">
        <v>10.199999999999999</v>
      </c>
    </row>
    <row r="73" spans="1:9" x14ac:dyDescent="0.25">
      <c r="A73" s="1">
        <v>559550</v>
      </c>
      <c r="B73" s="2">
        <v>43656</v>
      </c>
      <c r="C73" t="s">
        <v>2</v>
      </c>
      <c r="D73" s="1">
        <v>17757</v>
      </c>
      <c r="E73" s="1">
        <v>22197</v>
      </c>
      <c r="F73" t="str">
        <f>VLOOKUP(Orders[[#This Row],[Product ID]],Products[],2,0)</f>
        <v>Popcorn Holder</v>
      </c>
      <c r="G73" s="1">
        <v>10</v>
      </c>
      <c r="H73" s="19">
        <v>0.85</v>
      </c>
      <c r="I73" s="19">
        <v>8.5</v>
      </c>
    </row>
    <row r="74" spans="1:9" x14ac:dyDescent="0.25">
      <c r="A74" s="1">
        <v>559665</v>
      </c>
      <c r="B74" s="2">
        <v>43657</v>
      </c>
      <c r="C74" t="s">
        <v>8</v>
      </c>
      <c r="D74" s="1">
        <v>12556</v>
      </c>
      <c r="E74" s="1">
        <v>22197</v>
      </c>
      <c r="F74" t="str">
        <f>VLOOKUP(Orders[[#This Row],[Product ID]],Products[],2,0)</f>
        <v>Popcorn Holder</v>
      </c>
      <c r="G74" s="1">
        <v>4</v>
      </c>
      <c r="H74" s="19">
        <v>0.85</v>
      </c>
      <c r="I74" s="19">
        <v>3.4</v>
      </c>
    </row>
    <row r="75" spans="1:9" x14ac:dyDescent="0.25">
      <c r="A75" s="1">
        <v>559862</v>
      </c>
      <c r="B75" s="2">
        <v>43659</v>
      </c>
      <c r="C75" t="s">
        <v>9</v>
      </c>
      <c r="D75" s="1">
        <v>12782</v>
      </c>
      <c r="E75" s="1">
        <v>22740</v>
      </c>
      <c r="F75" t="str">
        <f>VLOOKUP(Orders[[#This Row],[Product ID]],Products[],2,0)</f>
        <v>Polkadot Pen</v>
      </c>
      <c r="G75" s="1">
        <v>48</v>
      </c>
      <c r="H75" s="19">
        <v>0.85</v>
      </c>
      <c r="I75" s="19">
        <v>40.799999999999997</v>
      </c>
    </row>
    <row r="76" spans="1:9" x14ac:dyDescent="0.25">
      <c r="A76" s="1">
        <v>559907</v>
      </c>
      <c r="B76" s="2">
        <v>43659</v>
      </c>
      <c r="C76" t="s">
        <v>9</v>
      </c>
      <c r="D76" s="1">
        <v>12766</v>
      </c>
      <c r="E76" s="1">
        <v>22740</v>
      </c>
      <c r="F76" t="str">
        <f>VLOOKUP(Orders[[#This Row],[Product ID]],Products[],2,0)</f>
        <v>Polkadot Pen</v>
      </c>
      <c r="G76" s="1">
        <v>96</v>
      </c>
      <c r="H76" s="19">
        <v>0.85</v>
      </c>
      <c r="I76" s="19">
        <v>81.599999999999994</v>
      </c>
    </row>
    <row r="77" spans="1:9" x14ac:dyDescent="0.25">
      <c r="A77" s="1">
        <v>560211</v>
      </c>
      <c r="B77" s="2">
        <v>43661</v>
      </c>
      <c r="C77" t="s">
        <v>5</v>
      </c>
      <c r="D77" s="1">
        <v>12621</v>
      </c>
      <c r="E77" s="1">
        <v>20713</v>
      </c>
      <c r="F77" t="str">
        <f>VLOOKUP(Orders[[#This Row],[Product ID]],Products[],2,0)</f>
        <v>Jumbo Bag Owls</v>
      </c>
      <c r="G77" s="1">
        <v>10</v>
      </c>
      <c r="H77" s="19">
        <v>2.08</v>
      </c>
      <c r="I77" s="19">
        <v>20.8</v>
      </c>
    </row>
    <row r="78" spans="1:9" x14ac:dyDescent="0.25">
      <c r="A78" s="1">
        <v>560590</v>
      </c>
      <c r="B78" s="2">
        <v>43665</v>
      </c>
      <c r="C78" t="s">
        <v>5</v>
      </c>
      <c r="D78" s="1">
        <v>12560</v>
      </c>
      <c r="E78" s="1">
        <v>22740</v>
      </c>
      <c r="F78" t="str">
        <f>VLOOKUP(Orders[[#This Row],[Product ID]],Products[],2,0)</f>
        <v>Polkadot Pen</v>
      </c>
      <c r="G78" s="1">
        <v>48</v>
      </c>
      <c r="H78" s="19">
        <v>0.85</v>
      </c>
      <c r="I78" s="19">
        <v>40.799999999999997</v>
      </c>
    </row>
    <row r="79" spans="1:9" x14ac:dyDescent="0.25">
      <c r="A79" s="1">
        <v>560694</v>
      </c>
      <c r="B79" s="2">
        <v>43666</v>
      </c>
      <c r="C79" t="s">
        <v>9</v>
      </c>
      <c r="D79" s="1">
        <v>12757</v>
      </c>
      <c r="E79" s="1">
        <v>20713</v>
      </c>
      <c r="F79" t="str">
        <f>VLOOKUP(Orders[[#This Row],[Product ID]],Products[],2,0)</f>
        <v>Jumbo Bag Owls</v>
      </c>
      <c r="G79" s="1">
        <v>10</v>
      </c>
      <c r="H79" s="19">
        <v>2.08</v>
      </c>
      <c r="I79" s="19">
        <v>20.8</v>
      </c>
    </row>
    <row r="80" spans="1:9" x14ac:dyDescent="0.25">
      <c r="A80" s="1">
        <v>560901</v>
      </c>
      <c r="B80" s="2">
        <v>43667</v>
      </c>
      <c r="C80" t="s">
        <v>5</v>
      </c>
      <c r="D80" s="1">
        <v>12476</v>
      </c>
      <c r="E80" s="1">
        <v>21116</v>
      </c>
      <c r="F80" t="str">
        <f>VLOOKUP(Orders[[#This Row],[Product ID]],Products[],2,0)</f>
        <v>Owl Doorstop</v>
      </c>
      <c r="G80" s="1">
        <v>3</v>
      </c>
      <c r="H80" s="19">
        <v>4.95</v>
      </c>
      <c r="I80" s="19">
        <v>14.850000000000001</v>
      </c>
    </row>
    <row r="81" spans="1:9" x14ac:dyDescent="0.25">
      <c r="A81" s="1">
        <v>561066</v>
      </c>
      <c r="B81" s="2">
        <v>43670</v>
      </c>
      <c r="C81" t="s">
        <v>2</v>
      </c>
      <c r="D81" s="1">
        <v>16710</v>
      </c>
      <c r="E81" s="1">
        <v>22197</v>
      </c>
      <c r="F81" t="str">
        <f>VLOOKUP(Orders[[#This Row],[Product ID]],Products[],2,0)</f>
        <v>Popcorn Holder</v>
      </c>
      <c r="G81" s="1">
        <v>12</v>
      </c>
      <c r="H81" s="19">
        <v>0.85</v>
      </c>
      <c r="I81" s="19">
        <v>10.199999999999999</v>
      </c>
    </row>
    <row r="82" spans="1:9" x14ac:dyDescent="0.25">
      <c r="A82" s="1">
        <v>561093</v>
      </c>
      <c r="B82" s="2">
        <v>43671</v>
      </c>
      <c r="C82" t="s">
        <v>8</v>
      </c>
      <c r="D82" s="1">
        <v>12540</v>
      </c>
      <c r="E82" s="1">
        <v>21116</v>
      </c>
      <c r="F82" t="str">
        <f>VLOOKUP(Orders[[#This Row],[Product ID]],Products[],2,0)</f>
        <v>Owl Doorstop</v>
      </c>
      <c r="G82" s="1">
        <v>6</v>
      </c>
      <c r="H82" s="19">
        <v>4.95</v>
      </c>
      <c r="I82" s="19">
        <v>29.700000000000003</v>
      </c>
    </row>
    <row r="83" spans="1:9" x14ac:dyDescent="0.25">
      <c r="A83" s="1">
        <v>561093</v>
      </c>
      <c r="B83" s="2">
        <v>43671</v>
      </c>
      <c r="C83" t="s">
        <v>8</v>
      </c>
      <c r="D83" s="1">
        <v>12540</v>
      </c>
      <c r="E83" s="1">
        <v>22740</v>
      </c>
      <c r="F83" t="str">
        <f>VLOOKUP(Orders[[#This Row],[Product ID]],Products[],2,0)</f>
        <v>Polkadot Pen</v>
      </c>
      <c r="G83" s="1">
        <v>48</v>
      </c>
      <c r="H83" s="19">
        <v>0.85</v>
      </c>
      <c r="I83" s="19">
        <v>40.799999999999997</v>
      </c>
    </row>
    <row r="84" spans="1:9" x14ac:dyDescent="0.25">
      <c r="A84" s="1">
        <v>561902</v>
      </c>
      <c r="B84" s="2">
        <v>43677</v>
      </c>
      <c r="C84" t="s">
        <v>13</v>
      </c>
      <c r="D84" s="1">
        <v>17404</v>
      </c>
      <c r="E84" s="1">
        <v>21260</v>
      </c>
      <c r="F84" t="str">
        <f>VLOOKUP(Orders[[#This Row],[Product ID]],Products[],2,0)</f>
        <v>First Aid Tin</v>
      </c>
      <c r="G84" s="1">
        <v>48</v>
      </c>
      <c r="H84" s="19">
        <v>3.25</v>
      </c>
      <c r="I84" s="19">
        <v>156</v>
      </c>
    </row>
    <row r="85" spans="1:9" x14ac:dyDescent="0.25">
      <c r="A85" s="1">
        <v>562605</v>
      </c>
      <c r="B85" s="2">
        <v>43685</v>
      </c>
      <c r="C85" t="s">
        <v>5</v>
      </c>
      <c r="D85" s="1">
        <v>12530</v>
      </c>
      <c r="E85" s="1">
        <v>20713</v>
      </c>
      <c r="F85" t="str">
        <f>VLOOKUP(Orders[[#This Row],[Product ID]],Products[],2,0)</f>
        <v>Jumbo Bag Owls</v>
      </c>
      <c r="G85" s="1">
        <v>10</v>
      </c>
      <c r="H85" s="19">
        <v>2.08</v>
      </c>
      <c r="I85" s="19">
        <v>20.8</v>
      </c>
    </row>
    <row r="86" spans="1:9" x14ac:dyDescent="0.25">
      <c r="A86" s="1">
        <v>562789</v>
      </c>
      <c r="B86" s="2">
        <v>43686</v>
      </c>
      <c r="C86" t="s">
        <v>4</v>
      </c>
      <c r="D86" s="1">
        <v>14646</v>
      </c>
      <c r="E86" s="1">
        <v>20713</v>
      </c>
      <c r="F86" t="str">
        <f>VLOOKUP(Orders[[#This Row],[Product ID]],Products[],2,0)</f>
        <v>Jumbo Bag Owls</v>
      </c>
      <c r="G86" s="1">
        <v>100</v>
      </c>
      <c r="H86" s="19">
        <v>1.79</v>
      </c>
      <c r="I86" s="19">
        <v>179</v>
      </c>
    </row>
    <row r="87" spans="1:9" x14ac:dyDescent="0.25">
      <c r="A87" s="1">
        <v>563749</v>
      </c>
      <c r="B87" s="2">
        <v>43696</v>
      </c>
      <c r="C87" t="s">
        <v>15</v>
      </c>
      <c r="D87" s="1">
        <v>12360</v>
      </c>
      <c r="E87" s="1">
        <v>20713</v>
      </c>
      <c r="F87" t="str">
        <f>VLOOKUP(Orders[[#This Row],[Product ID]],Products[],2,0)</f>
        <v>Jumbo Bag Owls</v>
      </c>
      <c r="G87" s="1">
        <v>10</v>
      </c>
      <c r="H87" s="19">
        <v>2.08</v>
      </c>
      <c r="I87" s="19">
        <v>20.8</v>
      </c>
    </row>
    <row r="88" spans="1:9" x14ac:dyDescent="0.25">
      <c r="A88" s="1">
        <v>563756</v>
      </c>
      <c r="B88" s="2">
        <v>43696</v>
      </c>
      <c r="C88" t="s">
        <v>7</v>
      </c>
      <c r="D88" s="1">
        <v>12418</v>
      </c>
      <c r="E88" s="1">
        <v>21888</v>
      </c>
      <c r="F88" t="str">
        <f>VLOOKUP(Orders[[#This Row],[Product ID]],Products[],2,0)</f>
        <v>Bingo Set</v>
      </c>
      <c r="G88" s="1">
        <v>4</v>
      </c>
      <c r="H88" s="19">
        <v>3.75</v>
      </c>
      <c r="I88" s="19">
        <v>15</v>
      </c>
    </row>
    <row r="89" spans="1:9" x14ac:dyDescent="0.25">
      <c r="A89" s="1">
        <v>563808</v>
      </c>
      <c r="B89" s="2">
        <v>43696</v>
      </c>
      <c r="C89" t="s">
        <v>5</v>
      </c>
      <c r="D89" s="1">
        <v>12626</v>
      </c>
      <c r="E89" s="1">
        <v>20713</v>
      </c>
      <c r="F89" t="str">
        <f>VLOOKUP(Orders[[#This Row],[Product ID]],Products[],2,0)</f>
        <v>Jumbo Bag Owls</v>
      </c>
      <c r="G89" s="1">
        <v>20</v>
      </c>
      <c r="H89" s="19">
        <v>2.08</v>
      </c>
      <c r="I89" s="19">
        <v>41.6</v>
      </c>
    </row>
    <row r="90" spans="1:9" x14ac:dyDescent="0.25">
      <c r="A90" s="1">
        <v>563950</v>
      </c>
      <c r="B90" s="2">
        <v>43699</v>
      </c>
      <c r="C90" t="s">
        <v>5</v>
      </c>
      <c r="D90" s="1">
        <v>12471</v>
      </c>
      <c r="E90" s="1">
        <v>22741</v>
      </c>
      <c r="F90" t="str">
        <f>VLOOKUP(Orders[[#This Row],[Product ID]],Products[],2,0)</f>
        <v>Funky Diva Pen</v>
      </c>
      <c r="G90" s="1">
        <v>96</v>
      </c>
      <c r="H90" s="19">
        <v>0.85</v>
      </c>
      <c r="I90" s="19">
        <v>81.599999999999994</v>
      </c>
    </row>
    <row r="91" spans="1:9" x14ac:dyDescent="0.25">
      <c r="A91" s="1">
        <v>564140</v>
      </c>
      <c r="B91" s="2">
        <v>43700</v>
      </c>
      <c r="C91" t="s">
        <v>5</v>
      </c>
      <c r="D91" s="1">
        <v>12621</v>
      </c>
      <c r="E91" s="1">
        <v>21116</v>
      </c>
      <c r="F91" t="str">
        <f>VLOOKUP(Orders[[#This Row],[Product ID]],Products[],2,0)</f>
        <v>Owl Doorstop</v>
      </c>
      <c r="G91" s="1">
        <v>3</v>
      </c>
      <c r="H91" s="19">
        <v>4.95</v>
      </c>
      <c r="I91" s="19">
        <v>14.850000000000001</v>
      </c>
    </row>
    <row r="92" spans="1:9" x14ac:dyDescent="0.25">
      <c r="A92" s="1">
        <v>564328</v>
      </c>
      <c r="B92" s="2">
        <v>43701</v>
      </c>
      <c r="C92" t="s">
        <v>5</v>
      </c>
      <c r="D92" s="1">
        <v>12662</v>
      </c>
      <c r="E92" s="1">
        <v>20713</v>
      </c>
      <c r="F92" t="str">
        <f>VLOOKUP(Orders[[#This Row],[Product ID]],Products[],2,0)</f>
        <v>Jumbo Bag Owls</v>
      </c>
      <c r="G92" s="1">
        <v>10</v>
      </c>
      <c r="H92" s="19">
        <v>2.08</v>
      </c>
      <c r="I92" s="19">
        <v>20.8</v>
      </c>
    </row>
    <row r="93" spans="1:9" x14ac:dyDescent="0.25">
      <c r="A93" s="1">
        <v>564360</v>
      </c>
      <c r="B93" s="2">
        <v>43701</v>
      </c>
      <c r="C93" t="s">
        <v>5</v>
      </c>
      <c r="D93" s="1">
        <v>12471</v>
      </c>
      <c r="E93" s="1">
        <v>22741</v>
      </c>
      <c r="F93" t="str">
        <f>VLOOKUP(Orders[[#This Row],[Product ID]],Products[],2,0)</f>
        <v>Funky Diva Pen</v>
      </c>
      <c r="G93" s="1">
        <v>96</v>
      </c>
      <c r="H93" s="19">
        <v>0.85</v>
      </c>
      <c r="I93" s="19">
        <v>81.599999999999994</v>
      </c>
    </row>
    <row r="94" spans="1:9" x14ac:dyDescent="0.25">
      <c r="A94" s="1">
        <v>564438</v>
      </c>
      <c r="B94" s="2">
        <v>43702</v>
      </c>
      <c r="C94" t="s">
        <v>2</v>
      </c>
      <c r="D94" s="1">
        <v>16628</v>
      </c>
      <c r="E94" s="1">
        <v>20713</v>
      </c>
      <c r="F94" t="str">
        <f>VLOOKUP(Orders[[#This Row],[Product ID]],Products[],2,0)</f>
        <v>Jumbo Bag Owls</v>
      </c>
      <c r="G94" s="1">
        <v>20</v>
      </c>
      <c r="H94" s="19">
        <v>2.08</v>
      </c>
      <c r="I94" s="19">
        <v>41.6</v>
      </c>
    </row>
    <row r="95" spans="1:9" x14ac:dyDescent="0.25">
      <c r="A95" s="1">
        <v>564479</v>
      </c>
      <c r="B95" s="2">
        <v>43702</v>
      </c>
      <c r="C95" t="s">
        <v>3</v>
      </c>
      <c r="D95" s="1">
        <v>12682</v>
      </c>
      <c r="E95" s="1">
        <v>22197</v>
      </c>
      <c r="F95" t="str">
        <f>VLOOKUP(Orders[[#This Row],[Product ID]],Products[],2,0)</f>
        <v>Popcorn Holder</v>
      </c>
      <c r="G95" s="1">
        <v>12</v>
      </c>
      <c r="H95" s="19">
        <v>0.85</v>
      </c>
      <c r="I95" s="19">
        <v>10.199999999999999</v>
      </c>
    </row>
    <row r="96" spans="1:9" x14ac:dyDescent="0.25">
      <c r="A96" s="1">
        <v>564539</v>
      </c>
      <c r="B96" s="2">
        <v>43702</v>
      </c>
      <c r="C96" t="s">
        <v>13</v>
      </c>
      <c r="D96" s="1">
        <v>12715</v>
      </c>
      <c r="E96" s="1">
        <v>20713</v>
      </c>
      <c r="F96" t="str">
        <f>VLOOKUP(Orders[[#This Row],[Product ID]],Products[],2,0)</f>
        <v>Jumbo Bag Owls</v>
      </c>
      <c r="G96" s="1">
        <v>10</v>
      </c>
      <c r="H96" s="19">
        <v>2.08</v>
      </c>
      <c r="I96" s="19">
        <v>20.8</v>
      </c>
    </row>
    <row r="97" spans="1:9" x14ac:dyDescent="0.25">
      <c r="A97" s="1">
        <v>564734</v>
      </c>
      <c r="B97" s="2">
        <v>43705</v>
      </c>
      <c r="C97" t="s">
        <v>8</v>
      </c>
      <c r="D97" s="1">
        <v>12484</v>
      </c>
      <c r="E97" s="1">
        <v>22197</v>
      </c>
      <c r="F97" t="str">
        <f>VLOOKUP(Orders[[#This Row],[Product ID]],Products[],2,0)</f>
        <v>Popcorn Holder</v>
      </c>
      <c r="G97" s="1">
        <v>18</v>
      </c>
      <c r="H97" s="19">
        <v>0.85</v>
      </c>
      <c r="I97" s="19">
        <v>15.299999999999999</v>
      </c>
    </row>
    <row r="98" spans="1:9" x14ac:dyDescent="0.25">
      <c r="A98" s="1">
        <v>564965</v>
      </c>
      <c r="B98" s="2">
        <v>43708</v>
      </c>
      <c r="C98" t="s">
        <v>2</v>
      </c>
      <c r="D98" s="1">
        <v>17677</v>
      </c>
      <c r="E98" s="1">
        <v>22197</v>
      </c>
      <c r="F98" t="str">
        <f>VLOOKUP(Orders[[#This Row],[Product ID]],Products[],2,0)</f>
        <v>Popcorn Holder</v>
      </c>
      <c r="G98" s="1">
        <v>12</v>
      </c>
      <c r="H98" s="19">
        <v>0.85</v>
      </c>
      <c r="I98" s="19">
        <v>10.199999999999999</v>
      </c>
    </row>
    <row r="99" spans="1:9" x14ac:dyDescent="0.25">
      <c r="A99" s="1">
        <v>565333</v>
      </c>
      <c r="B99" s="2">
        <v>43710</v>
      </c>
      <c r="C99" t="s">
        <v>14</v>
      </c>
      <c r="D99" s="1">
        <v>12375</v>
      </c>
      <c r="E99" s="1">
        <v>20713</v>
      </c>
      <c r="F99" t="str">
        <f>VLOOKUP(Orders[[#This Row],[Product ID]],Products[],2,0)</f>
        <v>Jumbo Bag Owls</v>
      </c>
      <c r="G99" s="1">
        <v>10</v>
      </c>
      <c r="H99" s="19">
        <v>2.08</v>
      </c>
      <c r="I99" s="19">
        <v>20.8</v>
      </c>
    </row>
    <row r="100" spans="1:9" x14ac:dyDescent="0.25">
      <c r="A100" s="1">
        <v>565386</v>
      </c>
      <c r="B100" s="2">
        <v>43710</v>
      </c>
      <c r="C100" t="s">
        <v>2</v>
      </c>
      <c r="D100" s="1">
        <v>17997</v>
      </c>
      <c r="E100" s="1">
        <v>22174</v>
      </c>
      <c r="F100" t="str">
        <f>VLOOKUP(Orders[[#This Row],[Product ID]],Products[],2,0)</f>
        <v>Photo Cube</v>
      </c>
      <c r="G100" s="1">
        <v>6</v>
      </c>
      <c r="H100" s="19">
        <v>1.65</v>
      </c>
      <c r="I100" s="19">
        <v>9.8999999999999986</v>
      </c>
    </row>
    <row r="101" spans="1:9" x14ac:dyDescent="0.25">
      <c r="A101" s="1">
        <v>565416</v>
      </c>
      <c r="B101" s="2">
        <v>43712</v>
      </c>
      <c r="C101" t="s">
        <v>5</v>
      </c>
      <c r="D101" s="1">
        <v>12710</v>
      </c>
      <c r="E101" s="1">
        <v>22197</v>
      </c>
      <c r="F101" t="str">
        <f>VLOOKUP(Orders[[#This Row],[Product ID]],Products[],2,0)</f>
        <v>Popcorn Holder</v>
      </c>
      <c r="G101" s="1">
        <v>12</v>
      </c>
      <c r="H101" s="19">
        <v>0.85</v>
      </c>
      <c r="I101" s="19">
        <v>10.199999999999999</v>
      </c>
    </row>
    <row r="102" spans="1:9" x14ac:dyDescent="0.25">
      <c r="A102" s="1">
        <v>565430</v>
      </c>
      <c r="B102" s="2">
        <v>43712</v>
      </c>
      <c r="C102" t="s">
        <v>5</v>
      </c>
      <c r="D102" s="1">
        <v>14335</v>
      </c>
      <c r="E102" s="1">
        <v>22174</v>
      </c>
      <c r="F102" t="str">
        <f>VLOOKUP(Orders[[#This Row],[Product ID]],Products[],2,0)</f>
        <v>Photo Cube</v>
      </c>
      <c r="G102" s="1">
        <v>12</v>
      </c>
      <c r="H102" s="19">
        <v>1.65</v>
      </c>
      <c r="I102" s="19">
        <v>19.799999999999997</v>
      </c>
    </row>
    <row r="103" spans="1:9" x14ac:dyDescent="0.25">
      <c r="A103" s="1">
        <v>565519</v>
      </c>
      <c r="B103" s="2">
        <v>43713</v>
      </c>
      <c r="C103" t="s">
        <v>8</v>
      </c>
      <c r="D103" s="1">
        <v>12502</v>
      </c>
      <c r="E103" s="1">
        <v>22741</v>
      </c>
      <c r="F103" t="str">
        <f>VLOOKUP(Orders[[#This Row],[Product ID]],Products[],2,0)</f>
        <v>Funky Diva Pen</v>
      </c>
      <c r="G103" s="1">
        <v>48</v>
      </c>
      <c r="H103" s="19">
        <v>0.85</v>
      </c>
      <c r="I103" s="19">
        <v>40.799999999999997</v>
      </c>
    </row>
    <row r="104" spans="1:9" x14ac:dyDescent="0.25">
      <c r="A104" s="1">
        <v>565765</v>
      </c>
      <c r="B104" s="2">
        <v>43714</v>
      </c>
      <c r="C104" t="s">
        <v>5</v>
      </c>
      <c r="D104" s="1">
        <v>12526</v>
      </c>
      <c r="E104" s="1">
        <v>20713</v>
      </c>
      <c r="F104" t="str">
        <f>VLOOKUP(Orders[[#This Row],[Product ID]],Products[],2,0)</f>
        <v>Jumbo Bag Owls</v>
      </c>
      <c r="G104" s="1">
        <v>10</v>
      </c>
      <c r="H104" s="19">
        <v>2.08</v>
      </c>
      <c r="I104" s="19">
        <v>20.8</v>
      </c>
    </row>
    <row r="105" spans="1:9" x14ac:dyDescent="0.25">
      <c r="A105" s="1">
        <v>565854</v>
      </c>
      <c r="B105" s="2">
        <v>43715</v>
      </c>
      <c r="C105" t="s">
        <v>3</v>
      </c>
      <c r="D105" s="1">
        <v>12490</v>
      </c>
      <c r="E105" s="1">
        <v>22197</v>
      </c>
      <c r="F105" t="str">
        <f>VLOOKUP(Orders[[#This Row],[Product ID]],Products[],2,0)</f>
        <v>Popcorn Holder</v>
      </c>
      <c r="G105" s="1">
        <v>36</v>
      </c>
      <c r="H105" s="19">
        <v>0.85</v>
      </c>
      <c r="I105" s="19">
        <v>30.599999999999998</v>
      </c>
    </row>
    <row r="106" spans="1:9" x14ac:dyDescent="0.25">
      <c r="A106" s="1">
        <v>565865</v>
      </c>
      <c r="B106" s="2">
        <v>43715</v>
      </c>
      <c r="C106" t="s">
        <v>3</v>
      </c>
      <c r="D106" s="1">
        <v>12637</v>
      </c>
      <c r="E106" s="1">
        <v>22174</v>
      </c>
      <c r="F106" t="str">
        <f>VLOOKUP(Orders[[#This Row],[Product ID]],Products[],2,0)</f>
        <v>Photo Cube</v>
      </c>
      <c r="G106" s="1">
        <v>12</v>
      </c>
      <c r="H106" s="19">
        <v>1.65</v>
      </c>
      <c r="I106" s="19">
        <v>19.799999999999997</v>
      </c>
    </row>
    <row r="107" spans="1:9" x14ac:dyDescent="0.25">
      <c r="A107" s="1">
        <v>565930</v>
      </c>
      <c r="B107" s="2">
        <v>43716</v>
      </c>
      <c r="C107" t="s">
        <v>3</v>
      </c>
      <c r="D107" s="1">
        <v>12685</v>
      </c>
      <c r="E107" s="1">
        <v>22174</v>
      </c>
      <c r="F107" t="str">
        <f>VLOOKUP(Orders[[#This Row],[Product ID]],Products[],2,0)</f>
        <v>Photo Cube</v>
      </c>
      <c r="G107" s="1">
        <v>12</v>
      </c>
      <c r="H107" s="19">
        <v>1.65</v>
      </c>
      <c r="I107" s="19">
        <v>19.799999999999997</v>
      </c>
    </row>
    <row r="108" spans="1:9" x14ac:dyDescent="0.25">
      <c r="A108" s="1">
        <v>565967</v>
      </c>
      <c r="B108" s="2">
        <v>43716</v>
      </c>
      <c r="C108" t="s">
        <v>4</v>
      </c>
      <c r="D108" s="1">
        <v>14646</v>
      </c>
      <c r="E108" s="1">
        <v>20713</v>
      </c>
      <c r="F108" t="str">
        <f>VLOOKUP(Orders[[#This Row],[Product ID]],Products[],2,0)</f>
        <v>Jumbo Bag Owls</v>
      </c>
      <c r="G108" s="1">
        <v>10</v>
      </c>
      <c r="H108" s="19">
        <v>2.08</v>
      </c>
      <c r="I108" s="19">
        <v>20.8</v>
      </c>
    </row>
    <row r="109" spans="1:9" x14ac:dyDescent="0.25">
      <c r="A109" s="1">
        <v>565967</v>
      </c>
      <c r="B109" s="2">
        <v>43716</v>
      </c>
      <c r="C109" t="s">
        <v>4</v>
      </c>
      <c r="D109" s="1">
        <v>14646</v>
      </c>
      <c r="E109" s="1">
        <v>22653</v>
      </c>
      <c r="F109" t="str">
        <f>VLOOKUP(Orders[[#This Row],[Product ID]],Products[],2,0)</f>
        <v xml:space="preserve">Button Box </v>
      </c>
      <c r="G109" s="1">
        <v>20</v>
      </c>
      <c r="H109" s="19">
        <v>1.95</v>
      </c>
      <c r="I109" s="19">
        <v>39</v>
      </c>
    </row>
    <row r="110" spans="1:9" x14ac:dyDescent="0.25">
      <c r="A110" s="1">
        <v>566076</v>
      </c>
      <c r="B110" s="2">
        <v>43717</v>
      </c>
      <c r="C110" t="s">
        <v>11</v>
      </c>
      <c r="D110" s="1">
        <v>12449</v>
      </c>
      <c r="E110" s="1">
        <v>21888</v>
      </c>
      <c r="F110" t="str">
        <f>VLOOKUP(Orders[[#This Row],[Product ID]],Products[],2,0)</f>
        <v>Bingo Set</v>
      </c>
      <c r="G110" s="1">
        <v>4</v>
      </c>
      <c r="H110" s="19">
        <v>3.75</v>
      </c>
      <c r="I110" s="19">
        <v>15</v>
      </c>
    </row>
    <row r="111" spans="1:9" x14ac:dyDescent="0.25">
      <c r="A111" s="1">
        <v>566163</v>
      </c>
      <c r="B111" s="2">
        <v>43717</v>
      </c>
      <c r="C111" t="s">
        <v>3</v>
      </c>
      <c r="D111" s="1">
        <v>12637</v>
      </c>
      <c r="E111" s="1">
        <v>22174</v>
      </c>
      <c r="F111" t="str">
        <f>VLOOKUP(Orders[[#This Row],[Product ID]],Products[],2,0)</f>
        <v>Photo Cube</v>
      </c>
      <c r="G111" s="1">
        <v>12</v>
      </c>
      <c r="H111" s="19">
        <v>1.65</v>
      </c>
      <c r="I111" s="19">
        <v>19.799999999999997</v>
      </c>
    </row>
    <row r="112" spans="1:9" x14ac:dyDescent="0.25">
      <c r="A112" s="1">
        <v>566195</v>
      </c>
      <c r="B112" s="2">
        <v>43717</v>
      </c>
      <c r="C112" t="s">
        <v>6</v>
      </c>
      <c r="D112" s="1">
        <v>12433</v>
      </c>
      <c r="E112" s="1">
        <v>22197</v>
      </c>
      <c r="F112" t="str">
        <f>VLOOKUP(Orders[[#This Row],[Product ID]],Products[],2,0)</f>
        <v>Popcorn Holder</v>
      </c>
      <c r="G112" s="1">
        <v>100</v>
      </c>
      <c r="H112" s="19">
        <v>0.72</v>
      </c>
      <c r="I112" s="19">
        <v>72</v>
      </c>
    </row>
    <row r="113" spans="1:9" x14ac:dyDescent="0.25">
      <c r="A113" s="1">
        <v>566567</v>
      </c>
      <c r="B113" s="2">
        <v>43721</v>
      </c>
      <c r="C113" t="s">
        <v>2</v>
      </c>
      <c r="D113" s="1">
        <v>16161</v>
      </c>
      <c r="E113" s="1">
        <v>20713</v>
      </c>
      <c r="F113" t="str">
        <f>VLOOKUP(Orders[[#This Row],[Product ID]],Products[],2,0)</f>
        <v>Jumbo Bag Owls</v>
      </c>
      <c r="G113" s="1">
        <v>10</v>
      </c>
      <c r="H113" s="19">
        <v>2.08</v>
      </c>
      <c r="I113" s="19">
        <v>20.8</v>
      </c>
    </row>
    <row r="114" spans="1:9" x14ac:dyDescent="0.25">
      <c r="A114" s="1">
        <v>566721</v>
      </c>
      <c r="B114" s="2">
        <v>43722</v>
      </c>
      <c r="C114" t="s">
        <v>2</v>
      </c>
      <c r="D114" s="1">
        <v>12921</v>
      </c>
      <c r="E114" s="1">
        <v>22653</v>
      </c>
      <c r="F114" t="str">
        <f>VLOOKUP(Orders[[#This Row],[Product ID]],Products[],2,0)</f>
        <v xml:space="preserve">Button Box </v>
      </c>
      <c r="G114" s="1">
        <v>10</v>
      </c>
      <c r="H114" s="19">
        <v>1.95</v>
      </c>
      <c r="I114" s="19">
        <v>19.5</v>
      </c>
    </row>
    <row r="115" spans="1:9" x14ac:dyDescent="0.25">
      <c r="A115" s="1">
        <v>567185</v>
      </c>
      <c r="B115" s="2">
        <v>43726</v>
      </c>
      <c r="C115" t="s">
        <v>2</v>
      </c>
      <c r="D115" s="1">
        <v>16370</v>
      </c>
      <c r="E115" s="1">
        <v>20713</v>
      </c>
      <c r="F115" t="str">
        <f>VLOOKUP(Orders[[#This Row],[Product ID]],Products[],2,0)</f>
        <v>Jumbo Bag Owls</v>
      </c>
      <c r="G115" s="1">
        <v>4</v>
      </c>
      <c r="H115" s="19">
        <v>2.08</v>
      </c>
      <c r="I115" s="19">
        <v>8.32</v>
      </c>
    </row>
    <row r="116" spans="1:9" x14ac:dyDescent="0.25">
      <c r="A116" s="1">
        <v>567280</v>
      </c>
      <c r="B116" s="2">
        <v>43727</v>
      </c>
      <c r="C116" t="s">
        <v>4</v>
      </c>
      <c r="D116" s="1">
        <v>14646</v>
      </c>
      <c r="E116" s="1">
        <v>20713</v>
      </c>
      <c r="F116" t="str">
        <f>VLOOKUP(Orders[[#This Row],[Product ID]],Products[],2,0)</f>
        <v>Jumbo Bag Owls</v>
      </c>
      <c r="G116" s="1">
        <v>100</v>
      </c>
      <c r="H116" s="19">
        <v>1.79</v>
      </c>
      <c r="I116" s="19">
        <v>179</v>
      </c>
    </row>
    <row r="117" spans="1:9" x14ac:dyDescent="0.25">
      <c r="A117" s="1">
        <v>567526</v>
      </c>
      <c r="B117" s="2">
        <v>43729</v>
      </c>
      <c r="C117" t="s">
        <v>12</v>
      </c>
      <c r="D117" s="1">
        <v>12435</v>
      </c>
      <c r="E117" s="1">
        <v>20713</v>
      </c>
      <c r="F117" t="str">
        <f>VLOOKUP(Orders[[#This Row],[Product ID]],Products[],2,0)</f>
        <v>Jumbo Bag Owls</v>
      </c>
      <c r="G117" s="1">
        <v>100</v>
      </c>
      <c r="H117" s="19">
        <v>1.79</v>
      </c>
      <c r="I117" s="19">
        <v>179</v>
      </c>
    </row>
    <row r="118" spans="1:9" x14ac:dyDescent="0.25">
      <c r="A118" s="1">
        <v>567552</v>
      </c>
      <c r="B118" s="2">
        <v>43729</v>
      </c>
      <c r="C118" t="s">
        <v>3</v>
      </c>
      <c r="D118" s="1">
        <v>12583</v>
      </c>
      <c r="E118" s="1">
        <v>22197</v>
      </c>
      <c r="F118" t="str">
        <f>VLOOKUP(Orders[[#This Row],[Product ID]],Products[],2,0)</f>
        <v>Popcorn Holder</v>
      </c>
      <c r="G118" s="1">
        <v>24</v>
      </c>
      <c r="H118" s="19">
        <v>0.85</v>
      </c>
      <c r="I118" s="19">
        <v>20.399999999999999</v>
      </c>
    </row>
    <row r="119" spans="1:9" x14ac:dyDescent="0.25">
      <c r="A119" s="1">
        <v>567795</v>
      </c>
      <c r="B119" s="2">
        <v>43730</v>
      </c>
      <c r="C119" t="s">
        <v>4</v>
      </c>
      <c r="D119" s="1">
        <v>14646</v>
      </c>
      <c r="E119" s="1">
        <v>20713</v>
      </c>
      <c r="F119" t="str">
        <f>VLOOKUP(Orders[[#This Row],[Product ID]],Products[],2,0)</f>
        <v>Jumbo Bag Owls</v>
      </c>
      <c r="G119" s="1">
        <v>100</v>
      </c>
      <c r="H119" s="19">
        <v>1.79</v>
      </c>
      <c r="I119" s="19">
        <v>179</v>
      </c>
    </row>
    <row r="120" spans="1:9" x14ac:dyDescent="0.25">
      <c r="A120" s="1">
        <v>567915</v>
      </c>
      <c r="B120" s="2">
        <v>43730</v>
      </c>
      <c r="C120" t="s">
        <v>3</v>
      </c>
      <c r="D120" s="1">
        <v>12579</v>
      </c>
      <c r="E120" s="1">
        <v>62018</v>
      </c>
      <c r="F120" t="str">
        <f>VLOOKUP(Orders[[#This Row],[Product ID]],Products[],2,0)</f>
        <v xml:space="preserve">Sombrero </v>
      </c>
      <c r="G120" s="1">
        <v>6</v>
      </c>
      <c r="H120" s="19">
        <v>1.95</v>
      </c>
      <c r="I120" s="19">
        <v>11.7</v>
      </c>
    </row>
    <row r="121" spans="1:9" x14ac:dyDescent="0.25">
      <c r="A121" s="1">
        <v>567924</v>
      </c>
      <c r="B121" s="2">
        <v>43730</v>
      </c>
      <c r="C121" t="s">
        <v>5</v>
      </c>
      <c r="D121" s="1">
        <v>12471</v>
      </c>
      <c r="E121" s="1">
        <v>22741</v>
      </c>
      <c r="F121" t="str">
        <f>VLOOKUP(Orders[[#This Row],[Product ID]],Products[],2,0)</f>
        <v>Funky Diva Pen</v>
      </c>
      <c r="G121" s="1">
        <v>48</v>
      </c>
      <c r="H121" s="19">
        <v>0.85</v>
      </c>
      <c r="I121" s="19">
        <v>40.799999999999997</v>
      </c>
    </row>
    <row r="122" spans="1:9" x14ac:dyDescent="0.25">
      <c r="A122" s="1">
        <v>567928</v>
      </c>
      <c r="B122" s="2">
        <v>43730</v>
      </c>
      <c r="C122" t="s">
        <v>11</v>
      </c>
      <c r="D122" s="1">
        <v>12380</v>
      </c>
      <c r="E122" s="1">
        <v>20713</v>
      </c>
      <c r="F122" t="str">
        <f>VLOOKUP(Orders[[#This Row],[Product ID]],Products[],2,0)</f>
        <v>Jumbo Bag Owls</v>
      </c>
      <c r="G122" s="1">
        <v>10</v>
      </c>
      <c r="H122" s="19">
        <v>2.08</v>
      </c>
      <c r="I122" s="19">
        <v>20.8</v>
      </c>
    </row>
    <row r="123" spans="1:9" x14ac:dyDescent="0.25">
      <c r="A123" s="1">
        <v>567938</v>
      </c>
      <c r="B123" s="2">
        <v>43730</v>
      </c>
      <c r="C123" t="s">
        <v>14</v>
      </c>
      <c r="D123" s="1">
        <v>12704</v>
      </c>
      <c r="E123" s="1">
        <v>22694</v>
      </c>
      <c r="F123" t="str">
        <f>VLOOKUP(Orders[[#This Row],[Product ID]],Products[],2,0)</f>
        <v xml:space="preserve">Wicker Star </v>
      </c>
      <c r="G123" s="1">
        <v>6</v>
      </c>
      <c r="H123" s="19">
        <v>2.1</v>
      </c>
      <c r="I123" s="19">
        <v>12.600000000000001</v>
      </c>
    </row>
    <row r="124" spans="1:9" x14ac:dyDescent="0.25">
      <c r="A124" s="1">
        <v>568040</v>
      </c>
      <c r="B124" s="2">
        <v>43731</v>
      </c>
      <c r="C124" t="s">
        <v>3</v>
      </c>
      <c r="D124" s="1">
        <v>12681</v>
      </c>
      <c r="E124" s="1">
        <v>22197</v>
      </c>
      <c r="F124" t="str">
        <f>VLOOKUP(Orders[[#This Row],[Product ID]],Products[],2,0)</f>
        <v>Popcorn Holder</v>
      </c>
      <c r="G124" s="1">
        <v>12</v>
      </c>
      <c r="H124" s="19">
        <v>0.85</v>
      </c>
      <c r="I124" s="19">
        <v>10.199999999999999</v>
      </c>
    </row>
    <row r="125" spans="1:9" x14ac:dyDescent="0.25">
      <c r="A125" s="1">
        <v>568179</v>
      </c>
      <c r="B125" s="2">
        <v>43733</v>
      </c>
      <c r="C125" t="s">
        <v>8</v>
      </c>
      <c r="D125" s="1">
        <v>12545</v>
      </c>
      <c r="E125" s="1">
        <v>22197</v>
      </c>
      <c r="F125" t="str">
        <f>VLOOKUP(Orders[[#This Row],[Product ID]],Products[],2,0)</f>
        <v>Popcorn Holder</v>
      </c>
      <c r="G125" s="1">
        <v>12</v>
      </c>
      <c r="H125" s="19">
        <v>0.85</v>
      </c>
      <c r="I125" s="19">
        <v>10.199999999999999</v>
      </c>
    </row>
    <row r="126" spans="1:9" x14ac:dyDescent="0.25">
      <c r="A126" s="1">
        <v>568650</v>
      </c>
      <c r="B126" s="2">
        <v>43736</v>
      </c>
      <c r="C126" t="s">
        <v>7</v>
      </c>
      <c r="D126" s="1">
        <v>13505</v>
      </c>
      <c r="E126" s="1">
        <v>22653</v>
      </c>
      <c r="F126" t="str">
        <f>VLOOKUP(Orders[[#This Row],[Product ID]],Products[],2,0)</f>
        <v xml:space="preserve">Button Box </v>
      </c>
      <c r="G126" s="1">
        <v>10</v>
      </c>
      <c r="H126" s="19">
        <v>1.95</v>
      </c>
      <c r="I126" s="19">
        <v>19.5</v>
      </c>
    </row>
    <row r="127" spans="1:9" x14ac:dyDescent="0.25">
      <c r="A127" s="1">
        <v>568650</v>
      </c>
      <c r="B127" s="2">
        <v>43736</v>
      </c>
      <c r="C127" t="s">
        <v>7</v>
      </c>
      <c r="D127" s="1">
        <v>13505</v>
      </c>
      <c r="E127" s="1">
        <v>22174</v>
      </c>
      <c r="F127" t="str">
        <f>VLOOKUP(Orders[[#This Row],[Product ID]],Products[],2,0)</f>
        <v>Photo Cube</v>
      </c>
      <c r="G127" s="1">
        <v>12</v>
      </c>
      <c r="H127" s="19">
        <v>1.65</v>
      </c>
      <c r="I127" s="19">
        <v>19.799999999999997</v>
      </c>
    </row>
    <row r="128" spans="1:9" x14ac:dyDescent="0.25">
      <c r="A128" s="1">
        <v>568953</v>
      </c>
      <c r="B128" s="2">
        <v>43737</v>
      </c>
      <c r="C128" t="s">
        <v>3</v>
      </c>
      <c r="D128" s="1">
        <v>12728</v>
      </c>
      <c r="E128" s="1">
        <v>22197</v>
      </c>
      <c r="F128" t="str">
        <f>VLOOKUP(Orders[[#This Row],[Product ID]],Products[],2,0)</f>
        <v>Popcorn Holder</v>
      </c>
      <c r="G128" s="1">
        <v>12</v>
      </c>
      <c r="H128" s="19">
        <v>0.85</v>
      </c>
      <c r="I128" s="19">
        <v>10.199999999999999</v>
      </c>
    </row>
    <row r="129" spans="1:9" x14ac:dyDescent="0.25">
      <c r="A129" s="1">
        <v>568953</v>
      </c>
      <c r="B129" s="2">
        <v>43737</v>
      </c>
      <c r="C129" t="s">
        <v>3</v>
      </c>
      <c r="D129" s="1">
        <v>12728</v>
      </c>
      <c r="E129" s="1">
        <v>22741</v>
      </c>
      <c r="F129" t="str">
        <f>VLOOKUP(Orders[[#This Row],[Product ID]],Products[],2,0)</f>
        <v>Funky Diva Pen</v>
      </c>
      <c r="G129" s="1">
        <v>48</v>
      </c>
      <c r="H129" s="19">
        <v>0.85</v>
      </c>
      <c r="I129" s="19">
        <v>40.799999999999997</v>
      </c>
    </row>
    <row r="130" spans="1:9" x14ac:dyDescent="0.25">
      <c r="A130" s="1">
        <v>569332</v>
      </c>
      <c r="B130" s="2">
        <v>43741</v>
      </c>
      <c r="C130" t="s">
        <v>3</v>
      </c>
      <c r="D130" s="1">
        <v>12637</v>
      </c>
      <c r="E130" s="1">
        <v>20713</v>
      </c>
      <c r="F130" t="str">
        <f>VLOOKUP(Orders[[#This Row],[Product ID]],Products[],2,0)</f>
        <v>Jumbo Bag Owls</v>
      </c>
      <c r="G130" s="1">
        <v>3</v>
      </c>
      <c r="H130" s="19">
        <v>2.08</v>
      </c>
      <c r="I130" s="19">
        <v>6.24</v>
      </c>
    </row>
    <row r="131" spans="1:9" x14ac:dyDescent="0.25">
      <c r="A131" s="1">
        <v>569486</v>
      </c>
      <c r="B131" s="2">
        <v>43742</v>
      </c>
      <c r="C131" t="s">
        <v>2</v>
      </c>
      <c r="D131" s="1">
        <v>15339</v>
      </c>
      <c r="E131" s="1">
        <v>22694</v>
      </c>
      <c r="F131" t="str">
        <f>VLOOKUP(Orders[[#This Row],[Product ID]],Products[],2,0)</f>
        <v xml:space="preserve">Wicker Star </v>
      </c>
      <c r="G131" s="1">
        <v>2</v>
      </c>
      <c r="H131" s="19">
        <v>2.1</v>
      </c>
      <c r="I131" s="19">
        <v>4.2</v>
      </c>
    </row>
    <row r="132" spans="1:9" x14ac:dyDescent="0.25">
      <c r="A132" s="1">
        <v>569562</v>
      </c>
      <c r="B132" s="2">
        <v>43743</v>
      </c>
      <c r="C132" t="s">
        <v>5</v>
      </c>
      <c r="D132" s="1">
        <v>12720</v>
      </c>
      <c r="E132" s="1">
        <v>22197</v>
      </c>
      <c r="F132" t="str">
        <f>VLOOKUP(Orders[[#This Row],[Product ID]],Products[],2,0)</f>
        <v>Popcorn Holder</v>
      </c>
      <c r="G132" s="1">
        <v>12</v>
      </c>
      <c r="H132" s="19">
        <v>0.85</v>
      </c>
      <c r="I132" s="19">
        <v>10.199999999999999</v>
      </c>
    </row>
    <row r="133" spans="1:9" x14ac:dyDescent="0.25">
      <c r="A133" s="1">
        <v>569640</v>
      </c>
      <c r="B133" s="2">
        <v>43743</v>
      </c>
      <c r="C133" t="s">
        <v>5</v>
      </c>
      <c r="D133" s="1">
        <v>12471</v>
      </c>
      <c r="E133" s="1">
        <v>22741</v>
      </c>
      <c r="F133" t="str">
        <f>VLOOKUP(Orders[[#This Row],[Product ID]],Products[],2,0)</f>
        <v>Funky Diva Pen</v>
      </c>
      <c r="G133" s="1">
        <v>96</v>
      </c>
      <c r="H133" s="19">
        <v>0.85</v>
      </c>
      <c r="I133" s="19">
        <v>81.599999999999994</v>
      </c>
    </row>
    <row r="134" spans="1:9" x14ac:dyDescent="0.25">
      <c r="A134" s="1">
        <v>569653</v>
      </c>
      <c r="B134" s="2">
        <v>43743</v>
      </c>
      <c r="C134" t="s">
        <v>7</v>
      </c>
      <c r="D134" s="1">
        <v>12451</v>
      </c>
      <c r="E134" s="1">
        <v>20713</v>
      </c>
      <c r="F134" t="str">
        <f>VLOOKUP(Orders[[#This Row],[Product ID]],Products[],2,0)</f>
        <v>Jumbo Bag Owls</v>
      </c>
      <c r="G134" s="1">
        <v>10</v>
      </c>
      <c r="H134" s="19">
        <v>2.08</v>
      </c>
      <c r="I134" s="19">
        <v>20.8</v>
      </c>
    </row>
    <row r="135" spans="1:9" x14ac:dyDescent="0.25">
      <c r="A135" s="1">
        <v>569844</v>
      </c>
      <c r="B135" s="2">
        <v>43744</v>
      </c>
      <c r="C135" t="s">
        <v>5</v>
      </c>
      <c r="D135" s="1">
        <v>12626</v>
      </c>
      <c r="E135" s="1">
        <v>20713</v>
      </c>
      <c r="F135" t="str">
        <f>VLOOKUP(Orders[[#This Row],[Product ID]],Products[],2,0)</f>
        <v>Jumbo Bag Owls</v>
      </c>
      <c r="G135" s="1">
        <v>10</v>
      </c>
      <c r="H135" s="19">
        <v>2.08</v>
      </c>
      <c r="I135" s="19">
        <v>20.8</v>
      </c>
    </row>
    <row r="136" spans="1:9" x14ac:dyDescent="0.25">
      <c r="A136" s="1">
        <v>569848</v>
      </c>
      <c r="B136" s="2">
        <v>43744</v>
      </c>
      <c r="C136" t="s">
        <v>2</v>
      </c>
      <c r="D136" s="1">
        <v>16316</v>
      </c>
      <c r="E136" s="1">
        <v>22197</v>
      </c>
      <c r="F136" t="str">
        <f>VLOOKUP(Orders[[#This Row],[Product ID]],Products[],2,0)</f>
        <v>Popcorn Holder</v>
      </c>
      <c r="G136" s="1">
        <v>24</v>
      </c>
      <c r="H136" s="19">
        <v>0.85</v>
      </c>
      <c r="I136" s="19">
        <v>20.399999999999999</v>
      </c>
    </row>
    <row r="137" spans="1:9" x14ac:dyDescent="0.25">
      <c r="A137" s="1">
        <v>569860</v>
      </c>
      <c r="B137" s="2">
        <v>43744</v>
      </c>
      <c r="C137" t="s">
        <v>5</v>
      </c>
      <c r="D137" s="1">
        <v>13812</v>
      </c>
      <c r="E137" s="1">
        <v>22197</v>
      </c>
      <c r="F137" t="str">
        <f>VLOOKUP(Orders[[#This Row],[Product ID]],Products[],2,0)</f>
        <v>Popcorn Holder</v>
      </c>
      <c r="G137" s="1">
        <v>12</v>
      </c>
      <c r="H137" s="19">
        <v>0.85</v>
      </c>
      <c r="I137" s="19">
        <v>10.199999999999999</v>
      </c>
    </row>
    <row r="138" spans="1:9" x14ac:dyDescent="0.25">
      <c r="A138" s="1">
        <v>569866</v>
      </c>
      <c r="B138" s="2">
        <v>43744</v>
      </c>
      <c r="C138" t="s">
        <v>9</v>
      </c>
      <c r="D138" s="1">
        <v>12757</v>
      </c>
      <c r="E138" s="1">
        <v>20713</v>
      </c>
      <c r="F138" t="str">
        <f>VLOOKUP(Orders[[#This Row],[Product ID]],Products[],2,0)</f>
        <v>Jumbo Bag Owls</v>
      </c>
      <c r="G138" s="1">
        <v>10</v>
      </c>
      <c r="H138" s="19">
        <v>2.08</v>
      </c>
      <c r="I138" s="19">
        <v>20.8</v>
      </c>
    </row>
    <row r="139" spans="1:9" x14ac:dyDescent="0.25">
      <c r="A139" s="1">
        <v>569866</v>
      </c>
      <c r="B139" s="2">
        <v>43744</v>
      </c>
      <c r="C139" t="s">
        <v>9</v>
      </c>
      <c r="D139" s="1">
        <v>12757</v>
      </c>
      <c r="E139" s="1">
        <v>22741</v>
      </c>
      <c r="F139" t="str">
        <f>VLOOKUP(Orders[[#This Row],[Product ID]],Products[],2,0)</f>
        <v>Funky Diva Pen</v>
      </c>
      <c r="G139" s="1">
        <v>12</v>
      </c>
      <c r="H139" s="19">
        <v>0.85</v>
      </c>
      <c r="I139" s="19">
        <v>10.199999999999999</v>
      </c>
    </row>
    <row r="140" spans="1:9" x14ac:dyDescent="0.25">
      <c r="A140" s="1">
        <v>570249</v>
      </c>
      <c r="B140" s="2">
        <v>43748</v>
      </c>
      <c r="C140" t="s">
        <v>2</v>
      </c>
      <c r="D140" s="1">
        <v>17509</v>
      </c>
      <c r="E140" s="1">
        <v>21888</v>
      </c>
      <c r="F140" t="str">
        <f>VLOOKUP(Orders[[#This Row],[Product ID]],Products[],2,0)</f>
        <v>Bingo Set</v>
      </c>
      <c r="G140" s="1">
        <v>4</v>
      </c>
      <c r="H140" s="19">
        <v>3.75</v>
      </c>
      <c r="I140" s="19">
        <v>15</v>
      </c>
    </row>
    <row r="141" spans="1:9" x14ac:dyDescent="0.25">
      <c r="A141" s="1">
        <v>570653</v>
      </c>
      <c r="B141" s="2">
        <v>43749</v>
      </c>
      <c r="C141" t="s">
        <v>2</v>
      </c>
      <c r="D141" s="1">
        <v>14710</v>
      </c>
      <c r="E141" s="1">
        <v>22197</v>
      </c>
      <c r="F141" t="str">
        <f>VLOOKUP(Orders[[#This Row],[Product ID]],Products[],2,0)</f>
        <v>Popcorn Holder</v>
      </c>
      <c r="G141" s="1">
        <v>6</v>
      </c>
      <c r="H141" s="19">
        <v>0.85</v>
      </c>
      <c r="I141" s="19">
        <v>5.0999999999999996</v>
      </c>
    </row>
    <row r="142" spans="1:9" x14ac:dyDescent="0.25">
      <c r="A142" s="1">
        <v>570672</v>
      </c>
      <c r="B142" s="2">
        <v>43749</v>
      </c>
      <c r="C142" t="s">
        <v>3</v>
      </c>
      <c r="D142" s="1">
        <v>12536</v>
      </c>
      <c r="E142" s="1">
        <v>21888</v>
      </c>
      <c r="F142" t="str">
        <f>VLOOKUP(Orders[[#This Row],[Product ID]],Products[],2,0)</f>
        <v>Bingo Set</v>
      </c>
      <c r="G142" s="1">
        <v>4</v>
      </c>
      <c r="H142" s="19">
        <v>3.75</v>
      </c>
      <c r="I142" s="19">
        <v>15</v>
      </c>
    </row>
    <row r="143" spans="1:9" x14ac:dyDescent="0.25">
      <c r="A143" s="1">
        <v>570833</v>
      </c>
      <c r="B143" s="2">
        <v>43750</v>
      </c>
      <c r="C143" t="s">
        <v>2</v>
      </c>
      <c r="D143" s="1">
        <v>14834</v>
      </c>
      <c r="E143" s="1">
        <v>22197</v>
      </c>
      <c r="F143" t="str">
        <f>VLOOKUP(Orders[[#This Row],[Product ID]],Products[],2,0)</f>
        <v>Popcorn Holder</v>
      </c>
      <c r="G143" s="1">
        <v>24</v>
      </c>
      <c r="H143" s="19">
        <v>0.85</v>
      </c>
      <c r="I143" s="19">
        <v>20.399999999999999</v>
      </c>
    </row>
    <row r="144" spans="1:9" x14ac:dyDescent="0.25">
      <c r="A144" s="1">
        <v>570851</v>
      </c>
      <c r="B144" s="2">
        <v>43750</v>
      </c>
      <c r="C144" t="s">
        <v>3</v>
      </c>
      <c r="D144" s="1">
        <v>12583</v>
      </c>
      <c r="E144" s="1">
        <v>22197</v>
      </c>
      <c r="F144" t="str">
        <f>VLOOKUP(Orders[[#This Row],[Product ID]],Products[],2,0)</f>
        <v>Popcorn Holder</v>
      </c>
      <c r="G144" s="1">
        <v>12</v>
      </c>
      <c r="H144" s="19">
        <v>0.85</v>
      </c>
      <c r="I144" s="19">
        <v>10.199999999999999</v>
      </c>
    </row>
    <row r="145" spans="1:9" x14ac:dyDescent="0.25">
      <c r="A145" s="1">
        <v>570964</v>
      </c>
      <c r="B145" s="2">
        <v>43751</v>
      </c>
      <c r="C145" t="s">
        <v>9</v>
      </c>
      <c r="D145" s="1">
        <v>12766</v>
      </c>
      <c r="E145" s="1">
        <v>21888</v>
      </c>
      <c r="F145" t="str">
        <f>VLOOKUP(Orders[[#This Row],[Product ID]],Products[],2,0)</f>
        <v>Bingo Set</v>
      </c>
      <c r="G145" s="1">
        <v>4</v>
      </c>
      <c r="H145" s="19">
        <v>3.75</v>
      </c>
      <c r="I145" s="19">
        <v>15</v>
      </c>
    </row>
    <row r="146" spans="1:9" x14ac:dyDescent="0.25">
      <c r="A146" s="1">
        <v>571227</v>
      </c>
      <c r="B146" s="2">
        <v>43752</v>
      </c>
      <c r="C146" t="s">
        <v>5</v>
      </c>
      <c r="D146" s="1">
        <v>12477</v>
      </c>
      <c r="E146" s="1">
        <v>21116</v>
      </c>
      <c r="F146" t="str">
        <f>VLOOKUP(Orders[[#This Row],[Product ID]],Products[],2,0)</f>
        <v>Owl Doorstop</v>
      </c>
      <c r="G146" s="1">
        <v>6</v>
      </c>
      <c r="H146" s="19">
        <v>4.95</v>
      </c>
      <c r="I146" s="19">
        <v>29.700000000000003</v>
      </c>
    </row>
    <row r="147" spans="1:9" x14ac:dyDescent="0.25">
      <c r="A147" s="1">
        <v>571280</v>
      </c>
      <c r="B147" s="2">
        <v>43754</v>
      </c>
      <c r="C147" t="s">
        <v>2</v>
      </c>
      <c r="D147" s="1">
        <v>18122</v>
      </c>
      <c r="E147" s="1">
        <v>22197</v>
      </c>
      <c r="F147" t="str">
        <f>VLOOKUP(Orders[[#This Row],[Product ID]],Products[],2,0)</f>
        <v>Popcorn Holder</v>
      </c>
      <c r="G147" s="1">
        <v>6</v>
      </c>
      <c r="H147" s="19">
        <v>0.85</v>
      </c>
      <c r="I147" s="19">
        <v>5.0999999999999996</v>
      </c>
    </row>
    <row r="148" spans="1:9" x14ac:dyDescent="0.25">
      <c r="A148" s="1">
        <v>571328</v>
      </c>
      <c r="B148" s="2">
        <v>43755</v>
      </c>
      <c r="C148" t="s">
        <v>5</v>
      </c>
      <c r="D148" s="1">
        <v>12473</v>
      </c>
      <c r="E148" s="1">
        <v>22741</v>
      </c>
      <c r="F148" t="str">
        <f>VLOOKUP(Orders[[#This Row],[Product ID]],Products[],2,0)</f>
        <v>Funky Diva Pen</v>
      </c>
      <c r="G148" s="1">
        <v>48</v>
      </c>
      <c r="H148" s="19">
        <v>0.85</v>
      </c>
      <c r="I148" s="19">
        <v>40.799999999999997</v>
      </c>
    </row>
    <row r="149" spans="1:9" x14ac:dyDescent="0.25">
      <c r="A149" s="1">
        <v>571670</v>
      </c>
      <c r="B149" s="2">
        <v>43756</v>
      </c>
      <c r="C149" t="s">
        <v>10</v>
      </c>
      <c r="D149" s="1">
        <v>12611</v>
      </c>
      <c r="E149" s="1">
        <v>22197</v>
      </c>
      <c r="F149" t="str">
        <f>VLOOKUP(Orders[[#This Row],[Product ID]],Products[],2,0)</f>
        <v>Popcorn Holder</v>
      </c>
      <c r="G149" s="1">
        <v>12</v>
      </c>
      <c r="H149" s="19">
        <v>0.85</v>
      </c>
      <c r="I149" s="19">
        <v>10.199999999999999</v>
      </c>
    </row>
    <row r="150" spans="1:9" x14ac:dyDescent="0.25">
      <c r="A150" s="1">
        <v>571904</v>
      </c>
      <c r="B150" s="2">
        <v>43757</v>
      </c>
      <c r="C150" t="s">
        <v>5</v>
      </c>
      <c r="D150" s="1">
        <v>12522</v>
      </c>
      <c r="E150" s="1">
        <v>21116</v>
      </c>
      <c r="F150" t="str">
        <f>VLOOKUP(Orders[[#This Row],[Product ID]],Products[],2,0)</f>
        <v>Owl Doorstop</v>
      </c>
      <c r="G150" s="1">
        <v>3</v>
      </c>
      <c r="H150" s="19">
        <v>4.95</v>
      </c>
      <c r="I150" s="19">
        <v>14.850000000000001</v>
      </c>
    </row>
    <row r="151" spans="1:9" x14ac:dyDescent="0.25">
      <c r="A151" s="1">
        <v>572058</v>
      </c>
      <c r="B151" s="2">
        <v>43758</v>
      </c>
      <c r="C151" t="s">
        <v>2</v>
      </c>
      <c r="D151" s="1">
        <v>18252</v>
      </c>
      <c r="E151" s="1">
        <v>23417</v>
      </c>
      <c r="F151" t="str">
        <f>VLOOKUP(Orders[[#This Row],[Product ID]],Products[],2,0)</f>
        <v>Bathroom Hook</v>
      </c>
      <c r="G151" s="1">
        <v>1</v>
      </c>
      <c r="H151" s="19">
        <v>1.65</v>
      </c>
      <c r="I151" s="19">
        <v>1.65</v>
      </c>
    </row>
    <row r="152" spans="1:9" x14ac:dyDescent="0.25">
      <c r="A152" s="1">
        <v>572065</v>
      </c>
      <c r="B152" s="2">
        <v>43758</v>
      </c>
      <c r="C152" t="s">
        <v>8</v>
      </c>
      <c r="D152" s="1">
        <v>12556</v>
      </c>
      <c r="E152" s="1">
        <v>22197</v>
      </c>
      <c r="F152" t="str">
        <f>VLOOKUP(Orders[[#This Row],[Product ID]],Products[],2,0)</f>
        <v>Popcorn Holder</v>
      </c>
      <c r="G152" s="1">
        <v>3</v>
      </c>
      <c r="H152" s="19">
        <v>0.85</v>
      </c>
      <c r="I152" s="19">
        <v>2.5499999999999998</v>
      </c>
    </row>
    <row r="153" spans="1:9" x14ac:dyDescent="0.25">
      <c r="A153" s="1">
        <v>572327</v>
      </c>
      <c r="B153" s="2">
        <v>43762</v>
      </c>
      <c r="C153" t="s">
        <v>2</v>
      </c>
      <c r="D153" s="1">
        <v>15277</v>
      </c>
      <c r="E153" s="1">
        <v>21888</v>
      </c>
      <c r="F153" t="str">
        <f>VLOOKUP(Orders[[#This Row],[Product ID]],Products[],2,0)</f>
        <v>Bingo Set</v>
      </c>
      <c r="G153" s="1">
        <v>8</v>
      </c>
      <c r="H153" s="19">
        <v>3.75</v>
      </c>
      <c r="I153" s="19">
        <v>30</v>
      </c>
    </row>
    <row r="154" spans="1:9" x14ac:dyDescent="0.25">
      <c r="A154" s="1">
        <v>572887</v>
      </c>
      <c r="B154" s="2">
        <v>43764</v>
      </c>
      <c r="C154" t="s">
        <v>11</v>
      </c>
      <c r="D154" s="1">
        <v>12362</v>
      </c>
      <c r="E154" s="1">
        <v>22174</v>
      </c>
      <c r="F154" t="str">
        <f>VLOOKUP(Orders[[#This Row],[Product ID]],Products[],2,0)</f>
        <v>Photo Cube</v>
      </c>
      <c r="G154" s="1">
        <v>12</v>
      </c>
      <c r="H154" s="19">
        <v>1.65</v>
      </c>
      <c r="I154" s="19">
        <v>19.799999999999997</v>
      </c>
    </row>
    <row r="155" spans="1:9" x14ac:dyDescent="0.25">
      <c r="A155" s="1">
        <v>573333</v>
      </c>
      <c r="B155" s="2">
        <v>43768</v>
      </c>
      <c r="C155" t="s">
        <v>13</v>
      </c>
      <c r="D155" s="1">
        <v>12483</v>
      </c>
      <c r="E155" s="1">
        <v>21888</v>
      </c>
      <c r="F155" t="str">
        <f>VLOOKUP(Orders[[#This Row],[Product ID]],Products[],2,0)</f>
        <v>Bingo Set</v>
      </c>
      <c r="G155" s="1">
        <v>4</v>
      </c>
      <c r="H155" s="19">
        <v>3.75</v>
      </c>
      <c r="I155" s="19">
        <v>15</v>
      </c>
    </row>
    <row r="156" spans="1:9" x14ac:dyDescent="0.25">
      <c r="A156" s="1">
        <v>573343</v>
      </c>
      <c r="B156" s="2">
        <v>43768</v>
      </c>
      <c r="C156" t="s">
        <v>2</v>
      </c>
      <c r="D156" s="1">
        <v>13566</v>
      </c>
      <c r="E156" s="1">
        <v>21888</v>
      </c>
      <c r="F156" t="str">
        <f>VLOOKUP(Orders[[#This Row],[Product ID]],Products[],2,0)</f>
        <v>Bingo Set</v>
      </c>
      <c r="G156" s="1">
        <v>2</v>
      </c>
      <c r="H156" s="19">
        <v>3.75</v>
      </c>
      <c r="I156" s="19">
        <v>7.5</v>
      </c>
    </row>
    <row r="157" spans="1:9" x14ac:dyDescent="0.25">
      <c r="A157" s="1">
        <v>573656</v>
      </c>
      <c r="B157" s="2">
        <v>43769</v>
      </c>
      <c r="C157" t="s">
        <v>11</v>
      </c>
      <c r="D157" s="1">
        <v>12417</v>
      </c>
      <c r="E157" s="1">
        <v>22741</v>
      </c>
      <c r="F157" t="str">
        <f>VLOOKUP(Orders[[#This Row],[Product ID]],Products[],2,0)</f>
        <v>Funky Diva Pen</v>
      </c>
      <c r="G157" s="1">
        <v>48</v>
      </c>
      <c r="H157" s="19">
        <v>0.85</v>
      </c>
      <c r="I157" s="19">
        <v>40.799999999999997</v>
      </c>
    </row>
    <row r="158" spans="1:9" x14ac:dyDescent="0.25">
      <c r="A158" s="1">
        <v>573814</v>
      </c>
      <c r="B158" s="2">
        <v>43770</v>
      </c>
      <c r="C158" t="s">
        <v>2</v>
      </c>
      <c r="D158" s="1">
        <v>13268</v>
      </c>
      <c r="E158" s="1">
        <v>23417</v>
      </c>
      <c r="F158" t="str">
        <f>VLOOKUP(Orders[[#This Row],[Product ID]],Products[],2,0)</f>
        <v>Bathroom Hook</v>
      </c>
      <c r="G158" s="1">
        <v>4</v>
      </c>
      <c r="H158" s="19">
        <v>1.65</v>
      </c>
      <c r="I158" s="19">
        <v>6.6</v>
      </c>
    </row>
    <row r="159" spans="1:9" x14ac:dyDescent="0.25">
      <c r="A159" s="1">
        <v>573889</v>
      </c>
      <c r="B159" s="2">
        <v>43770</v>
      </c>
      <c r="C159" t="s">
        <v>2</v>
      </c>
      <c r="D159" s="1">
        <v>13571</v>
      </c>
      <c r="E159" s="1">
        <v>22197</v>
      </c>
      <c r="F159" t="str">
        <f>VLOOKUP(Orders[[#This Row],[Product ID]],Products[],2,0)</f>
        <v>Popcorn Holder</v>
      </c>
      <c r="G159" s="1">
        <v>15</v>
      </c>
      <c r="H159" s="19">
        <v>0.85</v>
      </c>
      <c r="I159" s="19">
        <v>12.75</v>
      </c>
    </row>
    <row r="160" spans="1:9" x14ac:dyDescent="0.25">
      <c r="A160" s="1">
        <v>574093</v>
      </c>
      <c r="B160" s="2">
        <v>43772</v>
      </c>
      <c r="C160" t="s">
        <v>3</v>
      </c>
      <c r="D160" s="1">
        <v>12437</v>
      </c>
      <c r="E160" s="1">
        <v>22197</v>
      </c>
      <c r="F160" t="str">
        <f>VLOOKUP(Orders[[#This Row],[Product ID]],Products[],2,0)</f>
        <v>Popcorn Holder</v>
      </c>
      <c r="G160" s="1">
        <v>12</v>
      </c>
      <c r="H160" s="19">
        <v>0.85</v>
      </c>
      <c r="I160" s="19">
        <v>10.199999999999999</v>
      </c>
    </row>
    <row r="161" spans="1:9" x14ac:dyDescent="0.25">
      <c r="A161" s="1">
        <v>574329</v>
      </c>
      <c r="B161" s="2">
        <v>43773</v>
      </c>
      <c r="C161" t="s">
        <v>11</v>
      </c>
      <c r="D161" s="1">
        <v>12362</v>
      </c>
      <c r="E161" s="1">
        <v>22197</v>
      </c>
      <c r="F161" t="str">
        <f>VLOOKUP(Orders[[#This Row],[Product ID]],Products[],2,0)</f>
        <v>Popcorn Holder</v>
      </c>
      <c r="G161" s="1">
        <v>36</v>
      </c>
      <c r="H161" s="19">
        <v>0.85</v>
      </c>
      <c r="I161" s="19">
        <v>30.599999999999998</v>
      </c>
    </row>
    <row r="162" spans="1:9" x14ac:dyDescent="0.25">
      <c r="A162" s="1">
        <v>574501</v>
      </c>
      <c r="B162" s="2">
        <v>43773</v>
      </c>
      <c r="C162" t="s">
        <v>3</v>
      </c>
      <c r="D162" s="1">
        <v>12577</v>
      </c>
      <c r="E162" s="1">
        <v>22174</v>
      </c>
      <c r="F162" t="str">
        <f>VLOOKUP(Orders[[#This Row],[Product ID]],Products[],2,0)</f>
        <v>Photo Cube</v>
      </c>
      <c r="G162" s="1">
        <v>3</v>
      </c>
      <c r="H162" s="19">
        <v>1.65</v>
      </c>
      <c r="I162" s="19">
        <v>4.9499999999999993</v>
      </c>
    </row>
    <row r="163" spans="1:9" x14ac:dyDescent="0.25">
      <c r="A163" s="1">
        <v>574506</v>
      </c>
      <c r="B163" s="2">
        <v>43773</v>
      </c>
      <c r="C163" t="s">
        <v>3</v>
      </c>
      <c r="D163" s="1">
        <v>12577</v>
      </c>
      <c r="E163" s="1">
        <v>22197</v>
      </c>
      <c r="F163" t="str">
        <f>VLOOKUP(Orders[[#This Row],[Product ID]],Products[],2,0)</f>
        <v>Popcorn Holder</v>
      </c>
      <c r="G163" s="1">
        <v>2</v>
      </c>
      <c r="H163" s="19">
        <v>0.85</v>
      </c>
      <c r="I163" s="19">
        <v>1.7</v>
      </c>
    </row>
    <row r="164" spans="1:9" x14ac:dyDescent="0.25">
      <c r="A164" s="1">
        <v>574506</v>
      </c>
      <c r="B164" s="2">
        <v>43773</v>
      </c>
      <c r="C164" t="s">
        <v>3</v>
      </c>
      <c r="D164" s="1">
        <v>12577</v>
      </c>
      <c r="E164" s="1">
        <v>22197</v>
      </c>
      <c r="F164" t="str">
        <f>VLOOKUP(Orders[[#This Row],[Product ID]],Products[],2,0)</f>
        <v>Popcorn Holder</v>
      </c>
      <c r="G164" s="1">
        <v>4</v>
      </c>
      <c r="H164" s="19">
        <v>0.85</v>
      </c>
      <c r="I164" s="19">
        <v>3.4</v>
      </c>
    </row>
    <row r="165" spans="1:9" x14ac:dyDescent="0.25">
      <c r="A165" s="1">
        <v>574550</v>
      </c>
      <c r="B165" s="2">
        <v>43773</v>
      </c>
      <c r="C165" t="s">
        <v>8</v>
      </c>
      <c r="D165" s="1">
        <v>12484</v>
      </c>
      <c r="E165" s="1">
        <v>22197</v>
      </c>
      <c r="F165" t="str">
        <f>VLOOKUP(Orders[[#This Row],[Product ID]],Products[],2,0)</f>
        <v>Popcorn Holder</v>
      </c>
      <c r="G165" s="1">
        <v>12</v>
      </c>
      <c r="H165" s="19">
        <v>0.85</v>
      </c>
      <c r="I165" s="19">
        <v>10.199999999999999</v>
      </c>
    </row>
    <row r="166" spans="1:9" x14ac:dyDescent="0.25">
      <c r="A166" s="1">
        <v>574575</v>
      </c>
      <c r="B166" s="2">
        <v>43773</v>
      </c>
      <c r="C166" t="s">
        <v>2</v>
      </c>
      <c r="D166" s="1">
        <v>14971</v>
      </c>
      <c r="E166" s="1">
        <v>22694</v>
      </c>
      <c r="F166" t="str">
        <f>VLOOKUP(Orders[[#This Row],[Product ID]],Products[],2,0)</f>
        <v xml:space="preserve">Wicker Star </v>
      </c>
      <c r="G166" s="1">
        <v>2</v>
      </c>
      <c r="H166" s="19">
        <v>2.1</v>
      </c>
      <c r="I166" s="19">
        <v>4.2</v>
      </c>
    </row>
    <row r="167" spans="1:9" x14ac:dyDescent="0.25">
      <c r="A167" s="1">
        <v>574709</v>
      </c>
      <c r="B167" s="2">
        <v>43775</v>
      </c>
      <c r="C167" t="s">
        <v>2</v>
      </c>
      <c r="D167" s="1">
        <v>17768</v>
      </c>
      <c r="E167" s="1">
        <v>22197</v>
      </c>
      <c r="F167" t="str">
        <f>VLOOKUP(Orders[[#This Row],[Product ID]],Products[],2,0)</f>
        <v>Popcorn Holder</v>
      </c>
      <c r="G167" s="1">
        <v>22</v>
      </c>
      <c r="H167" s="19">
        <v>0.85</v>
      </c>
      <c r="I167" s="19">
        <v>18.7</v>
      </c>
    </row>
    <row r="168" spans="1:9" x14ac:dyDescent="0.25">
      <c r="A168" s="1">
        <v>574714</v>
      </c>
      <c r="B168" s="2">
        <v>43775</v>
      </c>
      <c r="C168" t="s">
        <v>2</v>
      </c>
      <c r="D168" s="1">
        <v>15427</v>
      </c>
      <c r="E168" s="1">
        <v>22197</v>
      </c>
      <c r="F168" t="str">
        <f>VLOOKUP(Orders[[#This Row],[Product ID]],Products[],2,0)</f>
        <v>Popcorn Holder</v>
      </c>
      <c r="G168" s="1">
        <v>4</v>
      </c>
      <c r="H168" s="19">
        <v>0.85</v>
      </c>
      <c r="I168" s="19">
        <v>3.4</v>
      </c>
    </row>
    <row r="169" spans="1:9" x14ac:dyDescent="0.25">
      <c r="A169" s="1">
        <v>574740</v>
      </c>
      <c r="B169" s="2">
        <v>43775</v>
      </c>
      <c r="C169" t="s">
        <v>7</v>
      </c>
      <c r="D169" s="1">
        <v>12357</v>
      </c>
      <c r="E169" s="1">
        <v>22190</v>
      </c>
      <c r="F169" t="str">
        <f>VLOOKUP(Orders[[#This Row],[Product ID]],Products[],2,0)</f>
        <v>Local Cafe Mug</v>
      </c>
      <c r="G169" s="1">
        <v>12</v>
      </c>
      <c r="H169" s="19">
        <v>2.1</v>
      </c>
      <c r="I169" s="19">
        <v>25.200000000000003</v>
      </c>
    </row>
    <row r="170" spans="1:9" x14ac:dyDescent="0.25">
      <c r="A170" s="1">
        <v>574740</v>
      </c>
      <c r="B170" s="2">
        <v>43775</v>
      </c>
      <c r="C170" t="s">
        <v>7</v>
      </c>
      <c r="D170" s="1">
        <v>12357</v>
      </c>
      <c r="E170" s="1">
        <v>21116</v>
      </c>
      <c r="F170" t="str">
        <f>VLOOKUP(Orders[[#This Row],[Product ID]],Products[],2,0)</f>
        <v>Owl Doorstop</v>
      </c>
      <c r="G170" s="1">
        <v>16</v>
      </c>
      <c r="H170" s="19">
        <v>4.25</v>
      </c>
      <c r="I170" s="19">
        <v>68</v>
      </c>
    </row>
    <row r="171" spans="1:9" x14ac:dyDescent="0.25">
      <c r="A171" s="1">
        <v>575067</v>
      </c>
      <c r="B171" s="2">
        <v>43777</v>
      </c>
      <c r="C171" t="s">
        <v>3</v>
      </c>
      <c r="D171" s="1">
        <v>12583</v>
      </c>
      <c r="E171" s="1">
        <v>22197</v>
      </c>
      <c r="F171" t="str">
        <f>VLOOKUP(Orders[[#This Row],[Product ID]],Products[],2,0)</f>
        <v>Popcorn Holder</v>
      </c>
      <c r="G171" s="1">
        <v>24</v>
      </c>
      <c r="H171" s="19">
        <v>0.85</v>
      </c>
      <c r="I171" s="19">
        <v>20.399999999999999</v>
      </c>
    </row>
    <row r="172" spans="1:9" x14ac:dyDescent="0.25">
      <c r="A172" s="1">
        <v>575331</v>
      </c>
      <c r="B172" s="2">
        <v>43778</v>
      </c>
      <c r="C172" t="s">
        <v>2</v>
      </c>
      <c r="D172" s="1">
        <v>13209</v>
      </c>
      <c r="E172" s="1">
        <v>22197</v>
      </c>
      <c r="F172" t="str">
        <f>VLOOKUP(Orders[[#This Row],[Product ID]],Products[],2,0)</f>
        <v>Popcorn Holder</v>
      </c>
      <c r="G172" s="1">
        <v>12</v>
      </c>
      <c r="H172" s="19">
        <v>0.85</v>
      </c>
      <c r="I172" s="19">
        <v>10.199999999999999</v>
      </c>
    </row>
    <row r="173" spans="1:9" x14ac:dyDescent="0.25">
      <c r="A173" s="1">
        <v>575507</v>
      </c>
      <c r="B173" s="2">
        <v>43779</v>
      </c>
      <c r="C173" t="s">
        <v>2</v>
      </c>
      <c r="D173" s="1">
        <v>17197</v>
      </c>
      <c r="E173" s="1">
        <v>21888</v>
      </c>
      <c r="F173" t="str">
        <f>VLOOKUP(Orders[[#This Row],[Product ID]],Products[],2,0)</f>
        <v>Bingo Set</v>
      </c>
      <c r="G173" s="1">
        <v>4</v>
      </c>
      <c r="H173" s="19">
        <v>3.75</v>
      </c>
      <c r="I173" s="19">
        <v>15</v>
      </c>
    </row>
    <row r="174" spans="1:9" x14ac:dyDescent="0.25">
      <c r="A174" s="1">
        <v>575514</v>
      </c>
      <c r="B174" s="2">
        <v>43779</v>
      </c>
      <c r="C174" t="s">
        <v>8</v>
      </c>
      <c r="D174" s="1">
        <v>12541</v>
      </c>
      <c r="E174" s="1">
        <v>22197</v>
      </c>
      <c r="F174" t="str">
        <f>VLOOKUP(Orders[[#This Row],[Product ID]],Products[],2,0)</f>
        <v>Popcorn Holder</v>
      </c>
      <c r="G174" s="1">
        <v>24</v>
      </c>
      <c r="H174" s="19">
        <v>0.85</v>
      </c>
      <c r="I174" s="19">
        <v>20.399999999999999</v>
      </c>
    </row>
    <row r="175" spans="1:9" x14ac:dyDescent="0.25">
      <c r="A175" s="1">
        <v>575880</v>
      </c>
      <c r="B175" s="2">
        <v>43780</v>
      </c>
      <c r="C175" t="s">
        <v>3</v>
      </c>
      <c r="D175" s="1">
        <v>12726</v>
      </c>
      <c r="E175" s="1">
        <v>21888</v>
      </c>
      <c r="F175" t="str">
        <f>VLOOKUP(Orders[[#This Row],[Product ID]],Products[],2,0)</f>
        <v>Bingo Set</v>
      </c>
      <c r="G175" s="1">
        <v>4</v>
      </c>
      <c r="H175" s="19">
        <v>3.75</v>
      </c>
      <c r="I175" s="19">
        <v>15</v>
      </c>
    </row>
    <row r="176" spans="1:9" x14ac:dyDescent="0.25">
      <c r="A176" s="1">
        <v>575886</v>
      </c>
      <c r="B176" s="2">
        <v>43780</v>
      </c>
      <c r="C176" t="s">
        <v>5</v>
      </c>
      <c r="D176" s="1">
        <v>12517</v>
      </c>
      <c r="E176" s="1">
        <v>20713</v>
      </c>
      <c r="F176" t="str">
        <f>VLOOKUP(Orders[[#This Row],[Product ID]],Products[],2,0)</f>
        <v>Jumbo Bag Owls</v>
      </c>
      <c r="G176" s="1">
        <v>3</v>
      </c>
      <c r="H176" s="19">
        <v>2.08</v>
      </c>
      <c r="I176" s="19">
        <v>6.24</v>
      </c>
    </row>
    <row r="177" spans="1:9" x14ac:dyDescent="0.25">
      <c r="A177" s="1">
        <v>576215</v>
      </c>
      <c r="B177" s="2">
        <v>43783</v>
      </c>
      <c r="C177" t="s">
        <v>2</v>
      </c>
      <c r="D177" s="1">
        <v>17652</v>
      </c>
      <c r="E177" s="1">
        <v>22197</v>
      </c>
      <c r="F177" t="str">
        <f>VLOOKUP(Orders[[#This Row],[Product ID]],Products[],2,0)</f>
        <v>Popcorn Holder</v>
      </c>
      <c r="G177" s="1">
        <v>24</v>
      </c>
      <c r="H177" s="19">
        <v>0.85</v>
      </c>
      <c r="I177" s="19">
        <v>20.399999999999999</v>
      </c>
    </row>
    <row r="178" spans="1:9" x14ac:dyDescent="0.25">
      <c r="A178" s="1">
        <v>576255</v>
      </c>
      <c r="B178" s="2">
        <v>43783</v>
      </c>
      <c r="C178" t="s">
        <v>2</v>
      </c>
      <c r="D178" s="1">
        <v>15993</v>
      </c>
      <c r="E178" s="1">
        <v>22197</v>
      </c>
      <c r="F178" t="str">
        <f>VLOOKUP(Orders[[#This Row],[Product ID]],Products[],2,0)</f>
        <v>Popcorn Holder</v>
      </c>
      <c r="G178" s="1">
        <v>10</v>
      </c>
      <c r="H178" s="19">
        <v>0.85</v>
      </c>
      <c r="I178" s="19">
        <v>8.5</v>
      </c>
    </row>
    <row r="179" spans="1:9" x14ac:dyDescent="0.25">
      <c r="A179" s="1">
        <v>576629</v>
      </c>
      <c r="B179" s="2">
        <v>43785</v>
      </c>
      <c r="C179" t="s">
        <v>5</v>
      </c>
      <c r="D179" s="1">
        <v>12621</v>
      </c>
      <c r="E179" s="1">
        <v>62018</v>
      </c>
      <c r="F179" t="str">
        <f>VLOOKUP(Orders[[#This Row],[Product ID]],Products[],2,0)</f>
        <v xml:space="preserve">Sombrero </v>
      </c>
      <c r="G179" s="1">
        <v>6</v>
      </c>
      <c r="H179" s="19">
        <v>1.95</v>
      </c>
      <c r="I179" s="19">
        <v>11.7</v>
      </c>
    </row>
    <row r="180" spans="1:9" x14ac:dyDescent="0.25">
      <c r="A180" s="1">
        <v>577033</v>
      </c>
      <c r="B180" s="2">
        <v>43786</v>
      </c>
      <c r="C180" t="s">
        <v>2</v>
      </c>
      <c r="D180" s="1">
        <v>17797</v>
      </c>
      <c r="E180" s="1">
        <v>22694</v>
      </c>
      <c r="F180" t="str">
        <f>VLOOKUP(Orders[[#This Row],[Product ID]],Products[],2,0)</f>
        <v xml:space="preserve">Wicker Star </v>
      </c>
      <c r="G180" s="1">
        <v>4</v>
      </c>
      <c r="H180" s="19">
        <v>2.1</v>
      </c>
      <c r="I180" s="19">
        <v>8.4</v>
      </c>
    </row>
    <row r="181" spans="1:9" x14ac:dyDescent="0.25">
      <c r="A181" s="1">
        <v>577046</v>
      </c>
      <c r="B181" s="2">
        <v>43786</v>
      </c>
      <c r="C181" t="s">
        <v>11</v>
      </c>
      <c r="D181" s="1">
        <v>12449</v>
      </c>
      <c r="E181" s="1">
        <v>22174</v>
      </c>
      <c r="F181" t="str">
        <f>VLOOKUP(Orders[[#This Row],[Product ID]],Products[],2,0)</f>
        <v>Photo Cube</v>
      </c>
      <c r="G181" s="1">
        <v>12</v>
      </c>
      <c r="H181" s="19">
        <v>1.65</v>
      </c>
      <c r="I181" s="19">
        <v>19.799999999999997</v>
      </c>
    </row>
    <row r="182" spans="1:9" x14ac:dyDescent="0.25">
      <c r="A182" s="1">
        <v>577121</v>
      </c>
      <c r="B182" s="2">
        <v>43786</v>
      </c>
      <c r="C182" t="s">
        <v>3</v>
      </c>
      <c r="D182" s="1">
        <v>12681</v>
      </c>
      <c r="E182" s="1">
        <v>22197</v>
      </c>
      <c r="F182" t="str">
        <f>VLOOKUP(Orders[[#This Row],[Product ID]],Products[],2,0)</f>
        <v>Popcorn Holder</v>
      </c>
      <c r="G182" s="1">
        <v>12</v>
      </c>
      <c r="H182" s="19">
        <v>0.85</v>
      </c>
      <c r="I182" s="19">
        <v>10.199999999999999</v>
      </c>
    </row>
    <row r="183" spans="1:9" x14ac:dyDescent="0.25">
      <c r="A183" s="1">
        <v>577152</v>
      </c>
      <c r="B183" s="2">
        <v>43787</v>
      </c>
      <c r="C183" t="s">
        <v>3</v>
      </c>
      <c r="D183" s="1">
        <v>14277</v>
      </c>
      <c r="E183" s="1">
        <v>22741</v>
      </c>
      <c r="F183" t="str">
        <f>VLOOKUP(Orders[[#This Row],[Product ID]],Products[],2,0)</f>
        <v>Funky Diva Pen</v>
      </c>
      <c r="G183" s="1">
        <v>48</v>
      </c>
      <c r="H183" s="19">
        <v>0.85</v>
      </c>
      <c r="I183" s="19">
        <v>40.799999999999997</v>
      </c>
    </row>
    <row r="184" spans="1:9" x14ac:dyDescent="0.25">
      <c r="A184" s="1">
        <v>577314</v>
      </c>
      <c r="B184" s="2">
        <v>43787</v>
      </c>
      <c r="C184" t="s">
        <v>6</v>
      </c>
      <c r="D184" s="1">
        <v>12444</v>
      </c>
      <c r="E184" s="1">
        <v>22694</v>
      </c>
      <c r="F184" t="str">
        <f>VLOOKUP(Orders[[#This Row],[Product ID]],Products[],2,0)</f>
        <v xml:space="preserve">Wicker Star </v>
      </c>
      <c r="G184" s="1">
        <v>6</v>
      </c>
      <c r="H184" s="19">
        <v>2.1</v>
      </c>
      <c r="I184" s="19">
        <v>12.600000000000001</v>
      </c>
    </row>
    <row r="185" spans="1:9" x14ac:dyDescent="0.25">
      <c r="A185" s="1">
        <v>577316</v>
      </c>
      <c r="B185" s="2">
        <v>43787</v>
      </c>
      <c r="C185" t="s">
        <v>10</v>
      </c>
      <c r="D185" s="1">
        <v>12578</v>
      </c>
      <c r="E185" s="1">
        <v>21888</v>
      </c>
      <c r="F185" t="str">
        <f>VLOOKUP(Orders[[#This Row],[Product ID]],Products[],2,0)</f>
        <v>Bingo Set</v>
      </c>
      <c r="G185" s="1">
        <v>4</v>
      </c>
      <c r="H185" s="19">
        <v>3.75</v>
      </c>
      <c r="I185" s="19">
        <v>15</v>
      </c>
    </row>
    <row r="186" spans="1:9" x14ac:dyDescent="0.25">
      <c r="A186" s="1">
        <v>577476</v>
      </c>
      <c r="B186" s="2">
        <v>43789</v>
      </c>
      <c r="C186" t="s">
        <v>8</v>
      </c>
      <c r="D186" s="1">
        <v>12540</v>
      </c>
      <c r="E186" s="1">
        <v>21116</v>
      </c>
      <c r="F186" t="str">
        <f>VLOOKUP(Orders[[#This Row],[Product ID]],Products[],2,0)</f>
        <v>Owl Doorstop</v>
      </c>
      <c r="G186" s="1">
        <v>6</v>
      </c>
      <c r="H186" s="19">
        <v>4.95</v>
      </c>
      <c r="I186" s="19">
        <v>29.700000000000003</v>
      </c>
    </row>
    <row r="187" spans="1:9" x14ac:dyDescent="0.25">
      <c r="A187" s="1">
        <v>577476</v>
      </c>
      <c r="B187" s="2">
        <v>43789</v>
      </c>
      <c r="C187" t="s">
        <v>8</v>
      </c>
      <c r="D187" s="1">
        <v>12540</v>
      </c>
      <c r="E187" s="1">
        <v>22741</v>
      </c>
      <c r="F187" t="str">
        <f>VLOOKUP(Orders[[#This Row],[Product ID]],Products[],2,0)</f>
        <v>Funky Diva Pen</v>
      </c>
      <c r="G187" s="1">
        <v>48</v>
      </c>
      <c r="H187" s="19">
        <v>0.85</v>
      </c>
      <c r="I187" s="19">
        <v>40.799999999999997</v>
      </c>
    </row>
    <row r="188" spans="1:9" x14ac:dyDescent="0.25">
      <c r="A188" s="1">
        <v>577938</v>
      </c>
      <c r="B188" s="2">
        <v>43791</v>
      </c>
      <c r="C188" t="s">
        <v>2</v>
      </c>
      <c r="D188" s="1">
        <v>15525</v>
      </c>
      <c r="E188" s="1">
        <v>22197</v>
      </c>
      <c r="F188" t="str">
        <f>VLOOKUP(Orders[[#This Row],[Product ID]],Products[],2,0)</f>
        <v>Popcorn Holder</v>
      </c>
      <c r="G188" s="1">
        <v>2</v>
      </c>
      <c r="H188" s="19">
        <v>0.85</v>
      </c>
      <c r="I188" s="19">
        <v>1.7</v>
      </c>
    </row>
    <row r="189" spans="1:9" x14ac:dyDescent="0.25">
      <c r="A189" s="1">
        <v>578108</v>
      </c>
      <c r="B189" s="2">
        <v>43792</v>
      </c>
      <c r="C189" t="s">
        <v>10</v>
      </c>
      <c r="D189" s="1">
        <v>14912</v>
      </c>
      <c r="E189" s="1">
        <v>22197</v>
      </c>
      <c r="F189" t="str">
        <f>VLOOKUP(Orders[[#This Row],[Product ID]],Products[],2,0)</f>
        <v>Popcorn Holder</v>
      </c>
      <c r="G189" s="1">
        <v>100</v>
      </c>
      <c r="H189" s="19">
        <v>0.72</v>
      </c>
      <c r="I189" s="19">
        <v>72</v>
      </c>
    </row>
    <row r="190" spans="1:9" x14ac:dyDescent="0.25">
      <c r="A190" s="1">
        <v>578147</v>
      </c>
      <c r="B190" s="2">
        <v>43792</v>
      </c>
      <c r="C190" t="s">
        <v>2</v>
      </c>
      <c r="D190" s="1">
        <v>12748</v>
      </c>
      <c r="E190" s="1">
        <v>22197</v>
      </c>
      <c r="F190" t="str">
        <f>VLOOKUP(Orders[[#This Row],[Product ID]],Products[],2,0)</f>
        <v>Popcorn Holder</v>
      </c>
      <c r="G190" s="1">
        <v>4</v>
      </c>
      <c r="H190" s="19">
        <v>0.85</v>
      </c>
      <c r="I190" s="19">
        <v>3.4</v>
      </c>
    </row>
    <row r="191" spans="1:9" x14ac:dyDescent="0.25">
      <c r="A191" s="1">
        <v>578781</v>
      </c>
      <c r="B191" s="2">
        <v>43794</v>
      </c>
      <c r="C191" t="s">
        <v>2</v>
      </c>
      <c r="D191" s="1">
        <v>15872</v>
      </c>
      <c r="E191" s="1">
        <v>62018</v>
      </c>
      <c r="F191" t="str">
        <f>VLOOKUP(Orders[[#This Row],[Product ID]],Products[],2,0)</f>
        <v xml:space="preserve">Sombrero </v>
      </c>
      <c r="G191" s="1">
        <v>1</v>
      </c>
      <c r="H191" s="19">
        <v>1.95</v>
      </c>
      <c r="I191" s="19">
        <v>1.95</v>
      </c>
    </row>
    <row r="192" spans="1:9" x14ac:dyDescent="0.25">
      <c r="A192" s="1">
        <v>578949</v>
      </c>
      <c r="B192" s="2">
        <v>43796</v>
      </c>
      <c r="C192" t="s">
        <v>2</v>
      </c>
      <c r="D192" s="1">
        <v>14954</v>
      </c>
      <c r="E192" s="1">
        <v>21260</v>
      </c>
      <c r="F192" t="str">
        <f>VLOOKUP(Orders[[#This Row],[Product ID]],Products[],2,0)</f>
        <v>First Aid Tin</v>
      </c>
      <c r="G192" s="1">
        <v>1</v>
      </c>
      <c r="H192" s="19">
        <v>3.25</v>
      </c>
      <c r="I192" s="19">
        <v>3.25</v>
      </c>
    </row>
    <row r="193" spans="1:9" x14ac:dyDescent="0.25">
      <c r="A193" s="1">
        <v>579135</v>
      </c>
      <c r="B193" s="2">
        <v>43797</v>
      </c>
      <c r="C193" t="s">
        <v>2</v>
      </c>
      <c r="D193" s="1">
        <v>18096</v>
      </c>
      <c r="E193" s="1">
        <v>22197</v>
      </c>
      <c r="F193" t="str">
        <f>VLOOKUP(Orders[[#This Row],[Product ID]],Products[],2,0)</f>
        <v>Popcorn Holder</v>
      </c>
      <c r="G193" s="1">
        <v>20</v>
      </c>
      <c r="H193" s="19">
        <v>0.85</v>
      </c>
      <c r="I193" s="19">
        <v>17</v>
      </c>
    </row>
    <row r="194" spans="1:9" x14ac:dyDescent="0.25">
      <c r="A194" s="1">
        <v>579503</v>
      </c>
      <c r="B194" s="2">
        <v>43798</v>
      </c>
      <c r="C194" t="s">
        <v>8</v>
      </c>
      <c r="D194" s="1">
        <v>17097</v>
      </c>
      <c r="E194" s="1">
        <v>20713</v>
      </c>
      <c r="F194" t="str">
        <f>VLOOKUP(Orders[[#This Row],[Product ID]],Products[],2,0)</f>
        <v>Jumbo Bag Owls</v>
      </c>
      <c r="G194" s="1">
        <v>1</v>
      </c>
      <c r="H194" s="19">
        <v>2.08</v>
      </c>
      <c r="I194" s="19">
        <v>2.08</v>
      </c>
    </row>
    <row r="195" spans="1:9" x14ac:dyDescent="0.25">
      <c r="A195" s="1">
        <v>579692</v>
      </c>
      <c r="B195" s="2">
        <v>43799</v>
      </c>
      <c r="C195" t="s">
        <v>6</v>
      </c>
      <c r="D195" s="1">
        <v>12433</v>
      </c>
      <c r="E195" s="1">
        <v>22197</v>
      </c>
      <c r="F195" t="str">
        <f>VLOOKUP(Orders[[#This Row],[Product ID]],Products[],2,0)</f>
        <v>Popcorn Holder</v>
      </c>
      <c r="G195" s="1">
        <v>100</v>
      </c>
      <c r="H195" s="19">
        <v>0.72</v>
      </c>
      <c r="I195" s="19">
        <v>72</v>
      </c>
    </row>
    <row r="196" spans="1:9" x14ac:dyDescent="0.25">
      <c r="A196" s="1">
        <v>580265</v>
      </c>
      <c r="B196" s="2">
        <v>43801</v>
      </c>
      <c r="C196" t="s">
        <v>14</v>
      </c>
      <c r="D196" s="1">
        <v>12587</v>
      </c>
      <c r="E196" s="1">
        <v>20713</v>
      </c>
      <c r="F196" t="str">
        <f>VLOOKUP(Orders[[#This Row],[Product ID]],Products[],2,0)</f>
        <v>Jumbo Bag Owls</v>
      </c>
      <c r="G196" s="1">
        <v>10</v>
      </c>
      <c r="H196" s="19">
        <v>2.08</v>
      </c>
      <c r="I196" s="19">
        <v>20.8</v>
      </c>
    </row>
    <row r="197" spans="1:9" x14ac:dyDescent="0.25">
      <c r="A197" s="1">
        <v>580998</v>
      </c>
      <c r="B197" s="2">
        <v>43805</v>
      </c>
      <c r="C197" t="s">
        <v>2</v>
      </c>
      <c r="D197" s="1">
        <v>16987</v>
      </c>
      <c r="E197" s="1">
        <v>22694</v>
      </c>
      <c r="F197" t="str">
        <f>VLOOKUP(Orders[[#This Row],[Product ID]],Products[],2,0)</f>
        <v xml:space="preserve">Wicker Star </v>
      </c>
      <c r="G197" s="1">
        <v>2</v>
      </c>
      <c r="H197" s="19">
        <v>2.1</v>
      </c>
      <c r="I197" s="19">
        <v>4.2</v>
      </c>
    </row>
    <row r="198" spans="1:9" x14ac:dyDescent="0.25">
      <c r="A198" s="1">
        <v>581246</v>
      </c>
      <c r="B198" s="2">
        <v>43807</v>
      </c>
      <c r="C198" t="s">
        <v>2</v>
      </c>
      <c r="D198" s="1">
        <v>15453</v>
      </c>
      <c r="E198" s="1">
        <v>22694</v>
      </c>
      <c r="F198" t="str">
        <f>VLOOKUP(Orders[[#This Row],[Product ID]],Products[],2,0)</f>
        <v xml:space="preserve">Wicker Star </v>
      </c>
      <c r="G198" s="1">
        <v>1</v>
      </c>
      <c r="H198" s="19">
        <v>2.1</v>
      </c>
      <c r="I198" s="19">
        <v>2.1</v>
      </c>
    </row>
    <row r="199" spans="1:9" x14ac:dyDescent="0.25">
      <c r="A199" s="1">
        <v>581253</v>
      </c>
      <c r="B199" s="2">
        <v>43807</v>
      </c>
      <c r="C199" t="s">
        <v>2</v>
      </c>
      <c r="D199" s="1">
        <v>16891</v>
      </c>
      <c r="E199" s="1">
        <v>22694</v>
      </c>
      <c r="F199" t="str">
        <f>VLOOKUP(Orders[[#This Row],[Product ID]],Products[],2,0)</f>
        <v xml:space="preserve">Wicker Star </v>
      </c>
      <c r="G199" s="1">
        <v>4</v>
      </c>
      <c r="H199" s="19">
        <v>2.1</v>
      </c>
      <c r="I199" s="19">
        <v>8.4</v>
      </c>
    </row>
    <row r="200" spans="1:9" x14ac:dyDescent="0.25">
      <c r="A200" s="1">
        <v>581412</v>
      </c>
      <c r="B200" s="2">
        <v>43807</v>
      </c>
      <c r="C200" t="s">
        <v>2</v>
      </c>
      <c r="D200" s="1">
        <v>14415</v>
      </c>
      <c r="E200" s="1">
        <v>20713</v>
      </c>
      <c r="F200" t="str">
        <f>VLOOKUP(Orders[[#This Row],[Product ID]],Products[],2,0)</f>
        <v>Jumbo Bag Owls</v>
      </c>
      <c r="G200" s="1">
        <v>5</v>
      </c>
      <c r="H200" s="19">
        <v>2.08</v>
      </c>
      <c r="I200" s="19">
        <v>10.4</v>
      </c>
    </row>
    <row r="201" spans="1:9" x14ac:dyDescent="0.25">
      <c r="A201" s="1">
        <v>581476</v>
      </c>
      <c r="B201" s="2">
        <v>43808</v>
      </c>
      <c r="C201" t="s">
        <v>6</v>
      </c>
      <c r="D201" s="1">
        <v>12433</v>
      </c>
      <c r="E201" s="1">
        <v>22197</v>
      </c>
      <c r="F201" t="str">
        <f>VLOOKUP(Orders[[#This Row],[Product ID]],Products[],2,0)</f>
        <v>Popcorn Holder</v>
      </c>
      <c r="G201" s="1">
        <v>100</v>
      </c>
      <c r="H201" s="19">
        <v>0.72</v>
      </c>
      <c r="I201" s="19">
        <v>72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Countries!$A$2:$A$15</xm:f>
          </x14:formula1>
          <xm:sqref>K2:K6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85DF-0F30-4F67-A9FC-AA9BA07ED29A}">
  <sheetPr>
    <tabColor theme="8" tint="0.59999389629810485"/>
  </sheetPr>
  <dimension ref="A1:B8"/>
  <sheetViews>
    <sheetView showGridLines="0" workbookViewId="0">
      <selection activeCell="B8" sqref="B8"/>
    </sheetView>
  </sheetViews>
  <sheetFormatPr defaultRowHeight="15" x14ac:dyDescent="0.25"/>
  <cols>
    <col min="1" max="1" width="14.28515625" bestFit="1" customWidth="1"/>
    <col min="2" max="2" width="14.28515625" customWidth="1"/>
  </cols>
  <sheetData>
    <row r="1" spans="1:2" ht="15.75" thickBot="1" x14ac:dyDescent="0.3">
      <c r="A1" s="52" t="s">
        <v>567</v>
      </c>
      <c r="B1" s="52"/>
    </row>
    <row r="2" spans="1:2" ht="15.75" thickBot="1" x14ac:dyDescent="0.3">
      <c r="A2" s="4" t="s">
        <v>566</v>
      </c>
      <c r="B2" s="34">
        <v>250</v>
      </c>
    </row>
    <row r="3" spans="1:2" ht="15.75" thickBot="1" x14ac:dyDescent="0.3">
      <c r="A3" s="4" t="s">
        <v>568</v>
      </c>
      <c r="B3" s="32">
        <v>16.5</v>
      </c>
    </row>
    <row r="4" spans="1:2" ht="15.75" thickBot="1" x14ac:dyDescent="0.3">
      <c r="A4" s="4" t="s">
        <v>44</v>
      </c>
      <c r="B4" s="32">
        <v>22</v>
      </c>
    </row>
    <row r="5" spans="1:2" ht="3.75" customHeight="1" thickBot="1" x14ac:dyDescent="0.3">
      <c r="A5" s="4"/>
      <c r="B5" s="4"/>
    </row>
    <row r="6" spans="1:2" ht="20.25" customHeight="1" thickBot="1" x14ac:dyDescent="0.3">
      <c r="A6" s="9" t="s">
        <v>575</v>
      </c>
      <c r="B6" s="33">
        <v>-137.11363636363637</v>
      </c>
    </row>
    <row r="7" spans="1:2" ht="3.75" customHeight="1" thickBot="1" x14ac:dyDescent="0.3">
      <c r="A7" s="4"/>
      <c r="B7" s="4"/>
    </row>
    <row r="8" spans="1:2" ht="30" customHeight="1" thickBot="1" x14ac:dyDescent="0.3">
      <c r="A8" s="31" t="s">
        <v>569</v>
      </c>
      <c r="B8" s="46">
        <f>B7 - (B3 + (B4 * B6))</f>
        <v>3000</v>
      </c>
    </row>
  </sheetData>
  <mergeCells count="1">
    <mergeCell ref="A1:B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1D7B-7BA5-4021-8B69-C3E3D3ADE824}">
  <sheetPr>
    <tabColor rgb="FFD00000"/>
  </sheetPr>
  <dimension ref="A1"/>
  <sheetViews>
    <sheetView showGridLines="0" workbookViewId="0"/>
  </sheetViews>
  <sheetFormatPr defaultRowHeight="15" x14ac:dyDescent="0.25"/>
  <cols>
    <col min="1" max="1" width="2.85546875" customWidth="1"/>
  </cols>
  <sheetData>
    <row r="1" spans="1:1" x14ac:dyDescent="0.25">
      <c r="A1">
        <v>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8748-30E8-46B2-8E23-A9FC6381DB6D}">
  <sheetPr>
    <tabColor rgb="FFFF9999"/>
  </sheetPr>
  <dimension ref="A1:F230"/>
  <sheetViews>
    <sheetView workbookViewId="0">
      <selection activeCell="F7" sqref="F7"/>
    </sheetView>
  </sheetViews>
  <sheetFormatPr defaultRowHeight="15" x14ac:dyDescent="0.25"/>
  <cols>
    <col min="1" max="1" width="11.85546875" bestFit="1" customWidth="1"/>
    <col min="3" max="3" width="14.7109375" bestFit="1" customWidth="1"/>
    <col min="4" max="4" width="50.5703125" bestFit="1" customWidth="1"/>
    <col min="5" max="5" width="14.7109375" bestFit="1" customWidth="1"/>
    <col min="6" max="6" width="18.85546875" bestFit="1" customWidth="1"/>
  </cols>
  <sheetData>
    <row r="1" spans="1:6" ht="18.75" x14ac:dyDescent="0.3">
      <c r="A1" s="53" t="s">
        <v>623</v>
      </c>
      <c r="B1" s="53"/>
      <c r="C1" s="53"/>
      <c r="D1" s="53"/>
      <c r="E1" s="53"/>
      <c r="F1" s="53"/>
    </row>
    <row r="2" spans="1:6" x14ac:dyDescent="0.25">
      <c r="A2" s="38" t="s">
        <v>576</v>
      </c>
      <c r="B2" s="38" t="s">
        <v>577</v>
      </c>
      <c r="C2" s="38" t="s">
        <v>578</v>
      </c>
      <c r="D2" s="38" t="s">
        <v>580</v>
      </c>
      <c r="E2" s="38" t="s">
        <v>581</v>
      </c>
      <c r="F2" s="38" t="s">
        <v>579</v>
      </c>
    </row>
    <row r="3" spans="1:6" x14ac:dyDescent="0.25">
      <c r="A3" s="2">
        <v>43832</v>
      </c>
      <c r="B3" s="44">
        <v>0.76041666666666663</v>
      </c>
      <c r="C3" t="s">
        <v>646</v>
      </c>
      <c r="D3" t="s">
        <v>585</v>
      </c>
      <c r="E3" t="s">
        <v>598</v>
      </c>
      <c r="F3" s="1">
        <v>0</v>
      </c>
    </row>
    <row r="4" spans="1:6" x14ac:dyDescent="0.25">
      <c r="A4" s="2">
        <v>43833</v>
      </c>
      <c r="B4" s="44">
        <v>0.47222222222222227</v>
      </c>
      <c r="C4" t="s">
        <v>647</v>
      </c>
      <c r="D4" t="s">
        <v>585</v>
      </c>
      <c r="E4" t="s">
        <v>583</v>
      </c>
      <c r="F4" s="1">
        <v>0</v>
      </c>
    </row>
    <row r="5" spans="1:6" x14ac:dyDescent="0.25">
      <c r="A5" s="2">
        <v>43833</v>
      </c>
      <c r="B5" s="44">
        <v>0.54166666666666663</v>
      </c>
      <c r="C5" t="s">
        <v>648</v>
      </c>
      <c r="D5" t="s">
        <v>587</v>
      </c>
      <c r="E5" t="s">
        <v>588</v>
      </c>
      <c r="F5" s="1">
        <v>1</v>
      </c>
    </row>
    <row r="6" spans="1:6" x14ac:dyDescent="0.25">
      <c r="A6" s="2">
        <v>43834</v>
      </c>
      <c r="B6" s="44">
        <v>0.20486111111111113</v>
      </c>
      <c r="C6" t="s">
        <v>649</v>
      </c>
      <c r="D6" t="s">
        <v>594</v>
      </c>
      <c r="E6" t="s">
        <v>615</v>
      </c>
      <c r="F6" s="1">
        <v>0</v>
      </c>
    </row>
    <row r="7" spans="1:6" x14ac:dyDescent="0.25">
      <c r="A7" s="2">
        <v>43834</v>
      </c>
      <c r="B7" s="44">
        <v>0.46319444444444446</v>
      </c>
      <c r="C7" t="s">
        <v>647</v>
      </c>
      <c r="D7" t="s">
        <v>599</v>
      </c>
      <c r="E7" t="s">
        <v>621</v>
      </c>
      <c r="F7" s="1">
        <v>0</v>
      </c>
    </row>
    <row r="8" spans="1:6" x14ac:dyDescent="0.25">
      <c r="A8" s="2">
        <v>43835</v>
      </c>
      <c r="B8" s="44">
        <v>0.40208333333333335</v>
      </c>
      <c r="C8" t="s">
        <v>647</v>
      </c>
      <c r="D8" t="s">
        <v>584</v>
      </c>
      <c r="E8" t="s">
        <v>583</v>
      </c>
      <c r="F8" s="1">
        <v>0</v>
      </c>
    </row>
    <row r="9" spans="1:6" x14ac:dyDescent="0.25">
      <c r="A9" s="2">
        <v>43835</v>
      </c>
      <c r="B9" s="44">
        <v>0.65277777777777779</v>
      </c>
      <c r="C9" t="s">
        <v>647</v>
      </c>
      <c r="D9" t="s">
        <v>585</v>
      </c>
      <c r="E9" t="s">
        <v>615</v>
      </c>
      <c r="F9" s="1">
        <v>0</v>
      </c>
    </row>
    <row r="10" spans="1:6" x14ac:dyDescent="0.25">
      <c r="A10" s="2">
        <v>43836</v>
      </c>
      <c r="B10" s="44">
        <v>0.44097222222222227</v>
      </c>
      <c r="C10" t="s">
        <v>647</v>
      </c>
      <c r="D10" t="s">
        <v>584</v>
      </c>
      <c r="E10" t="s">
        <v>583</v>
      </c>
      <c r="F10" s="1">
        <v>0</v>
      </c>
    </row>
    <row r="11" spans="1:6" x14ac:dyDescent="0.25">
      <c r="A11" s="2">
        <v>43837</v>
      </c>
      <c r="B11" s="44">
        <v>0.69097222222222221</v>
      </c>
      <c r="C11" t="s">
        <v>647</v>
      </c>
      <c r="D11" t="s">
        <v>614</v>
      </c>
      <c r="E11" t="s">
        <v>620</v>
      </c>
      <c r="F11" s="1">
        <v>0</v>
      </c>
    </row>
    <row r="12" spans="1:6" x14ac:dyDescent="0.25">
      <c r="A12" s="2">
        <v>43838</v>
      </c>
      <c r="B12" s="44">
        <v>0.47222222222222227</v>
      </c>
      <c r="C12" t="s">
        <v>647</v>
      </c>
      <c r="D12" t="s">
        <v>584</v>
      </c>
      <c r="E12" t="s">
        <v>615</v>
      </c>
      <c r="F12" s="1">
        <v>0</v>
      </c>
    </row>
    <row r="13" spans="1:6" x14ac:dyDescent="0.25">
      <c r="A13" s="2">
        <v>43839</v>
      </c>
      <c r="B13" s="44">
        <v>0.43402777777777773</v>
      </c>
      <c r="C13" t="s">
        <v>647</v>
      </c>
      <c r="D13" t="s">
        <v>601</v>
      </c>
      <c r="E13" t="s">
        <v>615</v>
      </c>
      <c r="F13" s="1">
        <v>0</v>
      </c>
    </row>
    <row r="14" spans="1:6" x14ac:dyDescent="0.25">
      <c r="A14" s="2">
        <v>43839</v>
      </c>
      <c r="B14" s="44">
        <v>0.4375</v>
      </c>
      <c r="C14" t="s">
        <v>647</v>
      </c>
      <c r="D14" t="s">
        <v>594</v>
      </c>
      <c r="E14" t="s">
        <v>595</v>
      </c>
      <c r="F14" s="1">
        <v>0</v>
      </c>
    </row>
    <row r="15" spans="1:6" x14ac:dyDescent="0.25">
      <c r="A15" s="2">
        <v>43839</v>
      </c>
      <c r="B15" s="44">
        <v>0.51597222222222217</v>
      </c>
      <c r="C15" t="s">
        <v>647</v>
      </c>
      <c r="D15" t="s">
        <v>587</v>
      </c>
      <c r="E15" t="s">
        <v>598</v>
      </c>
      <c r="F15" s="1">
        <v>0</v>
      </c>
    </row>
    <row r="16" spans="1:6" x14ac:dyDescent="0.25">
      <c r="A16" s="2">
        <v>43841</v>
      </c>
      <c r="B16" s="44">
        <v>0.23611111111111113</v>
      </c>
      <c r="C16" t="s">
        <v>646</v>
      </c>
      <c r="D16" t="s">
        <v>585</v>
      </c>
      <c r="E16" t="s">
        <v>583</v>
      </c>
      <c r="F16" s="1">
        <v>0</v>
      </c>
    </row>
    <row r="17" spans="1:6" x14ac:dyDescent="0.25">
      <c r="A17" s="2">
        <v>43841</v>
      </c>
      <c r="B17" s="44">
        <v>0.54236111111111118</v>
      </c>
      <c r="C17" t="s">
        <v>646</v>
      </c>
      <c r="D17" t="s">
        <v>589</v>
      </c>
      <c r="E17" t="s">
        <v>605</v>
      </c>
      <c r="F17" s="1">
        <v>0</v>
      </c>
    </row>
    <row r="18" spans="1:6" x14ac:dyDescent="0.25">
      <c r="A18" s="2">
        <v>43843</v>
      </c>
      <c r="B18" s="44">
        <v>0.36458333333333331</v>
      </c>
      <c r="C18" t="s">
        <v>649</v>
      </c>
      <c r="D18" t="s">
        <v>584</v>
      </c>
      <c r="E18" t="s">
        <v>615</v>
      </c>
      <c r="F18" s="1">
        <v>1</v>
      </c>
    </row>
    <row r="19" spans="1:6" x14ac:dyDescent="0.25">
      <c r="A19" s="2">
        <v>43843</v>
      </c>
      <c r="B19" s="44">
        <v>0.54166666666666663</v>
      </c>
      <c r="C19" t="s">
        <v>646</v>
      </c>
      <c r="D19" t="s">
        <v>584</v>
      </c>
      <c r="E19" t="s">
        <v>595</v>
      </c>
      <c r="F19" s="1">
        <v>0</v>
      </c>
    </row>
    <row r="20" spans="1:6" x14ac:dyDescent="0.25">
      <c r="A20" s="2">
        <v>43843</v>
      </c>
      <c r="B20" s="44">
        <v>0.59583333333333333</v>
      </c>
      <c r="C20" t="s">
        <v>647</v>
      </c>
      <c r="D20" t="s">
        <v>596</v>
      </c>
      <c r="E20" t="s">
        <v>583</v>
      </c>
      <c r="F20" s="1">
        <v>0</v>
      </c>
    </row>
    <row r="21" spans="1:6" x14ac:dyDescent="0.25">
      <c r="A21" s="2">
        <v>43843</v>
      </c>
      <c r="B21" s="44">
        <v>0.625</v>
      </c>
      <c r="C21" t="s">
        <v>646</v>
      </c>
      <c r="D21" t="s">
        <v>599</v>
      </c>
      <c r="E21" t="s">
        <v>605</v>
      </c>
      <c r="F21" s="1">
        <v>0</v>
      </c>
    </row>
    <row r="22" spans="1:6" x14ac:dyDescent="0.25">
      <c r="A22" s="2">
        <v>43844</v>
      </c>
      <c r="B22" s="44">
        <v>0.42777777777777781</v>
      </c>
      <c r="C22" t="s">
        <v>649</v>
      </c>
      <c r="D22" t="s">
        <v>596</v>
      </c>
      <c r="E22" t="s">
        <v>595</v>
      </c>
      <c r="F22" s="1">
        <v>0</v>
      </c>
    </row>
    <row r="23" spans="1:6" x14ac:dyDescent="0.25">
      <c r="A23" s="2">
        <v>43844</v>
      </c>
      <c r="B23" s="44">
        <v>0.59305555555555556</v>
      </c>
      <c r="C23" t="s">
        <v>646</v>
      </c>
      <c r="D23" t="s">
        <v>589</v>
      </c>
      <c r="E23" t="s">
        <v>588</v>
      </c>
      <c r="F23" s="1">
        <v>1</v>
      </c>
    </row>
    <row r="24" spans="1:6" x14ac:dyDescent="0.25">
      <c r="A24" s="2">
        <v>43845</v>
      </c>
      <c r="B24" s="44">
        <v>0.51388888888888895</v>
      </c>
      <c r="C24" t="s">
        <v>646</v>
      </c>
      <c r="D24" t="s">
        <v>599</v>
      </c>
      <c r="E24" t="s">
        <v>604</v>
      </c>
      <c r="F24" s="1">
        <v>0</v>
      </c>
    </row>
    <row r="25" spans="1:6" x14ac:dyDescent="0.25">
      <c r="A25" s="2">
        <v>43845</v>
      </c>
      <c r="B25" s="44">
        <v>0.51388888888888895</v>
      </c>
      <c r="C25" t="s">
        <v>649</v>
      </c>
      <c r="D25" t="s">
        <v>584</v>
      </c>
      <c r="E25" t="s">
        <v>583</v>
      </c>
      <c r="F25" s="1">
        <v>0</v>
      </c>
    </row>
    <row r="26" spans="1:6" x14ac:dyDescent="0.25">
      <c r="A26" s="2">
        <v>43846</v>
      </c>
      <c r="B26" s="44">
        <v>0.2673611111111111</v>
      </c>
      <c r="C26" t="s">
        <v>646</v>
      </c>
      <c r="D26" t="s">
        <v>582</v>
      </c>
      <c r="E26" t="s">
        <v>598</v>
      </c>
      <c r="F26" s="1">
        <v>0</v>
      </c>
    </row>
    <row r="27" spans="1:6" x14ac:dyDescent="0.25">
      <c r="A27" s="2">
        <v>43846</v>
      </c>
      <c r="B27" s="44">
        <v>0.47916666666666669</v>
      </c>
      <c r="C27" t="s">
        <v>647</v>
      </c>
      <c r="D27" t="s">
        <v>592</v>
      </c>
      <c r="E27" t="s">
        <v>621</v>
      </c>
      <c r="F27" s="1">
        <v>0</v>
      </c>
    </row>
    <row r="28" spans="1:6" x14ac:dyDescent="0.25">
      <c r="A28" s="2">
        <v>43846</v>
      </c>
      <c r="B28" s="44">
        <v>0.625</v>
      </c>
      <c r="C28" t="s">
        <v>649</v>
      </c>
      <c r="D28" t="s">
        <v>584</v>
      </c>
      <c r="E28" t="s">
        <v>615</v>
      </c>
      <c r="F28" s="1">
        <v>0</v>
      </c>
    </row>
    <row r="29" spans="1:6" x14ac:dyDescent="0.25">
      <c r="A29" s="2">
        <v>43847</v>
      </c>
      <c r="B29" s="44">
        <v>0.36458333333333331</v>
      </c>
      <c r="C29" t="s">
        <v>646</v>
      </c>
      <c r="D29" t="s">
        <v>585</v>
      </c>
      <c r="E29" t="s">
        <v>586</v>
      </c>
      <c r="F29" s="1">
        <v>0</v>
      </c>
    </row>
    <row r="30" spans="1:6" x14ac:dyDescent="0.25">
      <c r="A30" s="2">
        <v>43847</v>
      </c>
      <c r="B30" s="44">
        <v>0.38194444444444442</v>
      </c>
      <c r="C30" t="s">
        <v>646</v>
      </c>
      <c r="D30" t="s">
        <v>584</v>
      </c>
      <c r="E30" t="s">
        <v>583</v>
      </c>
      <c r="F30" s="1">
        <v>0</v>
      </c>
    </row>
    <row r="31" spans="1:6" x14ac:dyDescent="0.25">
      <c r="A31" s="2">
        <v>43847</v>
      </c>
      <c r="B31" s="44">
        <v>0.49652777777777773</v>
      </c>
      <c r="C31" t="s">
        <v>646</v>
      </c>
      <c r="D31" t="s">
        <v>584</v>
      </c>
      <c r="E31" t="s">
        <v>583</v>
      </c>
      <c r="F31" s="1">
        <v>0</v>
      </c>
    </row>
    <row r="32" spans="1:6" x14ac:dyDescent="0.25">
      <c r="A32" s="2">
        <v>43851</v>
      </c>
      <c r="B32" s="44">
        <v>0.30555555555555552</v>
      </c>
      <c r="C32" t="s">
        <v>648</v>
      </c>
      <c r="D32" t="s">
        <v>584</v>
      </c>
      <c r="E32" t="s">
        <v>619</v>
      </c>
      <c r="F32" s="1">
        <v>0</v>
      </c>
    </row>
    <row r="33" spans="1:6" x14ac:dyDescent="0.25">
      <c r="A33" s="2">
        <v>43851</v>
      </c>
      <c r="B33" s="44">
        <v>0.42708333333333331</v>
      </c>
      <c r="C33" t="s">
        <v>646</v>
      </c>
      <c r="D33" t="s">
        <v>587</v>
      </c>
      <c r="E33" t="s">
        <v>583</v>
      </c>
      <c r="F33" s="1">
        <v>0</v>
      </c>
    </row>
    <row r="34" spans="1:6" x14ac:dyDescent="0.25">
      <c r="A34" s="2">
        <v>43851</v>
      </c>
      <c r="B34" s="44">
        <v>0.54166666666666663</v>
      </c>
      <c r="C34" t="s">
        <v>649</v>
      </c>
      <c r="D34" t="s">
        <v>585</v>
      </c>
      <c r="E34" t="s">
        <v>615</v>
      </c>
      <c r="F34" s="1">
        <v>0</v>
      </c>
    </row>
    <row r="35" spans="1:6" x14ac:dyDescent="0.25">
      <c r="A35" s="2">
        <v>43851</v>
      </c>
      <c r="B35" s="44">
        <v>0.58333333333333337</v>
      </c>
      <c r="C35" t="s">
        <v>647</v>
      </c>
      <c r="D35" t="s">
        <v>585</v>
      </c>
      <c r="E35" t="s">
        <v>583</v>
      </c>
      <c r="F35" s="1">
        <v>0</v>
      </c>
    </row>
    <row r="36" spans="1:6" x14ac:dyDescent="0.25">
      <c r="A36" s="2">
        <v>43852</v>
      </c>
      <c r="B36" s="44">
        <v>0.51736111111111105</v>
      </c>
      <c r="C36" t="s">
        <v>646</v>
      </c>
      <c r="D36" t="s">
        <v>587</v>
      </c>
      <c r="E36" t="s">
        <v>615</v>
      </c>
      <c r="F36" s="1">
        <v>0</v>
      </c>
    </row>
    <row r="37" spans="1:6" x14ac:dyDescent="0.25">
      <c r="A37" s="2">
        <v>43853</v>
      </c>
      <c r="B37" s="44">
        <v>0.54861111111111105</v>
      </c>
      <c r="C37" t="s">
        <v>648</v>
      </c>
      <c r="D37" t="s">
        <v>606</v>
      </c>
      <c r="E37" t="s">
        <v>615</v>
      </c>
      <c r="F37" s="1">
        <v>0</v>
      </c>
    </row>
    <row r="38" spans="1:6" x14ac:dyDescent="0.25">
      <c r="A38" s="2">
        <v>43853</v>
      </c>
      <c r="B38" s="44">
        <v>0.61111111111111105</v>
      </c>
      <c r="C38" t="s">
        <v>646</v>
      </c>
      <c r="D38" t="s">
        <v>585</v>
      </c>
      <c r="E38" t="s">
        <v>615</v>
      </c>
      <c r="F38" s="1">
        <v>0</v>
      </c>
    </row>
    <row r="39" spans="1:6" x14ac:dyDescent="0.25">
      <c r="A39" s="2">
        <v>43854</v>
      </c>
      <c r="B39" s="44">
        <v>0.3520833333333333</v>
      </c>
      <c r="C39" t="s">
        <v>647</v>
      </c>
      <c r="D39" t="s">
        <v>587</v>
      </c>
      <c r="E39" t="s">
        <v>583</v>
      </c>
      <c r="F39" s="1">
        <v>0</v>
      </c>
    </row>
    <row r="40" spans="1:6" x14ac:dyDescent="0.25">
      <c r="A40" s="2">
        <v>43855</v>
      </c>
      <c r="B40" s="44">
        <v>0.65625</v>
      </c>
      <c r="C40" t="s">
        <v>646</v>
      </c>
      <c r="D40" t="s">
        <v>603</v>
      </c>
      <c r="E40" t="s">
        <v>615</v>
      </c>
      <c r="F40" s="1">
        <v>0</v>
      </c>
    </row>
    <row r="41" spans="1:6" x14ac:dyDescent="0.25">
      <c r="A41" s="2">
        <v>43857</v>
      </c>
      <c r="B41" s="44">
        <v>0.73263888888888884</v>
      </c>
      <c r="C41" t="s">
        <v>648</v>
      </c>
      <c r="D41" t="s">
        <v>584</v>
      </c>
      <c r="E41" t="s">
        <v>615</v>
      </c>
      <c r="F41" s="1">
        <v>0</v>
      </c>
    </row>
    <row r="42" spans="1:6" x14ac:dyDescent="0.25">
      <c r="A42" s="2">
        <v>43859</v>
      </c>
      <c r="B42" s="44">
        <v>0.41944444444444445</v>
      </c>
      <c r="C42" t="s">
        <v>646</v>
      </c>
      <c r="D42" t="s">
        <v>606</v>
      </c>
      <c r="E42" t="s">
        <v>583</v>
      </c>
      <c r="F42" s="1">
        <v>0</v>
      </c>
    </row>
    <row r="43" spans="1:6" x14ac:dyDescent="0.25">
      <c r="A43" s="2">
        <v>43860</v>
      </c>
      <c r="B43" s="44">
        <v>0.35416666666666669</v>
      </c>
      <c r="C43" t="s">
        <v>646</v>
      </c>
      <c r="D43" t="s">
        <v>608</v>
      </c>
      <c r="E43" t="s">
        <v>583</v>
      </c>
      <c r="F43" s="1">
        <v>0</v>
      </c>
    </row>
    <row r="44" spans="1:6" x14ac:dyDescent="0.25">
      <c r="A44" s="2">
        <v>43860</v>
      </c>
      <c r="B44" s="44">
        <v>0.42777777777777781</v>
      </c>
      <c r="C44" t="s">
        <v>646</v>
      </c>
      <c r="D44" t="s">
        <v>599</v>
      </c>
      <c r="E44" t="s">
        <v>583</v>
      </c>
      <c r="F44" s="1">
        <v>0</v>
      </c>
    </row>
    <row r="45" spans="1:6" x14ac:dyDescent="0.25">
      <c r="A45" s="2">
        <v>43863</v>
      </c>
      <c r="B45" s="44">
        <v>0.63541666666666663</v>
      </c>
      <c r="C45" t="s">
        <v>649</v>
      </c>
      <c r="D45" t="s">
        <v>582</v>
      </c>
      <c r="E45" t="s">
        <v>583</v>
      </c>
      <c r="F45" s="1">
        <v>0</v>
      </c>
    </row>
    <row r="46" spans="1:6" x14ac:dyDescent="0.25">
      <c r="A46" s="2">
        <v>43863</v>
      </c>
      <c r="B46" s="44">
        <v>0.74652777777777779</v>
      </c>
      <c r="C46" t="s">
        <v>647</v>
      </c>
      <c r="D46" t="s">
        <v>584</v>
      </c>
      <c r="E46" t="s">
        <v>588</v>
      </c>
      <c r="F46" s="1">
        <v>1</v>
      </c>
    </row>
    <row r="47" spans="1:6" x14ac:dyDescent="0.25">
      <c r="A47" s="2">
        <v>43864</v>
      </c>
      <c r="B47" s="44">
        <v>0.1423611111111111</v>
      </c>
      <c r="C47" t="s">
        <v>648</v>
      </c>
      <c r="D47" t="s">
        <v>601</v>
      </c>
      <c r="E47" t="s">
        <v>602</v>
      </c>
      <c r="F47" s="1">
        <v>0</v>
      </c>
    </row>
    <row r="48" spans="1:6" x14ac:dyDescent="0.25">
      <c r="A48" s="2">
        <v>43864</v>
      </c>
      <c r="B48" s="44">
        <v>0.36458333333333331</v>
      </c>
      <c r="C48" t="s">
        <v>646</v>
      </c>
      <c r="D48" t="s">
        <v>587</v>
      </c>
      <c r="E48" t="s">
        <v>598</v>
      </c>
      <c r="F48" s="1">
        <v>0</v>
      </c>
    </row>
    <row r="49" spans="1:6" x14ac:dyDescent="0.25">
      <c r="A49" s="2">
        <v>43864</v>
      </c>
      <c r="B49" s="44">
        <v>0.6645833333333333</v>
      </c>
      <c r="C49" t="s">
        <v>647</v>
      </c>
      <c r="D49" t="s">
        <v>585</v>
      </c>
      <c r="E49" t="s">
        <v>620</v>
      </c>
      <c r="F49" s="1">
        <v>0</v>
      </c>
    </row>
    <row r="50" spans="1:6" x14ac:dyDescent="0.25">
      <c r="A50" s="2">
        <v>43864</v>
      </c>
      <c r="B50" s="44">
        <v>0.88680555555555562</v>
      </c>
      <c r="C50" t="s">
        <v>646</v>
      </c>
      <c r="D50" t="s">
        <v>587</v>
      </c>
      <c r="E50" t="s">
        <v>583</v>
      </c>
      <c r="F50" s="1">
        <v>0</v>
      </c>
    </row>
    <row r="51" spans="1:6" x14ac:dyDescent="0.25">
      <c r="A51" s="2">
        <v>43867</v>
      </c>
      <c r="B51" s="44">
        <v>0.42569444444444443</v>
      </c>
      <c r="C51" t="s">
        <v>647</v>
      </c>
      <c r="D51" t="s">
        <v>606</v>
      </c>
      <c r="E51" t="s">
        <v>621</v>
      </c>
      <c r="F51" s="1">
        <v>1</v>
      </c>
    </row>
    <row r="52" spans="1:6" x14ac:dyDescent="0.25">
      <c r="A52" s="2">
        <v>43868</v>
      </c>
      <c r="B52" s="44">
        <v>0.28819444444444448</v>
      </c>
      <c r="C52" t="s">
        <v>646</v>
      </c>
      <c r="D52" t="s">
        <v>587</v>
      </c>
      <c r="E52" t="s">
        <v>615</v>
      </c>
      <c r="F52" s="1">
        <v>1</v>
      </c>
    </row>
    <row r="53" spans="1:6" x14ac:dyDescent="0.25">
      <c r="A53" s="2">
        <v>43868</v>
      </c>
      <c r="B53" s="44">
        <v>0.55208333333333337</v>
      </c>
      <c r="C53" t="s">
        <v>647</v>
      </c>
      <c r="D53" t="s">
        <v>584</v>
      </c>
      <c r="E53" t="s">
        <v>621</v>
      </c>
      <c r="F53" s="1">
        <v>0</v>
      </c>
    </row>
    <row r="54" spans="1:6" x14ac:dyDescent="0.25">
      <c r="A54" s="2">
        <v>43868</v>
      </c>
      <c r="B54" s="44">
        <v>0.66111111111111109</v>
      </c>
      <c r="C54" t="s">
        <v>646</v>
      </c>
      <c r="D54" t="s">
        <v>603</v>
      </c>
      <c r="E54" t="s">
        <v>602</v>
      </c>
      <c r="F54" s="1">
        <v>0</v>
      </c>
    </row>
    <row r="55" spans="1:6" x14ac:dyDescent="0.25">
      <c r="A55" s="2">
        <v>43868</v>
      </c>
      <c r="B55" s="44">
        <v>0.69444444444444453</v>
      </c>
      <c r="C55" t="s">
        <v>646</v>
      </c>
      <c r="D55" t="s">
        <v>599</v>
      </c>
      <c r="E55" t="s">
        <v>615</v>
      </c>
      <c r="F55" s="1">
        <v>0</v>
      </c>
    </row>
    <row r="56" spans="1:6" x14ac:dyDescent="0.25">
      <c r="A56" s="2">
        <v>43870</v>
      </c>
      <c r="B56" s="44">
        <v>0.42152777777777778</v>
      </c>
      <c r="C56" t="s">
        <v>647</v>
      </c>
      <c r="D56" t="s">
        <v>584</v>
      </c>
      <c r="E56" t="s">
        <v>583</v>
      </c>
      <c r="F56" s="1">
        <v>0</v>
      </c>
    </row>
    <row r="57" spans="1:6" x14ac:dyDescent="0.25">
      <c r="A57" s="2">
        <v>43871</v>
      </c>
      <c r="B57" s="44">
        <v>0.45347222222222222</v>
      </c>
      <c r="C57" t="s">
        <v>646</v>
      </c>
      <c r="D57" t="s">
        <v>606</v>
      </c>
      <c r="E57" t="s">
        <v>621</v>
      </c>
      <c r="F57" s="1">
        <v>0</v>
      </c>
    </row>
    <row r="58" spans="1:6" x14ac:dyDescent="0.25">
      <c r="A58" s="2">
        <v>43871</v>
      </c>
      <c r="B58" s="44">
        <v>0.65277777777777779</v>
      </c>
      <c r="C58" t="s">
        <v>646</v>
      </c>
      <c r="D58" t="s">
        <v>587</v>
      </c>
      <c r="E58" t="s">
        <v>619</v>
      </c>
      <c r="F58" s="1">
        <v>0</v>
      </c>
    </row>
    <row r="59" spans="1:6" x14ac:dyDescent="0.25">
      <c r="A59" s="2">
        <v>43871</v>
      </c>
      <c r="B59" s="44">
        <v>0.8305555555555556</v>
      </c>
      <c r="C59" t="s">
        <v>648</v>
      </c>
      <c r="D59" t="s">
        <v>587</v>
      </c>
      <c r="E59" t="s">
        <v>583</v>
      </c>
      <c r="F59" s="1">
        <v>0</v>
      </c>
    </row>
    <row r="60" spans="1:6" x14ac:dyDescent="0.25">
      <c r="A60" s="2">
        <v>43872</v>
      </c>
      <c r="B60" s="44">
        <v>0.3923611111111111</v>
      </c>
      <c r="C60" t="s">
        <v>647</v>
      </c>
      <c r="D60" t="s">
        <v>584</v>
      </c>
      <c r="E60" t="s">
        <v>615</v>
      </c>
      <c r="F60" s="1">
        <v>0</v>
      </c>
    </row>
    <row r="61" spans="1:6" x14ac:dyDescent="0.25">
      <c r="A61" s="2">
        <v>43873</v>
      </c>
      <c r="B61" s="44">
        <v>0.4375</v>
      </c>
      <c r="C61" t="s">
        <v>646</v>
      </c>
      <c r="D61" t="s">
        <v>616</v>
      </c>
      <c r="E61" t="s">
        <v>615</v>
      </c>
      <c r="F61" s="1">
        <v>0</v>
      </c>
    </row>
    <row r="62" spans="1:6" x14ac:dyDescent="0.25">
      <c r="A62" s="2">
        <v>43873</v>
      </c>
      <c r="B62" s="44">
        <v>0.57638888888888895</v>
      </c>
      <c r="C62" t="s">
        <v>647</v>
      </c>
      <c r="D62" t="s">
        <v>584</v>
      </c>
      <c r="E62" t="s">
        <v>615</v>
      </c>
      <c r="F62" s="1">
        <v>0</v>
      </c>
    </row>
    <row r="63" spans="1:6" x14ac:dyDescent="0.25">
      <c r="A63" s="2">
        <v>43873</v>
      </c>
      <c r="B63" s="44">
        <v>0.64930555555555558</v>
      </c>
      <c r="C63" t="s">
        <v>646</v>
      </c>
      <c r="D63" t="s">
        <v>584</v>
      </c>
      <c r="E63" t="s">
        <v>583</v>
      </c>
      <c r="F63" s="1">
        <v>0</v>
      </c>
    </row>
    <row r="64" spans="1:6" x14ac:dyDescent="0.25">
      <c r="A64" s="2">
        <v>43874</v>
      </c>
      <c r="B64" s="44">
        <v>0.72777777777777775</v>
      </c>
      <c r="C64" t="s">
        <v>646</v>
      </c>
      <c r="D64" t="s">
        <v>599</v>
      </c>
      <c r="E64" t="s">
        <v>615</v>
      </c>
      <c r="F64" s="1">
        <v>0</v>
      </c>
    </row>
    <row r="65" spans="1:6" x14ac:dyDescent="0.25">
      <c r="A65" s="2">
        <v>43875</v>
      </c>
      <c r="B65" s="44">
        <v>0.3888888888888889</v>
      </c>
      <c r="C65" t="s">
        <v>646</v>
      </c>
      <c r="D65" t="s">
        <v>585</v>
      </c>
      <c r="E65" t="s">
        <v>605</v>
      </c>
      <c r="F65" s="1">
        <v>0</v>
      </c>
    </row>
    <row r="66" spans="1:6" x14ac:dyDescent="0.25">
      <c r="A66" s="2">
        <v>43875</v>
      </c>
      <c r="B66" s="44">
        <v>0.3888888888888889</v>
      </c>
      <c r="C66" t="s">
        <v>646</v>
      </c>
      <c r="D66" t="s">
        <v>596</v>
      </c>
      <c r="E66" t="s">
        <v>583</v>
      </c>
      <c r="F66" s="1">
        <v>0</v>
      </c>
    </row>
    <row r="67" spans="1:6" x14ac:dyDescent="0.25">
      <c r="A67" s="2">
        <v>43875</v>
      </c>
      <c r="B67" s="44">
        <v>0.67013888888888884</v>
      </c>
      <c r="C67" t="s">
        <v>646</v>
      </c>
      <c r="D67" t="s">
        <v>606</v>
      </c>
      <c r="E67" t="s">
        <v>583</v>
      </c>
      <c r="F67" s="1">
        <v>0</v>
      </c>
    </row>
    <row r="68" spans="1:6" x14ac:dyDescent="0.25">
      <c r="A68" s="2">
        <v>43875</v>
      </c>
      <c r="B68" s="44">
        <v>0.71180555555555547</v>
      </c>
      <c r="C68" t="s">
        <v>646</v>
      </c>
      <c r="D68" t="s">
        <v>606</v>
      </c>
      <c r="E68" t="s">
        <v>619</v>
      </c>
      <c r="F68" s="1">
        <v>0</v>
      </c>
    </row>
    <row r="69" spans="1:6" x14ac:dyDescent="0.25">
      <c r="A69" s="2">
        <v>43878</v>
      </c>
      <c r="B69" s="44">
        <v>0.45833333333333331</v>
      </c>
      <c r="C69" t="s">
        <v>649</v>
      </c>
      <c r="D69" t="s">
        <v>584</v>
      </c>
      <c r="E69" t="s">
        <v>583</v>
      </c>
      <c r="F69" s="1">
        <v>0</v>
      </c>
    </row>
    <row r="70" spans="1:6" x14ac:dyDescent="0.25">
      <c r="A70" s="2">
        <v>43879</v>
      </c>
      <c r="B70" s="44">
        <v>0.3923611111111111</v>
      </c>
      <c r="C70" t="s">
        <v>649</v>
      </c>
      <c r="D70" t="s">
        <v>584</v>
      </c>
      <c r="E70" t="s">
        <v>619</v>
      </c>
      <c r="F70" s="1">
        <v>1</v>
      </c>
    </row>
    <row r="71" spans="1:6" x14ac:dyDescent="0.25">
      <c r="A71" s="2">
        <v>43879</v>
      </c>
      <c r="B71" s="44">
        <v>0.76388888888888884</v>
      </c>
      <c r="C71" t="s">
        <v>647</v>
      </c>
      <c r="D71" t="s">
        <v>587</v>
      </c>
      <c r="E71" t="s">
        <v>588</v>
      </c>
      <c r="F71" s="1">
        <v>1</v>
      </c>
    </row>
    <row r="72" spans="1:6" x14ac:dyDescent="0.25">
      <c r="A72" s="2">
        <v>43880</v>
      </c>
      <c r="B72" s="44">
        <v>0.4861111111111111</v>
      </c>
      <c r="C72" t="s">
        <v>647</v>
      </c>
      <c r="D72" t="s">
        <v>587</v>
      </c>
      <c r="E72" t="s">
        <v>619</v>
      </c>
      <c r="F72" s="1">
        <v>0</v>
      </c>
    </row>
    <row r="73" spans="1:6" x14ac:dyDescent="0.25">
      <c r="A73" s="2">
        <v>43880</v>
      </c>
      <c r="B73" s="44">
        <v>0.54513888888888895</v>
      </c>
      <c r="C73" t="s">
        <v>646</v>
      </c>
      <c r="D73" t="s">
        <v>584</v>
      </c>
      <c r="E73" t="s">
        <v>615</v>
      </c>
      <c r="F73" s="1">
        <v>0</v>
      </c>
    </row>
    <row r="74" spans="1:6" x14ac:dyDescent="0.25">
      <c r="A74" s="2">
        <v>43881</v>
      </c>
      <c r="B74" s="44">
        <v>0.62986111111111109</v>
      </c>
      <c r="C74" t="s">
        <v>647</v>
      </c>
      <c r="D74" t="s">
        <v>584</v>
      </c>
      <c r="E74" t="s">
        <v>598</v>
      </c>
      <c r="F74" s="1">
        <v>0</v>
      </c>
    </row>
    <row r="75" spans="1:6" x14ac:dyDescent="0.25">
      <c r="A75" s="2">
        <v>43881</v>
      </c>
      <c r="B75" s="44">
        <v>0.6875</v>
      </c>
      <c r="C75" t="s">
        <v>647</v>
      </c>
      <c r="D75" t="s">
        <v>601</v>
      </c>
      <c r="E75" t="s">
        <v>615</v>
      </c>
      <c r="F75" s="1">
        <v>0</v>
      </c>
    </row>
    <row r="76" spans="1:6" x14ac:dyDescent="0.25">
      <c r="A76" s="2">
        <v>43884</v>
      </c>
      <c r="B76" s="44">
        <v>0.5</v>
      </c>
      <c r="C76" t="s">
        <v>646</v>
      </c>
      <c r="D76" t="s">
        <v>585</v>
      </c>
      <c r="E76" t="s">
        <v>595</v>
      </c>
      <c r="F76" s="1">
        <v>0</v>
      </c>
    </row>
    <row r="77" spans="1:6" x14ac:dyDescent="0.25">
      <c r="A77" s="2">
        <v>43884</v>
      </c>
      <c r="B77" s="44">
        <v>0.83333333333333337</v>
      </c>
      <c r="C77" t="s">
        <v>646</v>
      </c>
      <c r="D77" t="s">
        <v>599</v>
      </c>
      <c r="E77" t="s">
        <v>583</v>
      </c>
      <c r="F77" s="1">
        <v>0</v>
      </c>
    </row>
    <row r="78" spans="1:6" x14ac:dyDescent="0.25">
      <c r="A78" s="2">
        <v>43885</v>
      </c>
      <c r="B78" s="44">
        <v>0.35069444444444442</v>
      </c>
      <c r="C78" t="s">
        <v>649</v>
      </c>
      <c r="D78" t="s">
        <v>590</v>
      </c>
      <c r="E78" t="s">
        <v>588</v>
      </c>
      <c r="F78" s="1">
        <v>1</v>
      </c>
    </row>
    <row r="79" spans="1:6" x14ac:dyDescent="0.25">
      <c r="A79" s="2">
        <v>43885</v>
      </c>
      <c r="B79" s="44">
        <v>0.55694444444444446</v>
      </c>
      <c r="C79" t="s">
        <v>646</v>
      </c>
      <c r="D79" t="s">
        <v>597</v>
      </c>
      <c r="E79" t="s">
        <v>621</v>
      </c>
      <c r="F79" s="1">
        <v>0</v>
      </c>
    </row>
    <row r="80" spans="1:6" x14ac:dyDescent="0.25">
      <c r="A80" s="2">
        <v>43885</v>
      </c>
      <c r="B80" s="44">
        <v>0.625</v>
      </c>
      <c r="C80" t="s">
        <v>646</v>
      </c>
      <c r="D80" t="s">
        <v>599</v>
      </c>
      <c r="E80" t="s">
        <v>598</v>
      </c>
      <c r="F80" s="1">
        <v>0</v>
      </c>
    </row>
    <row r="81" spans="1:6" x14ac:dyDescent="0.25">
      <c r="A81" s="2">
        <v>43886</v>
      </c>
      <c r="B81" s="44">
        <v>0.11805555555555557</v>
      </c>
      <c r="C81" t="s">
        <v>647</v>
      </c>
      <c r="D81" t="s">
        <v>585</v>
      </c>
      <c r="E81" t="s">
        <v>615</v>
      </c>
      <c r="F81" s="1">
        <v>0</v>
      </c>
    </row>
    <row r="82" spans="1:6" x14ac:dyDescent="0.25">
      <c r="A82" s="2">
        <v>43887</v>
      </c>
      <c r="B82" s="44">
        <v>0.19097222222222221</v>
      </c>
      <c r="C82" t="s">
        <v>648</v>
      </c>
      <c r="D82" t="s">
        <v>609</v>
      </c>
      <c r="E82" t="s">
        <v>583</v>
      </c>
      <c r="F82" s="1">
        <v>0</v>
      </c>
    </row>
    <row r="83" spans="1:6" x14ac:dyDescent="0.25">
      <c r="A83" s="2">
        <v>43888</v>
      </c>
      <c r="B83" s="44">
        <v>0.38194444444444442</v>
      </c>
      <c r="C83" t="s">
        <v>647</v>
      </c>
      <c r="D83" t="s">
        <v>585</v>
      </c>
      <c r="E83" t="s">
        <v>598</v>
      </c>
      <c r="F83" s="1">
        <v>0</v>
      </c>
    </row>
    <row r="84" spans="1:6" x14ac:dyDescent="0.25">
      <c r="A84" s="2">
        <v>43888</v>
      </c>
      <c r="B84" s="44">
        <v>0.48888888888888887</v>
      </c>
      <c r="C84" t="s">
        <v>646</v>
      </c>
      <c r="D84" t="s">
        <v>599</v>
      </c>
      <c r="E84" t="s">
        <v>583</v>
      </c>
      <c r="F84" s="1">
        <v>0</v>
      </c>
    </row>
    <row r="85" spans="1:6" x14ac:dyDescent="0.25">
      <c r="A85" s="2">
        <v>43888</v>
      </c>
      <c r="B85" s="44">
        <v>0.58333333333333337</v>
      </c>
      <c r="C85" t="s">
        <v>647</v>
      </c>
      <c r="D85" t="s">
        <v>592</v>
      </c>
      <c r="E85" t="s">
        <v>620</v>
      </c>
      <c r="F85" s="1">
        <v>0</v>
      </c>
    </row>
    <row r="86" spans="1:6" x14ac:dyDescent="0.25">
      <c r="A86" s="2">
        <v>43888</v>
      </c>
      <c r="B86" s="44">
        <v>0.61111111111111105</v>
      </c>
      <c r="C86" t="s">
        <v>647</v>
      </c>
      <c r="D86" t="s">
        <v>587</v>
      </c>
      <c r="E86" t="s">
        <v>615</v>
      </c>
      <c r="F86" s="1">
        <v>0</v>
      </c>
    </row>
    <row r="87" spans="1:6" x14ac:dyDescent="0.25">
      <c r="A87" s="2">
        <v>43888</v>
      </c>
      <c r="B87" s="44">
        <v>0.64513888888888882</v>
      </c>
      <c r="C87" t="s">
        <v>647</v>
      </c>
      <c r="D87" t="s">
        <v>584</v>
      </c>
      <c r="E87" t="s">
        <v>602</v>
      </c>
      <c r="F87" s="1">
        <v>0</v>
      </c>
    </row>
    <row r="88" spans="1:6" x14ac:dyDescent="0.25">
      <c r="A88" s="2">
        <v>43890</v>
      </c>
      <c r="B88" s="44">
        <v>0.41597222222222219</v>
      </c>
      <c r="C88" t="s">
        <v>646</v>
      </c>
      <c r="D88" t="s">
        <v>587</v>
      </c>
      <c r="E88" t="s">
        <v>615</v>
      </c>
      <c r="F88" s="1">
        <v>0</v>
      </c>
    </row>
    <row r="89" spans="1:6" x14ac:dyDescent="0.25">
      <c r="A89" s="2">
        <v>43891</v>
      </c>
      <c r="B89" s="44">
        <v>0.59513888888888888</v>
      </c>
      <c r="C89" t="s">
        <v>648</v>
      </c>
      <c r="D89" t="s">
        <v>617</v>
      </c>
      <c r="E89" t="s">
        <v>615</v>
      </c>
      <c r="F89" s="1">
        <v>0</v>
      </c>
    </row>
    <row r="90" spans="1:6" x14ac:dyDescent="0.25">
      <c r="A90" s="2">
        <v>43892</v>
      </c>
      <c r="B90" s="44">
        <v>0.36249999999999999</v>
      </c>
      <c r="C90" t="s">
        <v>647</v>
      </c>
      <c r="D90" t="s">
        <v>587</v>
      </c>
      <c r="E90" t="s">
        <v>615</v>
      </c>
      <c r="F90" s="1">
        <v>0</v>
      </c>
    </row>
    <row r="91" spans="1:6" x14ac:dyDescent="0.25">
      <c r="A91" s="2">
        <v>43892</v>
      </c>
      <c r="B91" s="44">
        <v>0.36805555555555558</v>
      </c>
      <c r="C91" t="s">
        <v>646</v>
      </c>
      <c r="D91" t="s">
        <v>584</v>
      </c>
      <c r="E91" t="s">
        <v>598</v>
      </c>
      <c r="F91" s="1">
        <v>0</v>
      </c>
    </row>
    <row r="92" spans="1:6" x14ac:dyDescent="0.25">
      <c r="A92" s="2">
        <v>43892</v>
      </c>
      <c r="B92" s="44">
        <v>0.49305555555555558</v>
      </c>
      <c r="C92" t="s">
        <v>647</v>
      </c>
      <c r="D92" t="s">
        <v>584</v>
      </c>
      <c r="E92" t="s">
        <v>615</v>
      </c>
      <c r="F92" s="1">
        <v>0</v>
      </c>
    </row>
    <row r="93" spans="1:6" x14ac:dyDescent="0.25">
      <c r="A93" s="2">
        <v>43893</v>
      </c>
      <c r="B93" s="44">
        <v>0.45833333333333331</v>
      </c>
      <c r="C93" t="s">
        <v>646</v>
      </c>
      <c r="D93" t="s">
        <v>596</v>
      </c>
      <c r="E93" t="s">
        <v>615</v>
      </c>
      <c r="F93" s="1">
        <v>0</v>
      </c>
    </row>
    <row r="94" spans="1:6" x14ac:dyDescent="0.25">
      <c r="A94" s="2">
        <v>43893</v>
      </c>
      <c r="B94" s="44">
        <v>0.51111111111111118</v>
      </c>
      <c r="C94" t="s">
        <v>647</v>
      </c>
      <c r="D94" t="s">
        <v>584</v>
      </c>
      <c r="E94" t="s">
        <v>583</v>
      </c>
      <c r="F94" s="1">
        <v>0</v>
      </c>
    </row>
    <row r="95" spans="1:6" x14ac:dyDescent="0.25">
      <c r="A95" s="2">
        <v>43894</v>
      </c>
      <c r="B95" s="44">
        <v>0.52708333333333335</v>
      </c>
      <c r="C95" t="s">
        <v>649</v>
      </c>
      <c r="D95" t="s">
        <v>584</v>
      </c>
      <c r="E95" t="s">
        <v>583</v>
      </c>
      <c r="F95" s="1">
        <v>0</v>
      </c>
    </row>
    <row r="96" spans="1:6" x14ac:dyDescent="0.25">
      <c r="A96" s="2">
        <v>43894</v>
      </c>
      <c r="B96" s="44">
        <v>0.79166666666666663</v>
      </c>
      <c r="C96" t="s">
        <v>646</v>
      </c>
      <c r="D96" t="s">
        <v>597</v>
      </c>
      <c r="E96" t="s">
        <v>583</v>
      </c>
      <c r="F96" s="1">
        <v>0</v>
      </c>
    </row>
    <row r="97" spans="1:6" x14ac:dyDescent="0.25">
      <c r="A97" s="2">
        <v>43895</v>
      </c>
      <c r="B97" s="44">
        <v>0.70138888888888884</v>
      </c>
      <c r="C97" t="s">
        <v>646</v>
      </c>
      <c r="D97" t="s">
        <v>584</v>
      </c>
      <c r="E97" t="s">
        <v>619</v>
      </c>
      <c r="F97" s="1">
        <v>0</v>
      </c>
    </row>
    <row r="98" spans="1:6" x14ac:dyDescent="0.25">
      <c r="A98" s="2">
        <v>43896</v>
      </c>
      <c r="B98" s="44">
        <v>0.19791666666666666</v>
      </c>
      <c r="C98" t="s">
        <v>646</v>
      </c>
      <c r="D98" t="s">
        <v>587</v>
      </c>
      <c r="E98" t="s">
        <v>602</v>
      </c>
      <c r="F98" s="1">
        <v>0</v>
      </c>
    </row>
    <row r="99" spans="1:6" x14ac:dyDescent="0.25">
      <c r="A99" s="2">
        <v>43896</v>
      </c>
      <c r="B99" s="44">
        <v>0.2986111111111111</v>
      </c>
      <c r="C99" t="s">
        <v>646</v>
      </c>
      <c r="D99" t="s">
        <v>584</v>
      </c>
      <c r="E99" t="s">
        <v>602</v>
      </c>
      <c r="F99" s="1">
        <v>0</v>
      </c>
    </row>
    <row r="100" spans="1:6" x14ac:dyDescent="0.25">
      <c r="A100" s="2">
        <v>43896</v>
      </c>
      <c r="B100" s="44">
        <v>0.55625000000000002</v>
      </c>
      <c r="C100" t="s">
        <v>647</v>
      </c>
      <c r="D100" t="s">
        <v>608</v>
      </c>
      <c r="E100" t="s">
        <v>619</v>
      </c>
      <c r="F100" s="1">
        <v>0</v>
      </c>
    </row>
    <row r="101" spans="1:6" x14ac:dyDescent="0.25">
      <c r="A101" s="2">
        <v>43896</v>
      </c>
      <c r="B101" s="44">
        <v>0.70138888888888884</v>
      </c>
      <c r="C101" t="s">
        <v>647</v>
      </c>
      <c r="D101" t="s">
        <v>584</v>
      </c>
      <c r="E101" t="s">
        <v>615</v>
      </c>
      <c r="F101" s="1">
        <v>0</v>
      </c>
    </row>
    <row r="102" spans="1:6" x14ac:dyDescent="0.25">
      <c r="A102" s="2">
        <v>43897</v>
      </c>
      <c r="B102" s="44">
        <v>0.4993055555555555</v>
      </c>
      <c r="C102" t="s">
        <v>648</v>
      </c>
      <c r="D102" t="s">
        <v>608</v>
      </c>
      <c r="E102" t="s">
        <v>583</v>
      </c>
      <c r="F102" s="1">
        <v>0</v>
      </c>
    </row>
    <row r="103" spans="1:6" x14ac:dyDescent="0.25">
      <c r="A103" s="2">
        <v>43898</v>
      </c>
      <c r="B103" s="44">
        <v>0.15972222222222224</v>
      </c>
      <c r="C103" t="s">
        <v>647</v>
      </c>
      <c r="D103" t="s">
        <v>587</v>
      </c>
      <c r="E103" t="s">
        <v>615</v>
      </c>
      <c r="F103" s="1">
        <v>0</v>
      </c>
    </row>
    <row r="104" spans="1:6" x14ac:dyDescent="0.25">
      <c r="A104" s="2">
        <v>43898</v>
      </c>
      <c r="B104" s="44">
        <v>0.5</v>
      </c>
      <c r="C104" t="s">
        <v>646</v>
      </c>
      <c r="D104" t="s">
        <v>587</v>
      </c>
      <c r="E104" t="s">
        <v>615</v>
      </c>
      <c r="F104" s="1">
        <v>0</v>
      </c>
    </row>
    <row r="105" spans="1:6" x14ac:dyDescent="0.25">
      <c r="A105" s="2">
        <v>43899</v>
      </c>
      <c r="B105" s="44">
        <v>0.44791666666666669</v>
      </c>
      <c r="C105" t="s">
        <v>647</v>
      </c>
      <c r="D105" t="s">
        <v>584</v>
      </c>
      <c r="E105" t="s">
        <v>615</v>
      </c>
      <c r="F105" s="1">
        <v>0</v>
      </c>
    </row>
    <row r="106" spans="1:6" x14ac:dyDescent="0.25">
      <c r="A106" s="2">
        <v>43899</v>
      </c>
      <c r="B106" s="44">
        <v>0.57291666666666663</v>
      </c>
      <c r="C106" t="s">
        <v>649</v>
      </c>
      <c r="D106" t="s">
        <v>589</v>
      </c>
      <c r="E106" t="s">
        <v>583</v>
      </c>
      <c r="F106" s="1">
        <v>0</v>
      </c>
    </row>
    <row r="107" spans="1:6" x14ac:dyDescent="0.25">
      <c r="A107" s="2">
        <v>43899</v>
      </c>
      <c r="B107" s="44">
        <v>0.65555555555555556</v>
      </c>
      <c r="C107" t="s">
        <v>647</v>
      </c>
      <c r="D107" t="s">
        <v>610</v>
      </c>
      <c r="E107" t="s">
        <v>583</v>
      </c>
      <c r="F107" s="1">
        <v>0</v>
      </c>
    </row>
    <row r="108" spans="1:6" x14ac:dyDescent="0.25">
      <c r="A108" s="2">
        <v>43900</v>
      </c>
      <c r="B108" s="44">
        <v>0.25555555555555559</v>
      </c>
      <c r="C108" t="s">
        <v>648</v>
      </c>
      <c r="D108" t="s">
        <v>599</v>
      </c>
      <c r="E108" t="s">
        <v>602</v>
      </c>
      <c r="F108" s="1">
        <v>0</v>
      </c>
    </row>
    <row r="109" spans="1:6" x14ac:dyDescent="0.25">
      <c r="A109" s="2">
        <v>43902</v>
      </c>
      <c r="B109" s="44">
        <v>0.39583333333333331</v>
      </c>
      <c r="C109" t="s">
        <v>646</v>
      </c>
      <c r="D109" t="s">
        <v>587</v>
      </c>
      <c r="E109" t="s">
        <v>615</v>
      </c>
      <c r="F109" s="1">
        <v>0</v>
      </c>
    </row>
    <row r="110" spans="1:6" x14ac:dyDescent="0.25">
      <c r="A110" s="2">
        <v>43902</v>
      </c>
      <c r="B110" s="44">
        <v>0.57291666666666663</v>
      </c>
      <c r="C110" t="s">
        <v>646</v>
      </c>
      <c r="D110" t="s">
        <v>585</v>
      </c>
      <c r="E110" t="s">
        <v>595</v>
      </c>
      <c r="F110" s="1">
        <v>0</v>
      </c>
    </row>
    <row r="111" spans="1:6" x14ac:dyDescent="0.25">
      <c r="A111" s="2">
        <v>43902</v>
      </c>
      <c r="B111" s="44">
        <v>0.94791666666666663</v>
      </c>
      <c r="C111" t="s">
        <v>647</v>
      </c>
      <c r="D111" t="s">
        <v>584</v>
      </c>
      <c r="E111" t="s">
        <v>583</v>
      </c>
      <c r="F111" s="1">
        <v>1</v>
      </c>
    </row>
    <row r="112" spans="1:6" x14ac:dyDescent="0.25">
      <c r="A112" s="2">
        <v>43904</v>
      </c>
      <c r="B112" s="44">
        <v>0.21875</v>
      </c>
      <c r="C112" t="s">
        <v>646</v>
      </c>
      <c r="D112" t="s">
        <v>606</v>
      </c>
      <c r="E112" t="s">
        <v>605</v>
      </c>
      <c r="F112" s="1">
        <v>0</v>
      </c>
    </row>
    <row r="113" spans="1:6" x14ac:dyDescent="0.25">
      <c r="A113" s="2">
        <v>43904</v>
      </c>
      <c r="B113" s="44">
        <v>0.33749999999999997</v>
      </c>
      <c r="C113" t="s">
        <v>646</v>
      </c>
      <c r="D113" t="s">
        <v>599</v>
      </c>
      <c r="E113" t="s">
        <v>619</v>
      </c>
      <c r="F113" s="1">
        <v>0</v>
      </c>
    </row>
    <row r="114" spans="1:6" x14ac:dyDescent="0.25">
      <c r="A114" s="2">
        <v>43908</v>
      </c>
      <c r="B114" s="44">
        <v>0.43055555555555558</v>
      </c>
      <c r="C114" t="s">
        <v>649</v>
      </c>
      <c r="D114" t="s">
        <v>584</v>
      </c>
      <c r="E114" t="s">
        <v>621</v>
      </c>
      <c r="F114" s="1">
        <v>0</v>
      </c>
    </row>
    <row r="115" spans="1:6" x14ac:dyDescent="0.25">
      <c r="A115" s="2">
        <v>43908</v>
      </c>
      <c r="B115" s="44">
        <v>0.52083333333333337</v>
      </c>
      <c r="C115" t="s">
        <v>647</v>
      </c>
      <c r="D115" t="s">
        <v>596</v>
      </c>
      <c r="E115" t="s">
        <v>598</v>
      </c>
      <c r="F115" s="1">
        <v>0</v>
      </c>
    </row>
    <row r="116" spans="1:6" x14ac:dyDescent="0.25">
      <c r="A116" s="2">
        <v>43908</v>
      </c>
      <c r="B116" s="44">
        <v>0.57291666666666663</v>
      </c>
      <c r="C116" t="s">
        <v>649</v>
      </c>
      <c r="D116" t="s">
        <v>587</v>
      </c>
      <c r="E116" t="s">
        <v>583</v>
      </c>
      <c r="F116" s="1">
        <v>0</v>
      </c>
    </row>
    <row r="117" spans="1:6" x14ac:dyDescent="0.25">
      <c r="A117" s="2">
        <v>43908</v>
      </c>
      <c r="B117" s="44">
        <v>0.66111111111111109</v>
      </c>
      <c r="C117" t="s">
        <v>649</v>
      </c>
      <c r="D117" t="s">
        <v>591</v>
      </c>
      <c r="E117" t="s">
        <v>583</v>
      </c>
      <c r="F117" s="1">
        <v>0</v>
      </c>
    </row>
    <row r="118" spans="1:6" x14ac:dyDescent="0.25">
      <c r="A118" s="2">
        <v>43909</v>
      </c>
      <c r="B118" s="44">
        <v>0.55555555555555558</v>
      </c>
      <c r="C118" t="s">
        <v>646</v>
      </c>
      <c r="D118" t="s">
        <v>584</v>
      </c>
      <c r="E118" t="s">
        <v>602</v>
      </c>
      <c r="F118" s="1">
        <v>0</v>
      </c>
    </row>
    <row r="119" spans="1:6" x14ac:dyDescent="0.25">
      <c r="A119" s="2">
        <v>43909</v>
      </c>
      <c r="B119" s="44">
        <v>0.74930555555555556</v>
      </c>
      <c r="C119" t="s">
        <v>648</v>
      </c>
      <c r="D119" t="s">
        <v>584</v>
      </c>
      <c r="E119" t="s">
        <v>595</v>
      </c>
      <c r="F119" s="1">
        <v>0</v>
      </c>
    </row>
    <row r="120" spans="1:6" x14ac:dyDescent="0.25">
      <c r="A120" s="2">
        <v>43910</v>
      </c>
      <c r="B120" s="44">
        <v>0.83333333333333337</v>
      </c>
      <c r="C120" t="s">
        <v>648</v>
      </c>
      <c r="D120" t="s">
        <v>587</v>
      </c>
      <c r="E120" t="s">
        <v>583</v>
      </c>
      <c r="F120" s="1">
        <v>0</v>
      </c>
    </row>
    <row r="121" spans="1:6" x14ac:dyDescent="0.25">
      <c r="A121" s="2">
        <v>43914</v>
      </c>
      <c r="B121" s="44">
        <v>0.60763888888888895</v>
      </c>
      <c r="C121" t="s">
        <v>649</v>
      </c>
      <c r="D121" t="s">
        <v>587</v>
      </c>
      <c r="E121" t="s">
        <v>615</v>
      </c>
      <c r="F121" s="1">
        <v>0</v>
      </c>
    </row>
    <row r="122" spans="1:6" x14ac:dyDescent="0.25">
      <c r="A122" s="2">
        <v>43915</v>
      </c>
      <c r="B122" s="44">
        <v>0.8041666666666667</v>
      </c>
      <c r="C122" t="s">
        <v>647</v>
      </c>
      <c r="D122" t="s">
        <v>584</v>
      </c>
      <c r="E122" t="s">
        <v>605</v>
      </c>
      <c r="F122" s="1">
        <v>0</v>
      </c>
    </row>
    <row r="123" spans="1:6" x14ac:dyDescent="0.25">
      <c r="A123" s="2">
        <v>43915</v>
      </c>
      <c r="B123" s="44">
        <v>0.8569444444444444</v>
      </c>
      <c r="C123" t="s">
        <v>648</v>
      </c>
      <c r="D123" t="s">
        <v>599</v>
      </c>
      <c r="E123" t="s">
        <v>583</v>
      </c>
      <c r="F123" s="1">
        <v>0</v>
      </c>
    </row>
    <row r="124" spans="1:6" x14ac:dyDescent="0.25">
      <c r="A124" s="2">
        <v>43916</v>
      </c>
      <c r="B124" s="44">
        <v>0.47916666666666669</v>
      </c>
      <c r="C124" t="s">
        <v>646</v>
      </c>
      <c r="D124" t="s">
        <v>585</v>
      </c>
      <c r="E124" t="s">
        <v>615</v>
      </c>
      <c r="F124" s="1">
        <v>0</v>
      </c>
    </row>
    <row r="125" spans="1:6" x14ac:dyDescent="0.25">
      <c r="A125" s="2">
        <v>43916</v>
      </c>
      <c r="B125" s="44">
        <v>0.50347222222222221</v>
      </c>
      <c r="C125" t="s">
        <v>649</v>
      </c>
      <c r="D125" t="s">
        <v>584</v>
      </c>
      <c r="E125" t="s">
        <v>583</v>
      </c>
      <c r="F125" s="1">
        <v>0</v>
      </c>
    </row>
    <row r="126" spans="1:6" x14ac:dyDescent="0.25">
      <c r="A126" s="2">
        <v>43922</v>
      </c>
      <c r="B126" s="44">
        <v>0.56736111111111109</v>
      </c>
      <c r="C126" t="s">
        <v>647</v>
      </c>
      <c r="D126" t="s">
        <v>584</v>
      </c>
      <c r="E126" t="s">
        <v>583</v>
      </c>
      <c r="F126" s="1">
        <v>0</v>
      </c>
    </row>
    <row r="127" spans="1:6" x14ac:dyDescent="0.25">
      <c r="A127" s="2">
        <v>43924</v>
      </c>
      <c r="B127" s="44">
        <v>0.43194444444444446</v>
      </c>
      <c r="C127" t="s">
        <v>649</v>
      </c>
      <c r="D127" t="s">
        <v>603</v>
      </c>
      <c r="E127" t="s">
        <v>615</v>
      </c>
      <c r="F127" s="1">
        <v>0</v>
      </c>
    </row>
    <row r="128" spans="1:6" x14ac:dyDescent="0.25">
      <c r="A128" s="2">
        <v>43931</v>
      </c>
      <c r="B128" s="44">
        <v>0.63888888888888895</v>
      </c>
      <c r="C128" t="s">
        <v>647</v>
      </c>
      <c r="D128" t="s">
        <v>587</v>
      </c>
      <c r="E128" t="s">
        <v>583</v>
      </c>
      <c r="F128" s="1">
        <v>2</v>
      </c>
    </row>
    <row r="129" spans="1:6" x14ac:dyDescent="0.25">
      <c r="A129" s="2">
        <v>43944</v>
      </c>
      <c r="B129" s="44">
        <v>0.64583333333333337</v>
      </c>
      <c r="C129" t="s">
        <v>649</v>
      </c>
      <c r="D129" t="s">
        <v>587</v>
      </c>
      <c r="E129" t="s">
        <v>595</v>
      </c>
      <c r="F129" s="1">
        <v>0</v>
      </c>
    </row>
    <row r="130" spans="1:6" x14ac:dyDescent="0.25">
      <c r="A130" s="2">
        <v>43945</v>
      </c>
      <c r="B130" s="44">
        <v>0.85902777777777783</v>
      </c>
      <c r="C130" t="s">
        <v>648</v>
      </c>
      <c r="D130" t="s">
        <v>584</v>
      </c>
      <c r="E130" t="s">
        <v>619</v>
      </c>
      <c r="F130" s="1">
        <v>0</v>
      </c>
    </row>
    <row r="131" spans="1:6" x14ac:dyDescent="0.25">
      <c r="A131" s="2">
        <v>43950</v>
      </c>
      <c r="B131" s="44">
        <v>0.5</v>
      </c>
      <c r="C131" t="s">
        <v>648</v>
      </c>
      <c r="D131" t="s">
        <v>582</v>
      </c>
      <c r="E131" t="s">
        <v>583</v>
      </c>
      <c r="F131" s="1">
        <v>0</v>
      </c>
    </row>
    <row r="132" spans="1:6" x14ac:dyDescent="0.25">
      <c r="A132" s="2">
        <v>43951</v>
      </c>
      <c r="B132" s="44">
        <v>0.17708333333333334</v>
      </c>
      <c r="C132" t="s">
        <v>648</v>
      </c>
      <c r="D132" t="s">
        <v>584</v>
      </c>
      <c r="E132" t="s">
        <v>615</v>
      </c>
      <c r="F132" s="1">
        <v>0</v>
      </c>
    </row>
    <row r="133" spans="1:6" x14ac:dyDescent="0.25">
      <c r="A133" s="2">
        <v>43951</v>
      </c>
      <c r="B133" s="44">
        <v>0.24305555555555555</v>
      </c>
      <c r="C133" t="s">
        <v>648</v>
      </c>
      <c r="D133" t="s">
        <v>584</v>
      </c>
      <c r="E133" t="s">
        <v>621</v>
      </c>
      <c r="F133" s="1">
        <v>0</v>
      </c>
    </row>
    <row r="134" spans="1:6" x14ac:dyDescent="0.25">
      <c r="A134" s="2">
        <v>43953</v>
      </c>
      <c r="B134" s="44">
        <v>0.4861111111111111</v>
      </c>
      <c r="C134" t="s">
        <v>648</v>
      </c>
      <c r="D134" t="s">
        <v>591</v>
      </c>
      <c r="E134" t="s">
        <v>588</v>
      </c>
      <c r="F134" s="1">
        <v>1</v>
      </c>
    </row>
    <row r="135" spans="1:6" x14ac:dyDescent="0.25">
      <c r="A135" s="2">
        <v>43954</v>
      </c>
      <c r="B135" s="44">
        <v>0.48958333333333331</v>
      </c>
      <c r="C135" t="s">
        <v>646</v>
      </c>
      <c r="D135" t="s">
        <v>596</v>
      </c>
      <c r="E135" t="s">
        <v>621</v>
      </c>
      <c r="F135" s="1">
        <v>0</v>
      </c>
    </row>
    <row r="136" spans="1:6" x14ac:dyDescent="0.25">
      <c r="A136" s="2">
        <v>43954</v>
      </c>
      <c r="B136" s="44">
        <v>0.55208333333333337</v>
      </c>
      <c r="C136" t="s">
        <v>649</v>
      </c>
      <c r="D136" t="s">
        <v>596</v>
      </c>
      <c r="E136" t="s">
        <v>583</v>
      </c>
      <c r="F136" s="1">
        <v>0</v>
      </c>
    </row>
    <row r="137" spans="1:6" x14ac:dyDescent="0.25">
      <c r="A137" s="2">
        <v>43954</v>
      </c>
      <c r="B137" s="44">
        <v>0.83680555555555547</v>
      </c>
      <c r="C137" t="s">
        <v>647</v>
      </c>
      <c r="D137" t="s">
        <v>596</v>
      </c>
      <c r="E137" t="s">
        <v>583</v>
      </c>
      <c r="F137" s="1">
        <v>0</v>
      </c>
    </row>
    <row r="138" spans="1:6" x14ac:dyDescent="0.25">
      <c r="A138" s="2">
        <v>43961</v>
      </c>
      <c r="B138" s="44">
        <v>0.76527777777777783</v>
      </c>
      <c r="C138" t="s">
        <v>649</v>
      </c>
      <c r="D138" t="s">
        <v>587</v>
      </c>
      <c r="E138" t="s">
        <v>583</v>
      </c>
      <c r="F138" s="1">
        <v>0</v>
      </c>
    </row>
    <row r="139" spans="1:6" x14ac:dyDescent="0.25">
      <c r="A139" s="2">
        <v>43962</v>
      </c>
      <c r="B139" s="44">
        <v>0.39583333333333331</v>
      </c>
      <c r="C139" t="s">
        <v>649</v>
      </c>
      <c r="D139" t="s">
        <v>587</v>
      </c>
      <c r="E139" t="s">
        <v>615</v>
      </c>
      <c r="F139" s="1">
        <v>0</v>
      </c>
    </row>
    <row r="140" spans="1:6" x14ac:dyDescent="0.25">
      <c r="A140" s="2">
        <v>43962</v>
      </c>
      <c r="B140" s="44">
        <v>0.50208333333333333</v>
      </c>
      <c r="C140" t="s">
        <v>646</v>
      </c>
      <c r="D140" t="s">
        <v>584</v>
      </c>
      <c r="E140" t="s">
        <v>600</v>
      </c>
      <c r="F140" s="1">
        <v>0</v>
      </c>
    </row>
    <row r="141" spans="1:6" x14ac:dyDescent="0.25">
      <c r="A141" s="2">
        <v>43963</v>
      </c>
      <c r="B141" s="44">
        <v>0.38194444444444442</v>
      </c>
      <c r="C141" t="s">
        <v>646</v>
      </c>
      <c r="D141" t="s">
        <v>584</v>
      </c>
      <c r="E141" t="s">
        <v>588</v>
      </c>
      <c r="F141" s="1">
        <v>0</v>
      </c>
    </row>
    <row r="142" spans="1:6" x14ac:dyDescent="0.25">
      <c r="A142" s="2">
        <v>43965</v>
      </c>
      <c r="B142" s="44">
        <v>0.41666666666666669</v>
      </c>
      <c r="C142" t="s">
        <v>647</v>
      </c>
      <c r="D142" t="s">
        <v>584</v>
      </c>
      <c r="E142" t="s">
        <v>583</v>
      </c>
      <c r="F142" s="1">
        <v>0</v>
      </c>
    </row>
    <row r="143" spans="1:6" x14ac:dyDescent="0.25">
      <c r="A143" s="2">
        <v>43968</v>
      </c>
      <c r="B143" s="44">
        <v>0.91319444444444453</v>
      </c>
      <c r="C143" t="s">
        <v>647</v>
      </c>
      <c r="D143" t="s">
        <v>584</v>
      </c>
      <c r="E143" t="s">
        <v>615</v>
      </c>
      <c r="F143" s="1">
        <v>0</v>
      </c>
    </row>
    <row r="144" spans="1:6" x14ac:dyDescent="0.25">
      <c r="A144" s="2">
        <v>43969</v>
      </c>
      <c r="B144" s="44">
        <v>0.45833333333333331</v>
      </c>
      <c r="C144" t="s">
        <v>647</v>
      </c>
      <c r="D144" t="s">
        <v>606</v>
      </c>
      <c r="E144" t="s">
        <v>583</v>
      </c>
      <c r="F144" s="1">
        <v>0</v>
      </c>
    </row>
    <row r="145" spans="1:6" x14ac:dyDescent="0.25">
      <c r="A145" s="2">
        <v>43971</v>
      </c>
      <c r="B145" s="44">
        <v>0.12986111111111112</v>
      </c>
      <c r="C145" t="s">
        <v>649</v>
      </c>
      <c r="D145" t="s">
        <v>611</v>
      </c>
      <c r="E145" t="s">
        <v>583</v>
      </c>
      <c r="F145" s="1">
        <v>0</v>
      </c>
    </row>
    <row r="146" spans="1:6" x14ac:dyDescent="0.25">
      <c r="A146" s="2">
        <v>43971</v>
      </c>
      <c r="B146" s="44">
        <v>0.13194444444444445</v>
      </c>
      <c r="C146" t="s">
        <v>647</v>
      </c>
      <c r="D146" t="s">
        <v>582</v>
      </c>
      <c r="E146" t="s">
        <v>583</v>
      </c>
      <c r="F146" s="1">
        <v>0</v>
      </c>
    </row>
    <row r="147" spans="1:6" x14ac:dyDescent="0.25">
      <c r="A147" s="2">
        <v>43977</v>
      </c>
      <c r="B147" s="44">
        <v>0.43541666666666662</v>
      </c>
      <c r="C147" t="s">
        <v>647</v>
      </c>
      <c r="D147" t="s">
        <v>603</v>
      </c>
      <c r="E147" t="s">
        <v>615</v>
      </c>
      <c r="F147" s="1">
        <v>0</v>
      </c>
    </row>
    <row r="148" spans="1:6" x14ac:dyDescent="0.25">
      <c r="A148" s="2">
        <v>43977</v>
      </c>
      <c r="B148" s="44">
        <v>0.4375</v>
      </c>
      <c r="C148" t="s">
        <v>648</v>
      </c>
      <c r="D148" t="s">
        <v>603</v>
      </c>
      <c r="E148" t="s">
        <v>615</v>
      </c>
      <c r="F148" s="1">
        <v>0</v>
      </c>
    </row>
    <row r="149" spans="1:6" x14ac:dyDescent="0.25">
      <c r="A149" s="2">
        <v>43979</v>
      </c>
      <c r="B149" s="44">
        <v>0.69791666666666663</v>
      </c>
      <c r="C149" t="s">
        <v>647</v>
      </c>
      <c r="D149" t="s">
        <v>587</v>
      </c>
      <c r="E149" t="s">
        <v>621</v>
      </c>
      <c r="F149" s="1">
        <v>0</v>
      </c>
    </row>
    <row r="150" spans="1:6" x14ac:dyDescent="0.25">
      <c r="A150" s="2">
        <v>43984</v>
      </c>
      <c r="B150" s="44">
        <v>0.45833333333333331</v>
      </c>
      <c r="C150" t="s">
        <v>646</v>
      </c>
      <c r="D150" t="s">
        <v>584</v>
      </c>
      <c r="E150" t="s">
        <v>583</v>
      </c>
      <c r="F150" s="1">
        <v>0</v>
      </c>
    </row>
    <row r="151" spans="1:6" x14ac:dyDescent="0.25">
      <c r="A151" s="2">
        <v>43984</v>
      </c>
      <c r="B151" s="44">
        <v>0.75</v>
      </c>
      <c r="C151" t="s">
        <v>647</v>
      </c>
      <c r="D151" t="s">
        <v>587</v>
      </c>
      <c r="E151" t="s">
        <v>588</v>
      </c>
      <c r="F151" s="1">
        <v>0</v>
      </c>
    </row>
    <row r="152" spans="1:6" x14ac:dyDescent="0.25">
      <c r="A152" s="2">
        <v>43985</v>
      </c>
      <c r="B152" s="44">
        <v>0.625</v>
      </c>
      <c r="C152" t="s">
        <v>647</v>
      </c>
      <c r="D152" t="s">
        <v>608</v>
      </c>
      <c r="E152" t="s">
        <v>583</v>
      </c>
      <c r="F152" s="1">
        <v>0</v>
      </c>
    </row>
    <row r="153" spans="1:6" x14ac:dyDescent="0.25">
      <c r="A153" s="2">
        <v>43986</v>
      </c>
      <c r="B153" s="44">
        <v>0.5</v>
      </c>
      <c r="C153" t="s">
        <v>649</v>
      </c>
      <c r="D153" t="s">
        <v>596</v>
      </c>
      <c r="E153" t="s">
        <v>583</v>
      </c>
      <c r="F153" s="1">
        <v>0</v>
      </c>
    </row>
    <row r="154" spans="1:6" x14ac:dyDescent="0.25">
      <c r="A154" s="2">
        <v>43987</v>
      </c>
      <c r="B154" s="44">
        <v>0.33194444444444443</v>
      </c>
      <c r="C154" t="s">
        <v>649</v>
      </c>
      <c r="D154" t="s">
        <v>585</v>
      </c>
      <c r="E154" t="s">
        <v>583</v>
      </c>
      <c r="F154" s="1">
        <v>0</v>
      </c>
    </row>
    <row r="155" spans="1:6" x14ac:dyDescent="0.25">
      <c r="A155" s="2">
        <v>43987</v>
      </c>
      <c r="B155" s="44">
        <v>0.55902777777777779</v>
      </c>
      <c r="C155" t="s">
        <v>649</v>
      </c>
      <c r="D155" t="s">
        <v>585</v>
      </c>
      <c r="E155" t="s">
        <v>595</v>
      </c>
      <c r="F155" s="1">
        <v>0</v>
      </c>
    </row>
    <row r="156" spans="1:6" x14ac:dyDescent="0.25">
      <c r="A156" s="2">
        <v>43991</v>
      </c>
      <c r="B156" s="44">
        <v>0.5</v>
      </c>
      <c r="C156" t="s">
        <v>649</v>
      </c>
      <c r="D156" t="s">
        <v>585</v>
      </c>
      <c r="E156" t="s">
        <v>583</v>
      </c>
      <c r="F156" s="1">
        <v>0</v>
      </c>
    </row>
    <row r="157" spans="1:6" x14ac:dyDescent="0.25">
      <c r="A157" s="2">
        <v>43991</v>
      </c>
      <c r="B157" s="44">
        <v>0.61041666666666672</v>
      </c>
      <c r="C157" t="s">
        <v>648</v>
      </c>
      <c r="D157" t="s">
        <v>589</v>
      </c>
      <c r="E157" t="s">
        <v>615</v>
      </c>
      <c r="F157" s="1">
        <v>0</v>
      </c>
    </row>
    <row r="158" spans="1:6" x14ac:dyDescent="0.25">
      <c r="A158" s="2">
        <v>43991</v>
      </c>
      <c r="B158" s="44">
        <v>0.82291666666666663</v>
      </c>
      <c r="C158" t="s">
        <v>647</v>
      </c>
      <c r="D158" t="s">
        <v>584</v>
      </c>
      <c r="E158" t="s">
        <v>583</v>
      </c>
      <c r="F158" s="1">
        <v>1</v>
      </c>
    </row>
    <row r="159" spans="1:6" x14ac:dyDescent="0.25">
      <c r="A159" s="2">
        <v>43993</v>
      </c>
      <c r="B159" s="44">
        <v>0.42152777777777778</v>
      </c>
      <c r="C159" t="s">
        <v>648</v>
      </c>
      <c r="D159" t="s">
        <v>584</v>
      </c>
      <c r="E159" t="s">
        <v>583</v>
      </c>
      <c r="F159" s="1">
        <v>0</v>
      </c>
    </row>
    <row r="160" spans="1:6" x14ac:dyDescent="0.25">
      <c r="A160" s="2">
        <v>43993</v>
      </c>
      <c r="B160" s="44">
        <v>0.54861111111111105</v>
      </c>
      <c r="C160" t="s">
        <v>647</v>
      </c>
      <c r="D160" t="s">
        <v>601</v>
      </c>
      <c r="E160" t="s">
        <v>602</v>
      </c>
      <c r="F160" s="1">
        <v>0</v>
      </c>
    </row>
    <row r="161" spans="1:6" x14ac:dyDescent="0.25">
      <c r="A161" s="2">
        <v>43994</v>
      </c>
      <c r="B161" s="44">
        <v>0.39374999999999999</v>
      </c>
      <c r="C161" t="s">
        <v>648</v>
      </c>
      <c r="D161" t="s">
        <v>612</v>
      </c>
      <c r="E161" t="s">
        <v>583</v>
      </c>
      <c r="F161" s="1">
        <v>0</v>
      </c>
    </row>
    <row r="162" spans="1:6" x14ac:dyDescent="0.25">
      <c r="A162" s="2">
        <v>43994</v>
      </c>
      <c r="B162" s="44">
        <v>0.54027777777777775</v>
      </c>
      <c r="C162" t="s">
        <v>646</v>
      </c>
      <c r="D162" t="s">
        <v>584</v>
      </c>
      <c r="E162" t="s">
        <v>583</v>
      </c>
      <c r="F162" s="1">
        <v>1</v>
      </c>
    </row>
    <row r="163" spans="1:6" x14ac:dyDescent="0.25">
      <c r="A163" s="2">
        <v>43998</v>
      </c>
      <c r="B163" s="44">
        <v>0.44444444444444442</v>
      </c>
      <c r="C163" t="s">
        <v>649</v>
      </c>
      <c r="D163" t="s">
        <v>587</v>
      </c>
      <c r="E163" t="s">
        <v>615</v>
      </c>
      <c r="F163" s="1">
        <v>4</v>
      </c>
    </row>
    <row r="164" spans="1:6" x14ac:dyDescent="0.25">
      <c r="A164" s="2">
        <v>43999</v>
      </c>
      <c r="B164" s="44">
        <v>0.66666666666666663</v>
      </c>
      <c r="C164" t="s">
        <v>647</v>
      </c>
      <c r="D164" t="s">
        <v>584</v>
      </c>
      <c r="E164" t="s">
        <v>605</v>
      </c>
      <c r="F164" s="1">
        <v>1</v>
      </c>
    </row>
    <row r="165" spans="1:6" x14ac:dyDescent="0.25">
      <c r="A165" s="2">
        <v>44002</v>
      </c>
      <c r="B165" s="44">
        <v>0.59027777777777779</v>
      </c>
      <c r="C165" t="s">
        <v>649</v>
      </c>
      <c r="D165" t="s">
        <v>613</v>
      </c>
      <c r="E165" t="s">
        <v>583</v>
      </c>
      <c r="F165" s="1">
        <v>0</v>
      </c>
    </row>
    <row r="166" spans="1:6" x14ac:dyDescent="0.25">
      <c r="A166" s="2">
        <v>44002</v>
      </c>
      <c r="B166" s="44">
        <v>0.72986111111111107</v>
      </c>
      <c r="C166" t="s">
        <v>647</v>
      </c>
      <c r="D166" t="s">
        <v>587</v>
      </c>
      <c r="E166" t="s">
        <v>583</v>
      </c>
      <c r="F166" s="1">
        <v>0</v>
      </c>
    </row>
    <row r="167" spans="1:6" x14ac:dyDescent="0.25">
      <c r="A167" s="2">
        <v>44004</v>
      </c>
      <c r="B167" s="44">
        <v>0.51736111111111105</v>
      </c>
      <c r="C167" t="s">
        <v>647</v>
      </c>
      <c r="D167" t="s">
        <v>584</v>
      </c>
      <c r="E167" t="s">
        <v>620</v>
      </c>
      <c r="F167" s="1">
        <v>0</v>
      </c>
    </row>
    <row r="168" spans="1:6" x14ac:dyDescent="0.25">
      <c r="A168" s="2">
        <v>44005</v>
      </c>
      <c r="B168" s="44">
        <v>0.56527777777777777</v>
      </c>
      <c r="C168" t="s">
        <v>648</v>
      </c>
      <c r="D168" t="s">
        <v>614</v>
      </c>
      <c r="E168" t="s">
        <v>583</v>
      </c>
      <c r="F168" s="1">
        <v>0</v>
      </c>
    </row>
    <row r="169" spans="1:6" x14ac:dyDescent="0.25">
      <c r="A169" s="2">
        <v>44005</v>
      </c>
      <c r="B169" s="44">
        <v>0.72777777777777775</v>
      </c>
      <c r="C169" t="s">
        <v>649</v>
      </c>
      <c r="D169" t="s">
        <v>599</v>
      </c>
      <c r="E169" t="s">
        <v>583</v>
      </c>
      <c r="F169" s="1">
        <v>0</v>
      </c>
    </row>
    <row r="170" spans="1:6" x14ac:dyDescent="0.25">
      <c r="A170" s="2">
        <v>44005</v>
      </c>
      <c r="B170" s="44">
        <v>0.75624999999999998</v>
      </c>
      <c r="C170" t="s">
        <v>647</v>
      </c>
      <c r="D170" t="s">
        <v>587</v>
      </c>
      <c r="E170" t="s">
        <v>619</v>
      </c>
      <c r="F170" s="1">
        <v>1</v>
      </c>
    </row>
    <row r="171" spans="1:6" x14ac:dyDescent="0.25">
      <c r="A171" s="2">
        <v>44008</v>
      </c>
      <c r="B171" s="44">
        <v>0.61111111111111105</v>
      </c>
      <c r="C171" t="s">
        <v>647</v>
      </c>
      <c r="D171" t="s">
        <v>603</v>
      </c>
      <c r="E171" t="s">
        <v>583</v>
      </c>
      <c r="F171" s="1">
        <v>0</v>
      </c>
    </row>
    <row r="172" spans="1:6" x14ac:dyDescent="0.25">
      <c r="A172" s="2">
        <v>44010</v>
      </c>
      <c r="B172" s="44">
        <v>0.4375</v>
      </c>
      <c r="C172" t="s">
        <v>647</v>
      </c>
      <c r="D172" t="s">
        <v>618</v>
      </c>
      <c r="E172" t="s">
        <v>615</v>
      </c>
      <c r="F172" s="1">
        <v>0</v>
      </c>
    </row>
    <row r="173" spans="1:6" x14ac:dyDescent="0.25">
      <c r="A173" s="2">
        <v>44011</v>
      </c>
      <c r="B173" s="44">
        <v>0.61875000000000002</v>
      </c>
      <c r="C173" t="s">
        <v>647</v>
      </c>
      <c r="D173" t="s">
        <v>587</v>
      </c>
      <c r="E173" t="s">
        <v>595</v>
      </c>
      <c r="F173" s="1">
        <v>0</v>
      </c>
    </row>
    <row r="174" spans="1:6" x14ac:dyDescent="0.25">
      <c r="A174" s="2">
        <v>44011</v>
      </c>
      <c r="B174" s="44">
        <v>0.8125</v>
      </c>
      <c r="C174" t="s">
        <v>649</v>
      </c>
      <c r="D174" t="s">
        <v>596</v>
      </c>
      <c r="E174" t="s">
        <v>583</v>
      </c>
      <c r="F174" s="1">
        <v>0</v>
      </c>
    </row>
    <row r="175" spans="1:6" x14ac:dyDescent="0.25">
      <c r="A175" s="2">
        <v>44012</v>
      </c>
      <c r="B175" s="44">
        <v>0.67708333333333337</v>
      </c>
      <c r="C175" t="s">
        <v>647</v>
      </c>
      <c r="D175" t="s">
        <v>584</v>
      </c>
      <c r="E175" t="s">
        <v>583</v>
      </c>
      <c r="F175" s="1">
        <v>0</v>
      </c>
    </row>
    <row r="176" spans="1:6" x14ac:dyDescent="0.25">
      <c r="A176" s="2">
        <v>44012</v>
      </c>
      <c r="B176" s="44">
        <v>0.74305555555555547</v>
      </c>
      <c r="C176" t="s">
        <v>648</v>
      </c>
      <c r="D176" t="s">
        <v>597</v>
      </c>
      <c r="E176" t="s">
        <v>583</v>
      </c>
      <c r="F176" s="1">
        <v>0</v>
      </c>
    </row>
    <row r="177" spans="1:6" x14ac:dyDescent="0.25">
      <c r="A177" s="2">
        <v>44012</v>
      </c>
      <c r="B177" s="44">
        <v>0.9375</v>
      </c>
      <c r="C177" t="s">
        <v>648</v>
      </c>
      <c r="D177" t="s">
        <v>582</v>
      </c>
      <c r="E177" t="s">
        <v>615</v>
      </c>
      <c r="F177" s="1">
        <v>0</v>
      </c>
    </row>
    <row r="178" spans="1:6" x14ac:dyDescent="0.25">
      <c r="A178" s="2">
        <v>44013</v>
      </c>
      <c r="B178" s="44">
        <v>0.94930555555555562</v>
      </c>
      <c r="C178" t="s">
        <v>648</v>
      </c>
      <c r="D178" t="s">
        <v>610</v>
      </c>
      <c r="E178" t="s">
        <v>583</v>
      </c>
      <c r="F178" s="1">
        <v>0</v>
      </c>
    </row>
    <row r="179" spans="1:6" x14ac:dyDescent="0.25">
      <c r="A179" s="2">
        <v>44014</v>
      </c>
      <c r="B179" s="44">
        <v>0.55902777777777779</v>
      </c>
      <c r="C179" t="s">
        <v>648</v>
      </c>
      <c r="D179" t="s">
        <v>590</v>
      </c>
      <c r="E179" t="s">
        <v>583</v>
      </c>
      <c r="F179" s="1">
        <v>1</v>
      </c>
    </row>
    <row r="180" spans="1:6" x14ac:dyDescent="0.25">
      <c r="A180" s="2">
        <v>44017</v>
      </c>
      <c r="B180" s="44">
        <v>0.16666666666666666</v>
      </c>
      <c r="C180" t="s">
        <v>647</v>
      </c>
      <c r="D180" t="s">
        <v>587</v>
      </c>
      <c r="E180" t="s">
        <v>619</v>
      </c>
      <c r="F180" s="1">
        <v>0</v>
      </c>
    </row>
    <row r="181" spans="1:6" x14ac:dyDescent="0.25">
      <c r="A181" s="2">
        <v>44018</v>
      </c>
      <c r="B181" s="44">
        <v>0.35347222222222219</v>
      </c>
      <c r="C181" t="s">
        <v>648</v>
      </c>
      <c r="D181" t="s">
        <v>614</v>
      </c>
      <c r="E181" t="s">
        <v>615</v>
      </c>
      <c r="F181" s="1">
        <v>1</v>
      </c>
    </row>
    <row r="182" spans="1:6" x14ac:dyDescent="0.25">
      <c r="A182" s="2">
        <v>44021</v>
      </c>
      <c r="B182" s="44">
        <v>0.44930555555555557</v>
      </c>
      <c r="C182" t="s">
        <v>647</v>
      </c>
      <c r="D182" t="s">
        <v>584</v>
      </c>
      <c r="E182" t="s">
        <v>605</v>
      </c>
      <c r="F182" s="1">
        <v>0</v>
      </c>
    </row>
    <row r="183" spans="1:6" x14ac:dyDescent="0.25">
      <c r="A183" s="2">
        <v>44022</v>
      </c>
      <c r="B183" s="44">
        <v>0.41666666666666669</v>
      </c>
      <c r="C183" t="s">
        <v>646</v>
      </c>
      <c r="D183" t="s">
        <v>599</v>
      </c>
      <c r="E183" t="s">
        <v>619</v>
      </c>
      <c r="F183" s="1">
        <v>0</v>
      </c>
    </row>
    <row r="184" spans="1:6" x14ac:dyDescent="0.25">
      <c r="A184" s="2">
        <v>44022</v>
      </c>
      <c r="B184" s="44">
        <v>0.72222222222222221</v>
      </c>
      <c r="C184" t="s">
        <v>648</v>
      </c>
      <c r="D184" t="s">
        <v>587</v>
      </c>
      <c r="E184" t="s">
        <v>615</v>
      </c>
      <c r="F184" s="1">
        <v>0</v>
      </c>
    </row>
    <row r="185" spans="1:6" x14ac:dyDescent="0.25">
      <c r="A185" s="2">
        <v>44023</v>
      </c>
      <c r="B185" s="44">
        <v>0.1076388888888889</v>
      </c>
      <c r="C185" t="s">
        <v>649</v>
      </c>
      <c r="D185" t="s">
        <v>590</v>
      </c>
      <c r="E185" t="s">
        <v>583</v>
      </c>
      <c r="F185" s="1">
        <v>1</v>
      </c>
    </row>
    <row r="186" spans="1:6" x14ac:dyDescent="0.25">
      <c r="A186" s="2">
        <v>44023</v>
      </c>
      <c r="B186" s="44">
        <v>0.57986111111111105</v>
      </c>
      <c r="C186" t="s">
        <v>647</v>
      </c>
      <c r="D186" t="s">
        <v>587</v>
      </c>
      <c r="E186" t="s">
        <v>583</v>
      </c>
      <c r="F186" s="1">
        <v>0</v>
      </c>
    </row>
    <row r="187" spans="1:6" x14ac:dyDescent="0.25">
      <c r="A187" s="2">
        <v>44025</v>
      </c>
      <c r="B187" s="44">
        <v>0.19999999999999998</v>
      </c>
      <c r="C187" t="s">
        <v>647</v>
      </c>
      <c r="D187" t="s">
        <v>582</v>
      </c>
      <c r="E187" t="s">
        <v>583</v>
      </c>
      <c r="F187" s="1">
        <v>0</v>
      </c>
    </row>
    <row r="188" spans="1:6" x14ac:dyDescent="0.25">
      <c r="A188" s="2">
        <v>44026</v>
      </c>
      <c r="B188" s="44">
        <v>0.47916666666666669</v>
      </c>
      <c r="C188" t="s">
        <v>646</v>
      </c>
      <c r="D188" t="s">
        <v>613</v>
      </c>
      <c r="E188" t="s">
        <v>615</v>
      </c>
      <c r="F188" s="1">
        <v>0</v>
      </c>
    </row>
    <row r="189" spans="1:6" x14ac:dyDescent="0.25">
      <c r="A189" s="2">
        <v>44026</v>
      </c>
      <c r="B189" s="44">
        <v>0.71527777777777779</v>
      </c>
      <c r="C189" t="s">
        <v>647</v>
      </c>
      <c r="D189" t="s">
        <v>587</v>
      </c>
      <c r="E189" t="s">
        <v>595</v>
      </c>
      <c r="F189" s="1">
        <v>0</v>
      </c>
    </row>
    <row r="190" spans="1:6" x14ac:dyDescent="0.25">
      <c r="A190" s="2">
        <v>44028</v>
      </c>
      <c r="B190" s="44">
        <v>0.41875000000000001</v>
      </c>
      <c r="C190" t="s">
        <v>646</v>
      </c>
      <c r="D190" t="s">
        <v>584</v>
      </c>
      <c r="E190" t="s">
        <v>621</v>
      </c>
      <c r="F190" s="1">
        <v>1</v>
      </c>
    </row>
    <row r="191" spans="1:6" x14ac:dyDescent="0.25">
      <c r="A191" s="2">
        <v>44029</v>
      </c>
      <c r="B191" s="44">
        <v>1.3888888888888888E-2</v>
      </c>
      <c r="C191" t="s">
        <v>649</v>
      </c>
      <c r="D191" t="s">
        <v>612</v>
      </c>
      <c r="E191" t="s">
        <v>583</v>
      </c>
      <c r="F191" s="1">
        <v>0</v>
      </c>
    </row>
    <row r="192" spans="1:6" x14ac:dyDescent="0.25">
      <c r="A192" s="2">
        <v>44029</v>
      </c>
      <c r="B192" s="44">
        <v>0.34027777777777773</v>
      </c>
      <c r="C192" t="s">
        <v>647</v>
      </c>
      <c r="D192" t="s">
        <v>584</v>
      </c>
      <c r="E192" t="s">
        <v>583</v>
      </c>
      <c r="F192" s="1">
        <v>0</v>
      </c>
    </row>
    <row r="193" spans="1:6" x14ac:dyDescent="0.25">
      <c r="A193" s="2">
        <v>44029</v>
      </c>
      <c r="B193" s="44">
        <v>0.66666666666666663</v>
      </c>
      <c r="C193" t="s">
        <v>646</v>
      </c>
      <c r="D193" t="s">
        <v>584</v>
      </c>
      <c r="E193" t="s">
        <v>595</v>
      </c>
      <c r="F193" s="1">
        <v>0</v>
      </c>
    </row>
    <row r="194" spans="1:6" x14ac:dyDescent="0.25">
      <c r="A194" s="2">
        <v>44029</v>
      </c>
      <c r="B194" s="44">
        <v>0.79513888888888884</v>
      </c>
      <c r="C194" t="s">
        <v>647</v>
      </c>
      <c r="D194" t="s">
        <v>608</v>
      </c>
      <c r="E194" t="s">
        <v>583</v>
      </c>
      <c r="F194" s="1">
        <v>0</v>
      </c>
    </row>
    <row r="195" spans="1:6" x14ac:dyDescent="0.25">
      <c r="A195" s="2">
        <v>44030</v>
      </c>
      <c r="B195" s="44">
        <v>0.57291666666666663</v>
      </c>
      <c r="C195" t="s">
        <v>648</v>
      </c>
      <c r="D195" t="s">
        <v>587</v>
      </c>
      <c r="E195" t="s">
        <v>583</v>
      </c>
      <c r="F195" s="1">
        <v>0</v>
      </c>
    </row>
    <row r="196" spans="1:6" x14ac:dyDescent="0.25">
      <c r="A196" s="2">
        <v>44031</v>
      </c>
      <c r="B196" s="44">
        <v>0.53125</v>
      </c>
      <c r="C196" t="s">
        <v>650</v>
      </c>
      <c r="D196" t="s">
        <v>587</v>
      </c>
      <c r="E196" t="s">
        <v>583</v>
      </c>
      <c r="F196" s="1">
        <v>0</v>
      </c>
    </row>
    <row r="197" spans="1:6" x14ac:dyDescent="0.25">
      <c r="A197" s="2">
        <v>44032</v>
      </c>
      <c r="B197" s="44">
        <v>0.3263888888888889</v>
      </c>
      <c r="C197" t="s">
        <v>647</v>
      </c>
      <c r="D197" t="s">
        <v>587</v>
      </c>
      <c r="E197" t="s">
        <v>615</v>
      </c>
      <c r="F197" s="1">
        <v>2</v>
      </c>
    </row>
    <row r="198" spans="1:6" x14ac:dyDescent="0.25">
      <c r="A198" s="2">
        <v>44033</v>
      </c>
      <c r="B198" s="44">
        <v>0.34722222222222227</v>
      </c>
      <c r="C198" t="s">
        <v>647</v>
      </c>
      <c r="D198" t="s">
        <v>584</v>
      </c>
      <c r="E198" t="s">
        <v>583</v>
      </c>
      <c r="F198" s="1">
        <v>0</v>
      </c>
    </row>
    <row r="199" spans="1:6" x14ac:dyDescent="0.25">
      <c r="A199" s="2">
        <v>44033</v>
      </c>
      <c r="B199" s="44">
        <v>0.76874999999999993</v>
      </c>
      <c r="C199" t="s">
        <v>648</v>
      </c>
      <c r="D199" t="s">
        <v>584</v>
      </c>
      <c r="E199" t="s">
        <v>583</v>
      </c>
      <c r="F199" s="1">
        <v>0</v>
      </c>
    </row>
    <row r="200" spans="1:6" x14ac:dyDescent="0.25">
      <c r="A200" s="2">
        <v>44033</v>
      </c>
      <c r="B200" s="44">
        <v>0.91666666666666663</v>
      </c>
      <c r="C200" t="s">
        <v>646</v>
      </c>
      <c r="D200" t="s">
        <v>601</v>
      </c>
      <c r="E200" t="s">
        <v>607</v>
      </c>
      <c r="F200" s="1">
        <v>1</v>
      </c>
    </row>
    <row r="201" spans="1:6" x14ac:dyDescent="0.25">
      <c r="A201" s="2">
        <v>44034</v>
      </c>
      <c r="B201" s="44">
        <v>0.70486111111111116</v>
      </c>
      <c r="C201" t="s">
        <v>646</v>
      </c>
      <c r="D201" t="s">
        <v>584</v>
      </c>
      <c r="E201" t="s">
        <v>583</v>
      </c>
      <c r="F201" s="1">
        <v>1</v>
      </c>
    </row>
    <row r="202" spans="1:6" x14ac:dyDescent="0.25">
      <c r="A202" s="26"/>
      <c r="B202" s="37"/>
    </row>
    <row r="203" spans="1:6" x14ac:dyDescent="0.25">
      <c r="A203" s="26"/>
      <c r="B203" s="37"/>
    </row>
    <row r="204" spans="1:6" x14ac:dyDescent="0.25">
      <c r="A204" s="26"/>
      <c r="B204" s="37"/>
    </row>
    <row r="205" spans="1:6" x14ac:dyDescent="0.25">
      <c r="A205" s="26"/>
      <c r="B205" s="37"/>
    </row>
    <row r="206" spans="1:6" x14ac:dyDescent="0.25">
      <c r="A206" s="26"/>
      <c r="B206" s="37"/>
    </row>
    <row r="207" spans="1:6" x14ac:dyDescent="0.25">
      <c r="A207" s="26"/>
      <c r="B207" s="37"/>
    </row>
    <row r="208" spans="1:6" x14ac:dyDescent="0.25">
      <c r="A208" s="26"/>
      <c r="B208" s="37"/>
    </row>
    <row r="209" spans="1:2" x14ac:dyDescent="0.25">
      <c r="A209" s="26"/>
      <c r="B209" s="37"/>
    </row>
    <row r="210" spans="1:2" x14ac:dyDescent="0.25">
      <c r="A210" s="26"/>
      <c r="B210" s="37"/>
    </row>
    <row r="211" spans="1:2" x14ac:dyDescent="0.25">
      <c r="A211" s="26"/>
      <c r="B211" s="37"/>
    </row>
    <row r="212" spans="1:2" x14ac:dyDescent="0.25">
      <c r="A212" s="26"/>
      <c r="B212" s="37"/>
    </row>
    <row r="213" spans="1:2" x14ac:dyDescent="0.25">
      <c r="A213" s="26"/>
      <c r="B213" s="37"/>
    </row>
    <row r="214" spans="1:2" x14ac:dyDescent="0.25">
      <c r="A214" s="26"/>
      <c r="B214" s="37"/>
    </row>
    <row r="215" spans="1:2" x14ac:dyDescent="0.25">
      <c r="A215" s="26"/>
      <c r="B215" s="37"/>
    </row>
    <row r="216" spans="1:2" x14ac:dyDescent="0.25">
      <c r="A216" s="26"/>
      <c r="B216" s="37"/>
    </row>
    <row r="217" spans="1:2" x14ac:dyDescent="0.25">
      <c r="A217" s="26"/>
      <c r="B217" s="37"/>
    </row>
    <row r="218" spans="1:2" x14ac:dyDescent="0.25">
      <c r="A218" s="26"/>
      <c r="B218" s="37"/>
    </row>
    <row r="219" spans="1:2" x14ac:dyDescent="0.25">
      <c r="A219" s="26"/>
      <c r="B219" s="37"/>
    </row>
    <row r="220" spans="1:2" x14ac:dyDescent="0.25">
      <c r="A220" s="26"/>
      <c r="B220" s="37"/>
    </row>
    <row r="221" spans="1:2" x14ac:dyDescent="0.25">
      <c r="A221" s="26"/>
      <c r="B221" s="37"/>
    </row>
    <row r="222" spans="1:2" x14ac:dyDescent="0.25">
      <c r="A222" s="26"/>
      <c r="B222" s="37"/>
    </row>
    <row r="223" spans="1:2" x14ac:dyDescent="0.25">
      <c r="A223" s="26"/>
      <c r="B223" s="37"/>
    </row>
    <row r="224" spans="1:2" x14ac:dyDescent="0.25">
      <c r="A224" s="26"/>
      <c r="B224" s="37"/>
    </row>
    <row r="225" spans="1:2" x14ac:dyDescent="0.25">
      <c r="A225" s="26"/>
      <c r="B225" s="37"/>
    </row>
    <row r="226" spans="1:2" x14ac:dyDescent="0.25">
      <c r="A226" s="26"/>
      <c r="B226" s="37"/>
    </row>
    <row r="227" spans="1:2" x14ac:dyDescent="0.25">
      <c r="A227" s="26"/>
      <c r="B227" s="37"/>
    </row>
    <row r="228" spans="1:2" x14ac:dyDescent="0.25">
      <c r="A228" s="26"/>
      <c r="B228" s="37"/>
    </row>
    <row r="229" spans="1:2" x14ac:dyDescent="0.25">
      <c r="A229" s="26"/>
      <c r="B229" s="37"/>
    </row>
    <row r="230" spans="1:2" x14ac:dyDescent="0.25">
      <c r="A230" s="26"/>
      <c r="B230" s="37"/>
    </row>
  </sheetData>
  <mergeCells count="1">
    <mergeCell ref="A1:F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BA0F-4C61-4309-84AD-B4AC648BA68A}">
  <sheetPr>
    <tabColor rgb="FFFF9999"/>
  </sheetPr>
  <dimension ref="A1:F178"/>
  <sheetViews>
    <sheetView workbookViewId="0"/>
  </sheetViews>
  <sheetFormatPr defaultRowHeight="15" x14ac:dyDescent="0.25"/>
  <cols>
    <col min="1" max="1" width="11.85546875" bestFit="1" customWidth="1"/>
    <col min="3" max="3" width="14.7109375" bestFit="1" customWidth="1"/>
    <col min="4" max="4" width="50.5703125" bestFit="1" customWidth="1"/>
    <col min="5" max="5" width="14.7109375" bestFit="1" customWidth="1"/>
    <col min="6" max="6" width="18.85546875" bestFit="1" customWidth="1"/>
  </cols>
  <sheetData>
    <row r="1" spans="1:6" x14ac:dyDescent="0.25">
      <c r="A1" s="43" t="s">
        <v>626</v>
      </c>
      <c r="B1" s="43"/>
      <c r="C1" s="43"/>
      <c r="D1" s="43"/>
      <c r="E1" s="43"/>
      <c r="F1" s="43"/>
    </row>
    <row r="2" spans="1:6" x14ac:dyDescent="0.25">
      <c r="A2" s="38" t="s">
        <v>576</v>
      </c>
      <c r="B2" s="38" t="s">
        <v>577</v>
      </c>
      <c r="C2" s="38" t="s">
        <v>578</v>
      </c>
      <c r="D2" s="38" t="s">
        <v>580</v>
      </c>
      <c r="E2" s="38" t="s">
        <v>581</v>
      </c>
      <c r="F2" s="38" t="s">
        <v>579</v>
      </c>
    </row>
    <row r="3" spans="1:6" x14ac:dyDescent="0.25">
      <c r="A3" s="2">
        <v>43831</v>
      </c>
      <c r="B3" s="44">
        <v>9.9999999999999992E-2</v>
      </c>
      <c r="C3" t="s">
        <v>648</v>
      </c>
      <c r="D3" t="s">
        <v>584</v>
      </c>
      <c r="E3" t="s">
        <v>619</v>
      </c>
      <c r="F3" s="1">
        <v>3</v>
      </c>
    </row>
    <row r="4" spans="1:6" x14ac:dyDescent="0.25">
      <c r="A4" s="2">
        <v>43833</v>
      </c>
      <c r="B4" s="44">
        <v>0.22222222222222221</v>
      </c>
      <c r="C4" t="s">
        <v>646</v>
      </c>
      <c r="D4" t="s">
        <v>584</v>
      </c>
      <c r="E4" t="s">
        <v>605</v>
      </c>
      <c r="F4" s="1">
        <v>1</v>
      </c>
    </row>
    <row r="5" spans="1:6" x14ac:dyDescent="0.25">
      <c r="A5" s="2">
        <v>43834</v>
      </c>
      <c r="B5" s="44">
        <v>0.19583333333333333</v>
      </c>
      <c r="C5" t="s">
        <v>646</v>
      </c>
      <c r="D5" t="s">
        <v>584</v>
      </c>
      <c r="E5" t="s">
        <v>583</v>
      </c>
      <c r="F5" s="1">
        <v>0</v>
      </c>
    </row>
    <row r="6" spans="1:6" x14ac:dyDescent="0.25">
      <c r="A6" s="2">
        <v>43835</v>
      </c>
      <c r="B6" s="44">
        <v>0.28333333333333333</v>
      </c>
      <c r="C6" t="s">
        <v>648</v>
      </c>
      <c r="D6" t="s">
        <v>590</v>
      </c>
      <c r="E6" t="s">
        <v>583</v>
      </c>
      <c r="F6" s="1">
        <v>2</v>
      </c>
    </row>
    <row r="7" spans="1:6" x14ac:dyDescent="0.25">
      <c r="A7" s="2">
        <v>43835</v>
      </c>
      <c r="B7" s="44">
        <v>0.33333333333333331</v>
      </c>
      <c r="C7" t="s">
        <v>649</v>
      </c>
      <c r="D7" t="s">
        <v>585</v>
      </c>
      <c r="E7" t="s">
        <v>619</v>
      </c>
      <c r="F7" s="1">
        <v>0</v>
      </c>
    </row>
    <row r="8" spans="1:6" x14ac:dyDescent="0.25">
      <c r="A8" s="2">
        <v>43835</v>
      </c>
      <c r="B8" s="44">
        <v>0.71180555555555547</v>
      </c>
      <c r="C8" t="s">
        <v>646</v>
      </c>
      <c r="D8" t="s">
        <v>606</v>
      </c>
      <c r="E8" t="s">
        <v>583</v>
      </c>
      <c r="F8" s="1">
        <v>0</v>
      </c>
    </row>
    <row r="9" spans="1:6" x14ac:dyDescent="0.25">
      <c r="A9" s="2">
        <v>43837</v>
      </c>
      <c r="B9" s="44">
        <v>0.875</v>
      </c>
      <c r="C9" t="s">
        <v>647</v>
      </c>
      <c r="D9" t="s">
        <v>601</v>
      </c>
      <c r="E9" t="s">
        <v>583</v>
      </c>
      <c r="F9" s="1">
        <v>0</v>
      </c>
    </row>
    <row r="10" spans="1:6" x14ac:dyDescent="0.25">
      <c r="A10" s="2">
        <v>43838</v>
      </c>
      <c r="B10" s="44">
        <v>0.75</v>
      </c>
      <c r="C10" t="s">
        <v>647</v>
      </c>
      <c r="D10" t="s">
        <v>584</v>
      </c>
      <c r="E10" t="s">
        <v>583</v>
      </c>
      <c r="F10" s="1">
        <v>0</v>
      </c>
    </row>
    <row r="11" spans="1:6" x14ac:dyDescent="0.25">
      <c r="A11" s="2">
        <v>43838</v>
      </c>
      <c r="B11" s="44">
        <v>0.94374999999999998</v>
      </c>
      <c r="C11" t="s">
        <v>648</v>
      </c>
      <c r="D11" t="s">
        <v>606</v>
      </c>
      <c r="E11" t="s">
        <v>583</v>
      </c>
      <c r="F11" s="1">
        <v>0</v>
      </c>
    </row>
    <row r="12" spans="1:6" x14ac:dyDescent="0.25">
      <c r="A12" s="2">
        <v>43839</v>
      </c>
      <c r="B12" s="44">
        <v>1.3888888888888889E-3</v>
      </c>
      <c r="C12" t="s">
        <v>646</v>
      </c>
      <c r="D12" t="s">
        <v>590</v>
      </c>
      <c r="E12" t="s">
        <v>583</v>
      </c>
      <c r="F12" s="1">
        <v>1</v>
      </c>
    </row>
    <row r="13" spans="1:6" x14ac:dyDescent="0.25">
      <c r="A13" s="2">
        <v>43839</v>
      </c>
      <c r="B13" s="44">
        <v>0.58333333333333337</v>
      </c>
      <c r="C13" t="s">
        <v>646</v>
      </c>
      <c r="D13" t="s">
        <v>584</v>
      </c>
      <c r="E13" t="s">
        <v>588</v>
      </c>
      <c r="F13" s="1">
        <v>0</v>
      </c>
    </row>
    <row r="14" spans="1:6" x14ac:dyDescent="0.25">
      <c r="A14" s="2">
        <v>43840</v>
      </c>
      <c r="B14" s="44">
        <v>0.54861111111111105</v>
      </c>
      <c r="C14" t="s">
        <v>646</v>
      </c>
      <c r="D14" t="s">
        <v>589</v>
      </c>
      <c r="E14" t="s">
        <v>621</v>
      </c>
      <c r="F14" s="1">
        <v>0</v>
      </c>
    </row>
    <row r="15" spans="1:6" x14ac:dyDescent="0.25">
      <c r="A15" s="2">
        <v>43840</v>
      </c>
      <c r="B15" s="44">
        <v>0.85069444444444453</v>
      </c>
      <c r="C15" t="s">
        <v>649</v>
      </c>
      <c r="D15" t="s">
        <v>584</v>
      </c>
      <c r="E15" t="s">
        <v>588</v>
      </c>
      <c r="F15" s="1">
        <v>1</v>
      </c>
    </row>
    <row r="16" spans="1:6" x14ac:dyDescent="0.25">
      <c r="A16" s="2">
        <v>43840</v>
      </c>
      <c r="B16" s="44">
        <v>0.85486111111111107</v>
      </c>
      <c r="C16" t="s">
        <v>646</v>
      </c>
      <c r="D16" t="s">
        <v>584</v>
      </c>
      <c r="E16" t="s">
        <v>619</v>
      </c>
      <c r="F16" s="1">
        <v>0</v>
      </c>
    </row>
    <row r="17" spans="1:6" x14ac:dyDescent="0.25">
      <c r="A17" s="2">
        <v>43840</v>
      </c>
      <c r="B17" s="44">
        <v>0.98333333333333339</v>
      </c>
      <c r="C17" t="s">
        <v>647</v>
      </c>
      <c r="D17" t="s">
        <v>584</v>
      </c>
      <c r="E17" t="s">
        <v>583</v>
      </c>
      <c r="F17" s="1">
        <v>0</v>
      </c>
    </row>
    <row r="18" spans="1:6" x14ac:dyDescent="0.25">
      <c r="A18" s="2">
        <v>43841</v>
      </c>
      <c r="B18" s="44">
        <v>0.47222222222222227</v>
      </c>
      <c r="C18" t="s">
        <v>649</v>
      </c>
      <c r="D18" t="s">
        <v>584</v>
      </c>
      <c r="E18" t="s">
        <v>619</v>
      </c>
      <c r="F18" s="1">
        <v>1</v>
      </c>
    </row>
    <row r="19" spans="1:6" x14ac:dyDescent="0.25">
      <c r="A19" s="2">
        <v>43842</v>
      </c>
      <c r="B19" s="44">
        <v>0.71180555555555547</v>
      </c>
      <c r="C19" t="s">
        <v>646</v>
      </c>
      <c r="D19" t="s">
        <v>584</v>
      </c>
      <c r="E19" t="s">
        <v>583</v>
      </c>
      <c r="F19" s="1">
        <v>0</v>
      </c>
    </row>
    <row r="20" spans="1:6" x14ac:dyDescent="0.25">
      <c r="A20" s="2">
        <v>43842</v>
      </c>
      <c r="B20" s="44">
        <v>0.79166666666666663</v>
      </c>
      <c r="C20" t="s">
        <v>649</v>
      </c>
      <c r="D20" t="s">
        <v>584</v>
      </c>
      <c r="E20" t="s">
        <v>583</v>
      </c>
      <c r="F20" s="1">
        <v>0</v>
      </c>
    </row>
    <row r="21" spans="1:6" x14ac:dyDescent="0.25">
      <c r="A21" s="2">
        <v>43843</v>
      </c>
      <c r="B21" s="44">
        <v>6.9444444444444434E-2</v>
      </c>
      <c r="C21" t="s">
        <v>649</v>
      </c>
      <c r="D21" t="s">
        <v>614</v>
      </c>
      <c r="E21" t="s">
        <v>619</v>
      </c>
      <c r="F21" s="1">
        <v>1</v>
      </c>
    </row>
    <row r="22" spans="1:6" x14ac:dyDescent="0.25">
      <c r="A22" s="2">
        <v>43844</v>
      </c>
      <c r="B22" s="44">
        <v>0.30555555555555552</v>
      </c>
      <c r="C22" t="s">
        <v>648</v>
      </c>
      <c r="D22" t="s">
        <v>606</v>
      </c>
      <c r="E22" t="s">
        <v>583</v>
      </c>
      <c r="F22" s="1">
        <v>0</v>
      </c>
    </row>
    <row r="23" spans="1:6" x14ac:dyDescent="0.25">
      <c r="A23" s="2">
        <v>43844</v>
      </c>
      <c r="B23" s="44">
        <v>0.5756944444444444</v>
      </c>
      <c r="C23" t="s">
        <v>649</v>
      </c>
      <c r="D23" t="s">
        <v>589</v>
      </c>
      <c r="E23" t="s">
        <v>583</v>
      </c>
      <c r="F23" s="1">
        <v>0</v>
      </c>
    </row>
    <row r="24" spans="1:6" x14ac:dyDescent="0.25">
      <c r="A24" s="2">
        <v>43845</v>
      </c>
      <c r="B24" s="44">
        <v>0.81388888888888899</v>
      </c>
      <c r="C24" t="s">
        <v>646</v>
      </c>
      <c r="D24" t="s">
        <v>589</v>
      </c>
      <c r="E24" t="s">
        <v>604</v>
      </c>
      <c r="F24" s="1">
        <v>1</v>
      </c>
    </row>
    <row r="25" spans="1:6" x14ac:dyDescent="0.25">
      <c r="A25" s="2">
        <v>43845</v>
      </c>
      <c r="B25" s="44">
        <v>0.82291666666666663</v>
      </c>
      <c r="C25" t="s">
        <v>649</v>
      </c>
      <c r="D25" t="s">
        <v>584</v>
      </c>
      <c r="E25" t="s">
        <v>583</v>
      </c>
      <c r="F25" s="1">
        <v>1</v>
      </c>
    </row>
    <row r="26" spans="1:6" x14ac:dyDescent="0.25">
      <c r="A26" s="2">
        <v>43846</v>
      </c>
      <c r="B26" s="44">
        <v>0.46875</v>
      </c>
      <c r="C26" t="s">
        <v>649</v>
      </c>
      <c r="D26" t="s">
        <v>606</v>
      </c>
      <c r="E26" t="s">
        <v>583</v>
      </c>
      <c r="F26" s="1">
        <v>0</v>
      </c>
    </row>
    <row r="27" spans="1:6" x14ac:dyDescent="0.25">
      <c r="A27" s="2">
        <v>43846</v>
      </c>
      <c r="B27" s="44">
        <v>0.52430555555555558</v>
      </c>
      <c r="C27" t="s">
        <v>646</v>
      </c>
      <c r="D27" t="s">
        <v>584</v>
      </c>
      <c r="E27" t="s">
        <v>583</v>
      </c>
      <c r="F27" s="1">
        <v>0</v>
      </c>
    </row>
    <row r="28" spans="1:6" x14ac:dyDescent="0.25">
      <c r="A28" s="2">
        <v>43846</v>
      </c>
      <c r="B28" s="44">
        <v>0.64513888888888882</v>
      </c>
      <c r="C28" t="s">
        <v>648</v>
      </c>
      <c r="D28" t="s">
        <v>582</v>
      </c>
      <c r="E28" t="s">
        <v>583</v>
      </c>
      <c r="F28" s="1">
        <v>0</v>
      </c>
    </row>
    <row r="29" spans="1:6" x14ac:dyDescent="0.25">
      <c r="A29" s="2">
        <v>43849</v>
      </c>
      <c r="B29" s="44">
        <v>0.21319444444444444</v>
      </c>
      <c r="C29" t="s">
        <v>648</v>
      </c>
      <c r="D29" t="s">
        <v>606</v>
      </c>
      <c r="E29" t="s">
        <v>619</v>
      </c>
      <c r="F29" s="1">
        <v>0</v>
      </c>
    </row>
    <row r="30" spans="1:6" x14ac:dyDescent="0.25">
      <c r="A30" s="2">
        <v>43849</v>
      </c>
      <c r="B30" s="44">
        <v>0.64583333333333337</v>
      </c>
      <c r="C30" t="s">
        <v>646</v>
      </c>
      <c r="D30" t="s">
        <v>584</v>
      </c>
      <c r="E30" t="s">
        <v>583</v>
      </c>
      <c r="F30" s="1">
        <v>0</v>
      </c>
    </row>
    <row r="31" spans="1:6" x14ac:dyDescent="0.25">
      <c r="A31" s="2">
        <v>43851</v>
      </c>
      <c r="B31" s="44">
        <v>0.47916666666666669</v>
      </c>
      <c r="C31" t="s">
        <v>646</v>
      </c>
      <c r="D31" t="s">
        <v>584</v>
      </c>
      <c r="E31" t="s">
        <v>588</v>
      </c>
      <c r="F31" s="1">
        <v>0</v>
      </c>
    </row>
    <row r="32" spans="1:6" x14ac:dyDescent="0.25">
      <c r="A32" s="2">
        <v>43852</v>
      </c>
      <c r="B32" s="44">
        <v>0.1875</v>
      </c>
      <c r="C32" t="s">
        <v>646</v>
      </c>
      <c r="D32" t="s">
        <v>606</v>
      </c>
      <c r="E32" t="s">
        <v>583</v>
      </c>
      <c r="F32" s="1">
        <v>0</v>
      </c>
    </row>
    <row r="33" spans="1:6" x14ac:dyDescent="0.25">
      <c r="A33" s="2">
        <v>43852</v>
      </c>
      <c r="B33" s="44">
        <v>0.76736111111111116</v>
      </c>
      <c r="C33" t="s">
        <v>646</v>
      </c>
      <c r="D33" t="s">
        <v>584</v>
      </c>
      <c r="E33" t="s">
        <v>619</v>
      </c>
      <c r="F33" s="1">
        <v>0</v>
      </c>
    </row>
    <row r="34" spans="1:6" x14ac:dyDescent="0.25">
      <c r="A34" s="2">
        <v>43852</v>
      </c>
      <c r="B34" s="44">
        <v>0.8208333333333333</v>
      </c>
      <c r="C34" t="s">
        <v>646</v>
      </c>
      <c r="D34" t="s">
        <v>584</v>
      </c>
      <c r="E34" t="s">
        <v>583</v>
      </c>
      <c r="F34" s="1">
        <v>0</v>
      </c>
    </row>
    <row r="35" spans="1:6" x14ac:dyDescent="0.25">
      <c r="A35" s="2">
        <v>43853</v>
      </c>
      <c r="B35" s="44">
        <v>0.34861111111111115</v>
      </c>
      <c r="C35" t="s">
        <v>646</v>
      </c>
      <c r="D35" t="s">
        <v>584</v>
      </c>
      <c r="E35" t="s">
        <v>583</v>
      </c>
      <c r="F35" s="1">
        <v>0</v>
      </c>
    </row>
    <row r="36" spans="1:6" x14ac:dyDescent="0.25">
      <c r="A36" s="2">
        <v>43854</v>
      </c>
      <c r="B36" s="44">
        <v>0.92361111111111116</v>
      </c>
      <c r="C36" t="s">
        <v>646</v>
      </c>
      <c r="D36" t="s">
        <v>584</v>
      </c>
      <c r="E36" t="s">
        <v>619</v>
      </c>
      <c r="F36" s="1">
        <v>0</v>
      </c>
    </row>
    <row r="37" spans="1:6" x14ac:dyDescent="0.25">
      <c r="A37" s="2">
        <v>43854</v>
      </c>
      <c r="B37" s="44">
        <v>0.99652777777777779</v>
      </c>
      <c r="C37" t="s">
        <v>646</v>
      </c>
      <c r="D37" t="s">
        <v>601</v>
      </c>
      <c r="E37" t="s">
        <v>583</v>
      </c>
      <c r="F37" s="1">
        <v>0</v>
      </c>
    </row>
    <row r="38" spans="1:6" x14ac:dyDescent="0.25">
      <c r="A38" s="2">
        <v>43855</v>
      </c>
      <c r="B38" s="44">
        <v>0.69374999999999998</v>
      </c>
      <c r="C38" t="s">
        <v>648</v>
      </c>
      <c r="D38" t="s">
        <v>606</v>
      </c>
      <c r="E38" t="s">
        <v>619</v>
      </c>
      <c r="F38" s="1">
        <v>0</v>
      </c>
    </row>
    <row r="39" spans="1:6" x14ac:dyDescent="0.25">
      <c r="A39" s="2">
        <v>43857</v>
      </c>
      <c r="B39" s="44">
        <v>0.65972222222222221</v>
      </c>
      <c r="C39" t="s">
        <v>646</v>
      </c>
      <c r="D39" t="s">
        <v>584</v>
      </c>
      <c r="E39" t="s">
        <v>588</v>
      </c>
      <c r="F39" s="1">
        <v>1</v>
      </c>
    </row>
    <row r="40" spans="1:6" x14ac:dyDescent="0.25">
      <c r="A40" s="2">
        <v>43858</v>
      </c>
      <c r="B40" s="44">
        <v>0.34027777777777773</v>
      </c>
      <c r="C40" t="s">
        <v>646</v>
      </c>
      <c r="D40" t="s">
        <v>608</v>
      </c>
      <c r="E40" t="s">
        <v>605</v>
      </c>
      <c r="F40" s="1">
        <v>0</v>
      </c>
    </row>
    <row r="41" spans="1:6" x14ac:dyDescent="0.25">
      <c r="A41" s="2">
        <v>43858</v>
      </c>
      <c r="B41" s="44">
        <v>0.77847222222222223</v>
      </c>
      <c r="C41" t="s">
        <v>646</v>
      </c>
      <c r="D41" t="s">
        <v>584</v>
      </c>
      <c r="E41" t="s">
        <v>619</v>
      </c>
      <c r="F41" s="1">
        <v>0</v>
      </c>
    </row>
    <row r="42" spans="1:6" x14ac:dyDescent="0.25">
      <c r="A42" s="2">
        <v>43859</v>
      </c>
      <c r="B42" s="44">
        <v>0.81597222222222221</v>
      </c>
      <c r="C42" t="s">
        <v>646</v>
      </c>
      <c r="D42" t="s">
        <v>584</v>
      </c>
      <c r="E42" t="s">
        <v>595</v>
      </c>
      <c r="F42" s="1">
        <v>0</v>
      </c>
    </row>
    <row r="43" spans="1:6" x14ac:dyDescent="0.25">
      <c r="A43" s="2">
        <v>43862</v>
      </c>
      <c r="B43" s="44">
        <v>1.6666666666666666E-2</v>
      </c>
      <c r="C43" t="s">
        <v>647</v>
      </c>
      <c r="D43" t="s">
        <v>584</v>
      </c>
      <c r="E43" t="s">
        <v>619</v>
      </c>
      <c r="F43" s="1">
        <v>1</v>
      </c>
    </row>
    <row r="44" spans="1:6" x14ac:dyDescent="0.25">
      <c r="A44" s="2">
        <v>43862</v>
      </c>
      <c r="B44" s="44">
        <v>0.41319444444444442</v>
      </c>
      <c r="C44" t="s">
        <v>646</v>
      </c>
      <c r="D44" t="s">
        <v>584</v>
      </c>
      <c r="E44" t="s">
        <v>619</v>
      </c>
      <c r="F44" s="1">
        <v>0</v>
      </c>
    </row>
    <row r="45" spans="1:6" x14ac:dyDescent="0.25">
      <c r="A45" s="2">
        <v>43863</v>
      </c>
      <c r="B45" s="44">
        <v>8.3333333333333329E-2</v>
      </c>
      <c r="C45" t="s">
        <v>646</v>
      </c>
      <c r="D45" t="s">
        <v>601</v>
      </c>
      <c r="E45" t="s">
        <v>619</v>
      </c>
      <c r="F45" s="1">
        <v>0</v>
      </c>
    </row>
    <row r="46" spans="1:6" x14ac:dyDescent="0.25">
      <c r="A46" s="2">
        <v>43863</v>
      </c>
      <c r="B46" s="44">
        <v>0.60416666666666663</v>
      </c>
      <c r="C46" t="s">
        <v>646</v>
      </c>
      <c r="D46" t="s">
        <v>608</v>
      </c>
      <c r="E46" t="s">
        <v>619</v>
      </c>
      <c r="F46" s="1">
        <v>0</v>
      </c>
    </row>
    <row r="47" spans="1:6" x14ac:dyDescent="0.25">
      <c r="A47" s="2">
        <v>43863</v>
      </c>
      <c r="B47" s="44">
        <v>0.6777777777777777</v>
      </c>
      <c r="C47" t="s">
        <v>646</v>
      </c>
      <c r="D47" t="s">
        <v>584</v>
      </c>
      <c r="E47" t="s">
        <v>583</v>
      </c>
      <c r="F47" s="1">
        <v>0</v>
      </c>
    </row>
    <row r="48" spans="1:6" x14ac:dyDescent="0.25">
      <c r="A48" s="2">
        <v>43864</v>
      </c>
      <c r="B48" s="44">
        <v>0.98125000000000007</v>
      </c>
      <c r="C48" t="s">
        <v>649</v>
      </c>
      <c r="D48" t="s">
        <v>584</v>
      </c>
      <c r="E48" t="s">
        <v>583</v>
      </c>
      <c r="F48" s="1">
        <v>0</v>
      </c>
    </row>
    <row r="49" spans="1:6" x14ac:dyDescent="0.25">
      <c r="A49" s="2">
        <v>43865</v>
      </c>
      <c r="B49" s="44">
        <v>0.76388888888888884</v>
      </c>
      <c r="C49" t="s">
        <v>646</v>
      </c>
      <c r="D49" t="s">
        <v>614</v>
      </c>
      <c r="E49" t="s">
        <v>598</v>
      </c>
      <c r="F49" s="1">
        <v>0</v>
      </c>
    </row>
    <row r="50" spans="1:6" x14ac:dyDescent="0.25">
      <c r="A50" s="2">
        <v>43866</v>
      </c>
      <c r="B50" s="44">
        <v>0.39583333333333331</v>
      </c>
      <c r="C50" t="s">
        <v>648</v>
      </c>
      <c r="D50" t="s">
        <v>613</v>
      </c>
      <c r="E50" t="s">
        <v>619</v>
      </c>
      <c r="F50" s="1">
        <v>1</v>
      </c>
    </row>
    <row r="51" spans="1:6" x14ac:dyDescent="0.25">
      <c r="A51" s="2">
        <v>43867</v>
      </c>
      <c r="B51" s="44">
        <v>0.5</v>
      </c>
      <c r="C51" t="s">
        <v>646</v>
      </c>
      <c r="D51" t="s">
        <v>584</v>
      </c>
      <c r="E51" t="s">
        <v>583</v>
      </c>
      <c r="F51" s="1">
        <v>0</v>
      </c>
    </row>
    <row r="52" spans="1:6" x14ac:dyDescent="0.25">
      <c r="A52" s="2">
        <v>43867</v>
      </c>
      <c r="B52" s="44">
        <v>0.75416666666666676</v>
      </c>
      <c r="C52" t="s">
        <v>648</v>
      </c>
      <c r="D52" t="s">
        <v>584</v>
      </c>
      <c r="E52" t="s">
        <v>619</v>
      </c>
      <c r="F52" s="1">
        <v>0</v>
      </c>
    </row>
    <row r="53" spans="1:6" x14ac:dyDescent="0.25">
      <c r="A53" s="2">
        <v>43867</v>
      </c>
      <c r="B53" s="44">
        <v>0.87152777777777779</v>
      </c>
      <c r="C53" t="s">
        <v>646</v>
      </c>
      <c r="D53" t="s">
        <v>584</v>
      </c>
      <c r="E53" t="s">
        <v>588</v>
      </c>
      <c r="F53" s="1">
        <v>1</v>
      </c>
    </row>
    <row r="54" spans="1:6" x14ac:dyDescent="0.25">
      <c r="A54" s="2">
        <v>43867</v>
      </c>
      <c r="B54" s="44">
        <v>0.97916666666666663</v>
      </c>
      <c r="C54" t="s">
        <v>646</v>
      </c>
      <c r="D54" t="s">
        <v>589</v>
      </c>
      <c r="E54" t="s">
        <v>583</v>
      </c>
      <c r="F54" s="1">
        <v>0</v>
      </c>
    </row>
    <row r="55" spans="1:6" x14ac:dyDescent="0.25">
      <c r="A55" s="2">
        <v>43868</v>
      </c>
      <c r="B55" s="44">
        <v>0.54999999999999993</v>
      </c>
      <c r="C55" t="s">
        <v>646</v>
      </c>
      <c r="D55" t="s">
        <v>584</v>
      </c>
      <c r="E55" t="s">
        <v>583</v>
      </c>
      <c r="F55" s="1">
        <v>0</v>
      </c>
    </row>
    <row r="56" spans="1:6" x14ac:dyDescent="0.25">
      <c r="A56" s="2">
        <v>43868</v>
      </c>
      <c r="B56" s="44">
        <v>0.82291666666666663</v>
      </c>
      <c r="C56" t="s">
        <v>646</v>
      </c>
      <c r="D56" t="s">
        <v>606</v>
      </c>
      <c r="E56" t="s">
        <v>619</v>
      </c>
      <c r="F56" s="1">
        <v>0</v>
      </c>
    </row>
    <row r="57" spans="1:6" x14ac:dyDescent="0.25">
      <c r="A57" s="2">
        <v>43869</v>
      </c>
      <c r="B57" s="44">
        <v>0.72222222222222221</v>
      </c>
      <c r="C57" t="s">
        <v>648</v>
      </c>
      <c r="D57" t="s">
        <v>593</v>
      </c>
      <c r="E57" t="s">
        <v>588</v>
      </c>
      <c r="F57" s="1">
        <v>1</v>
      </c>
    </row>
    <row r="58" spans="1:6" x14ac:dyDescent="0.25">
      <c r="A58" s="2">
        <v>43870</v>
      </c>
      <c r="B58" s="44">
        <v>5.2083333333333336E-2</v>
      </c>
      <c r="C58" t="s">
        <v>646</v>
      </c>
      <c r="D58" t="s">
        <v>589</v>
      </c>
      <c r="E58" t="s">
        <v>619</v>
      </c>
      <c r="F58" s="1">
        <v>0</v>
      </c>
    </row>
    <row r="59" spans="1:6" x14ac:dyDescent="0.25">
      <c r="A59" s="2">
        <v>43870</v>
      </c>
      <c r="B59" s="44">
        <v>0.62152777777777779</v>
      </c>
      <c r="C59" t="s">
        <v>647</v>
      </c>
      <c r="D59" t="s">
        <v>584</v>
      </c>
      <c r="E59" t="s">
        <v>619</v>
      </c>
      <c r="F59" s="1">
        <v>0</v>
      </c>
    </row>
    <row r="60" spans="1:6" x14ac:dyDescent="0.25">
      <c r="A60" s="2">
        <v>43871</v>
      </c>
      <c r="B60" s="44">
        <v>4.8611111111111112E-2</v>
      </c>
      <c r="C60" t="s">
        <v>646</v>
      </c>
      <c r="D60" t="s">
        <v>584</v>
      </c>
      <c r="E60" t="s">
        <v>619</v>
      </c>
      <c r="F60" s="1">
        <v>0</v>
      </c>
    </row>
    <row r="61" spans="1:6" x14ac:dyDescent="0.25">
      <c r="A61" s="2">
        <v>43871</v>
      </c>
      <c r="B61" s="44">
        <v>0.375</v>
      </c>
      <c r="C61" t="s">
        <v>648</v>
      </c>
      <c r="D61" t="s">
        <v>606</v>
      </c>
      <c r="E61" t="s">
        <v>619</v>
      </c>
      <c r="F61" s="1">
        <v>0</v>
      </c>
    </row>
    <row r="62" spans="1:6" x14ac:dyDescent="0.25">
      <c r="A62" s="2">
        <v>43873</v>
      </c>
      <c r="B62" s="44">
        <v>0.44930555555555557</v>
      </c>
      <c r="C62" t="s">
        <v>646</v>
      </c>
      <c r="D62" t="s">
        <v>584</v>
      </c>
      <c r="E62" t="s">
        <v>619</v>
      </c>
      <c r="F62" s="1">
        <v>0</v>
      </c>
    </row>
    <row r="63" spans="1:6" x14ac:dyDescent="0.25">
      <c r="A63" s="2">
        <v>43873</v>
      </c>
      <c r="B63" s="44">
        <v>0.88611111111111107</v>
      </c>
      <c r="C63" t="s">
        <v>646</v>
      </c>
      <c r="D63" t="s">
        <v>584</v>
      </c>
      <c r="E63" t="s">
        <v>605</v>
      </c>
      <c r="F63" s="1">
        <v>0</v>
      </c>
    </row>
    <row r="64" spans="1:6" x14ac:dyDescent="0.25">
      <c r="A64" s="2">
        <v>43874</v>
      </c>
      <c r="B64" s="44">
        <v>0.63194444444444442</v>
      </c>
      <c r="C64" t="s">
        <v>646</v>
      </c>
      <c r="D64" t="s">
        <v>601</v>
      </c>
      <c r="E64" t="s">
        <v>619</v>
      </c>
      <c r="F64" s="1">
        <v>0</v>
      </c>
    </row>
    <row r="65" spans="1:6" x14ac:dyDescent="0.25">
      <c r="A65" s="2">
        <v>43874</v>
      </c>
      <c r="B65" s="44">
        <v>0.83472222222222225</v>
      </c>
      <c r="C65" t="s">
        <v>646</v>
      </c>
      <c r="D65" t="s">
        <v>584</v>
      </c>
      <c r="E65" t="s">
        <v>583</v>
      </c>
      <c r="F65" s="1">
        <v>2</v>
      </c>
    </row>
    <row r="66" spans="1:6" x14ac:dyDescent="0.25">
      <c r="A66" s="2">
        <v>43875</v>
      </c>
      <c r="B66" s="44">
        <v>0.49513888888888885</v>
      </c>
      <c r="C66" t="s">
        <v>646</v>
      </c>
      <c r="D66" t="s">
        <v>599</v>
      </c>
      <c r="E66" t="s">
        <v>619</v>
      </c>
      <c r="F66" s="1">
        <v>0</v>
      </c>
    </row>
    <row r="67" spans="1:6" x14ac:dyDescent="0.25">
      <c r="A67" s="2">
        <v>43875</v>
      </c>
      <c r="B67" s="44">
        <v>0.65625</v>
      </c>
      <c r="C67" t="s">
        <v>649</v>
      </c>
      <c r="D67" t="s">
        <v>584</v>
      </c>
      <c r="E67" t="s">
        <v>583</v>
      </c>
      <c r="F67" s="1">
        <v>0</v>
      </c>
    </row>
    <row r="68" spans="1:6" x14ac:dyDescent="0.25">
      <c r="A68" s="2">
        <v>43876</v>
      </c>
      <c r="B68" s="44">
        <v>3.2638888888888891E-2</v>
      </c>
      <c r="C68" t="s">
        <v>646</v>
      </c>
      <c r="D68" t="s">
        <v>601</v>
      </c>
      <c r="E68" t="s">
        <v>619</v>
      </c>
      <c r="F68" s="1">
        <v>0</v>
      </c>
    </row>
    <row r="69" spans="1:6" x14ac:dyDescent="0.25">
      <c r="A69" s="2">
        <v>43876</v>
      </c>
      <c r="B69" s="44">
        <v>0.57361111111111118</v>
      </c>
      <c r="C69" t="s">
        <v>647</v>
      </c>
      <c r="D69" t="s">
        <v>589</v>
      </c>
      <c r="E69" t="s">
        <v>583</v>
      </c>
      <c r="F69" s="1">
        <v>0</v>
      </c>
    </row>
    <row r="70" spans="1:6" x14ac:dyDescent="0.25">
      <c r="A70" s="2">
        <v>43880</v>
      </c>
      <c r="B70" s="44">
        <v>0</v>
      </c>
      <c r="C70" t="s">
        <v>646</v>
      </c>
      <c r="D70" t="s">
        <v>601</v>
      </c>
      <c r="E70" t="s">
        <v>588</v>
      </c>
      <c r="F70" s="1">
        <v>0</v>
      </c>
    </row>
    <row r="71" spans="1:6" x14ac:dyDescent="0.25">
      <c r="A71" s="2">
        <v>43880</v>
      </c>
      <c r="B71" s="44">
        <v>0.52083333333333337</v>
      </c>
      <c r="C71" t="s">
        <v>647</v>
      </c>
      <c r="D71" t="s">
        <v>606</v>
      </c>
      <c r="E71" t="s">
        <v>583</v>
      </c>
      <c r="F71" s="1">
        <v>0</v>
      </c>
    </row>
    <row r="72" spans="1:6" x14ac:dyDescent="0.25">
      <c r="A72" s="2">
        <v>43880</v>
      </c>
      <c r="B72" s="44">
        <v>0.70486111111111116</v>
      </c>
      <c r="C72" t="s">
        <v>649</v>
      </c>
      <c r="D72" t="s">
        <v>584</v>
      </c>
      <c r="E72" t="s">
        <v>583</v>
      </c>
      <c r="F72" s="1">
        <v>0</v>
      </c>
    </row>
    <row r="73" spans="1:6" x14ac:dyDescent="0.25">
      <c r="A73" s="2">
        <v>43883</v>
      </c>
      <c r="B73" s="44">
        <v>0.89513888888888893</v>
      </c>
      <c r="C73" t="s">
        <v>646</v>
      </c>
      <c r="D73" t="s">
        <v>606</v>
      </c>
      <c r="E73" t="s">
        <v>583</v>
      </c>
      <c r="F73" s="1">
        <v>0</v>
      </c>
    </row>
    <row r="74" spans="1:6" x14ac:dyDescent="0.25">
      <c r="A74" s="2">
        <v>43885</v>
      </c>
      <c r="B74" s="44">
        <v>0.48680555555555555</v>
      </c>
      <c r="C74" t="s">
        <v>646</v>
      </c>
      <c r="D74" t="s">
        <v>599</v>
      </c>
      <c r="E74" t="s">
        <v>583</v>
      </c>
      <c r="F74" s="1">
        <v>0</v>
      </c>
    </row>
    <row r="75" spans="1:6" x14ac:dyDescent="0.25">
      <c r="A75" s="2">
        <v>43886</v>
      </c>
      <c r="B75" s="44">
        <v>0.48541666666666666</v>
      </c>
      <c r="C75" t="s">
        <v>649</v>
      </c>
      <c r="D75" t="s">
        <v>584</v>
      </c>
      <c r="E75" t="s">
        <v>619</v>
      </c>
      <c r="F75" s="1">
        <v>0</v>
      </c>
    </row>
    <row r="76" spans="1:6" x14ac:dyDescent="0.25">
      <c r="A76" s="2">
        <v>43887</v>
      </c>
      <c r="B76" s="44">
        <v>0.36805555555555558</v>
      </c>
      <c r="C76" t="s">
        <v>646</v>
      </c>
      <c r="D76" t="s">
        <v>584</v>
      </c>
      <c r="E76" t="s">
        <v>583</v>
      </c>
      <c r="F76" s="1">
        <v>0</v>
      </c>
    </row>
    <row r="77" spans="1:6" x14ac:dyDescent="0.25">
      <c r="A77" s="2">
        <v>43887</v>
      </c>
      <c r="B77" s="44">
        <v>0.4375</v>
      </c>
      <c r="C77" t="s">
        <v>646</v>
      </c>
      <c r="D77" t="s">
        <v>589</v>
      </c>
      <c r="E77" t="s">
        <v>605</v>
      </c>
      <c r="F77" s="1">
        <v>0</v>
      </c>
    </row>
    <row r="78" spans="1:6" x14ac:dyDescent="0.25">
      <c r="A78" s="2">
        <v>43888</v>
      </c>
      <c r="B78" s="44">
        <v>0.42708333333333331</v>
      </c>
      <c r="C78" t="s">
        <v>646</v>
      </c>
      <c r="D78" t="s">
        <v>584</v>
      </c>
      <c r="E78" t="s">
        <v>583</v>
      </c>
      <c r="F78" s="1">
        <v>0</v>
      </c>
    </row>
    <row r="79" spans="1:6" x14ac:dyDescent="0.25">
      <c r="A79" s="2">
        <v>43888</v>
      </c>
      <c r="B79" s="44">
        <v>0.89583333333333337</v>
      </c>
      <c r="C79" t="s">
        <v>646</v>
      </c>
      <c r="D79" t="s">
        <v>606</v>
      </c>
      <c r="E79" t="s">
        <v>619</v>
      </c>
      <c r="F79" s="1">
        <v>0</v>
      </c>
    </row>
    <row r="80" spans="1:6" x14ac:dyDescent="0.25">
      <c r="A80" s="2">
        <v>43889</v>
      </c>
      <c r="B80" s="44">
        <v>0.52847222222222223</v>
      </c>
      <c r="C80" t="s">
        <v>648</v>
      </c>
      <c r="D80" t="s">
        <v>584</v>
      </c>
      <c r="E80" t="s">
        <v>583</v>
      </c>
      <c r="F80" s="1">
        <v>0</v>
      </c>
    </row>
    <row r="81" spans="1:6" x14ac:dyDescent="0.25">
      <c r="A81" s="2">
        <v>43889</v>
      </c>
      <c r="B81" s="44">
        <v>0.72916666666666663</v>
      </c>
      <c r="C81" t="s">
        <v>646</v>
      </c>
      <c r="D81" t="s">
        <v>606</v>
      </c>
      <c r="E81" t="s">
        <v>619</v>
      </c>
      <c r="F81" s="1">
        <v>0</v>
      </c>
    </row>
    <row r="82" spans="1:6" x14ac:dyDescent="0.25">
      <c r="A82" s="2">
        <v>43889</v>
      </c>
      <c r="B82" s="44">
        <v>0.83333333333333337</v>
      </c>
      <c r="C82" t="s">
        <v>649</v>
      </c>
      <c r="D82" t="s">
        <v>584</v>
      </c>
      <c r="E82" t="s">
        <v>583</v>
      </c>
      <c r="F82" s="1">
        <v>0</v>
      </c>
    </row>
    <row r="83" spans="1:6" x14ac:dyDescent="0.25">
      <c r="A83" s="2">
        <v>43890</v>
      </c>
      <c r="B83" s="44">
        <v>9.0277777777777776E-2</v>
      </c>
      <c r="C83" t="s">
        <v>647</v>
      </c>
      <c r="D83" t="s">
        <v>584</v>
      </c>
      <c r="E83" t="s">
        <v>583</v>
      </c>
      <c r="F83" s="1">
        <v>0</v>
      </c>
    </row>
    <row r="84" spans="1:6" x14ac:dyDescent="0.25">
      <c r="A84" s="2">
        <v>43890</v>
      </c>
      <c r="B84" s="44">
        <v>0.66180555555555554</v>
      </c>
      <c r="C84" t="s">
        <v>646</v>
      </c>
      <c r="D84" t="s">
        <v>584</v>
      </c>
      <c r="E84" t="s">
        <v>588</v>
      </c>
      <c r="F84" s="1">
        <v>0</v>
      </c>
    </row>
    <row r="85" spans="1:6" x14ac:dyDescent="0.25">
      <c r="A85" s="2">
        <v>43890</v>
      </c>
      <c r="B85" s="44">
        <v>0.96527777777777779</v>
      </c>
      <c r="C85" t="s">
        <v>646</v>
      </c>
      <c r="D85" t="s">
        <v>584</v>
      </c>
      <c r="E85" t="s">
        <v>619</v>
      </c>
      <c r="F85" s="1">
        <v>0</v>
      </c>
    </row>
    <row r="86" spans="1:6" x14ac:dyDescent="0.25">
      <c r="A86" s="2">
        <v>43891</v>
      </c>
      <c r="B86" s="44">
        <v>7.9166666666666663E-2</v>
      </c>
      <c r="C86" t="s">
        <v>646</v>
      </c>
      <c r="D86" t="s">
        <v>584</v>
      </c>
      <c r="E86" t="s">
        <v>583</v>
      </c>
      <c r="F86" s="1">
        <v>0</v>
      </c>
    </row>
    <row r="87" spans="1:6" x14ac:dyDescent="0.25">
      <c r="A87" s="2">
        <v>43891</v>
      </c>
      <c r="B87" s="44">
        <v>0.8041666666666667</v>
      </c>
      <c r="C87" t="s">
        <v>648</v>
      </c>
      <c r="D87" t="s">
        <v>589</v>
      </c>
      <c r="E87" t="s">
        <v>605</v>
      </c>
      <c r="F87" s="1">
        <v>0</v>
      </c>
    </row>
    <row r="88" spans="1:6" x14ac:dyDescent="0.25">
      <c r="A88" s="2">
        <v>43891</v>
      </c>
      <c r="B88" s="44">
        <v>0.84027777777777779</v>
      </c>
      <c r="C88" t="s">
        <v>649</v>
      </c>
      <c r="D88" t="s">
        <v>601</v>
      </c>
      <c r="E88" t="s">
        <v>583</v>
      </c>
      <c r="F88" s="1">
        <v>0</v>
      </c>
    </row>
    <row r="89" spans="1:6" x14ac:dyDescent="0.25">
      <c r="A89" s="2">
        <v>43891</v>
      </c>
      <c r="B89" s="44">
        <v>0.91666666666666663</v>
      </c>
      <c r="C89" t="s">
        <v>646</v>
      </c>
      <c r="D89" t="s">
        <v>584</v>
      </c>
      <c r="E89" t="s">
        <v>619</v>
      </c>
      <c r="F89" s="1">
        <v>0</v>
      </c>
    </row>
    <row r="90" spans="1:6" x14ac:dyDescent="0.25">
      <c r="A90" s="2">
        <v>43892</v>
      </c>
      <c r="B90" s="44">
        <v>0.47986111111111113</v>
      </c>
      <c r="C90" t="s">
        <v>646</v>
      </c>
      <c r="D90" t="s">
        <v>584</v>
      </c>
      <c r="E90" t="s">
        <v>583</v>
      </c>
      <c r="F90" s="1">
        <v>0</v>
      </c>
    </row>
    <row r="91" spans="1:6" x14ac:dyDescent="0.25">
      <c r="A91" s="2">
        <v>43892</v>
      </c>
      <c r="B91" s="44">
        <v>0.5</v>
      </c>
      <c r="C91" t="s">
        <v>646</v>
      </c>
      <c r="D91" t="s">
        <v>624</v>
      </c>
      <c r="E91" t="s">
        <v>621</v>
      </c>
      <c r="F91" s="1">
        <v>0</v>
      </c>
    </row>
    <row r="92" spans="1:6" x14ac:dyDescent="0.25">
      <c r="A92" s="2">
        <v>43892</v>
      </c>
      <c r="B92" s="44">
        <v>0.61805555555555558</v>
      </c>
      <c r="C92" t="s">
        <v>646</v>
      </c>
      <c r="D92" t="s">
        <v>606</v>
      </c>
      <c r="E92" t="s">
        <v>619</v>
      </c>
      <c r="F92" s="1">
        <v>0</v>
      </c>
    </row>
    <row r="93" spans="1:6" x14ac:dyDescent="0.25">
      <c r="A93" s="2">
        <v>43893</v>
      </c>
      <c r="B93" s="44">
        <v>0.3611111111111111</v>
      </c>
      <c r="C93" t="s">
        <v>647</v>
      </c>
      <c r="D93" t="s">
        <v>603</v>
      </c>
      <c r="E93" t="s">
        <v>583</v>
      </c>
      <c r="F93" s="1">
        <v>0</v>
      </c>
    </row>
    <row r="94" spans="1:6" x14ac:dyDescent="0.25">
      <c r="A94" s="2">
        <v>43893</v>
      </c>
      <c r="B94" s="44">
        <v>0.85069444444444453</v>
      </c>
      <c r="C94" t="s">
        <v>646</v>
      </c>
      <c r="D94" t="s">
        <v>584</v>
      </c>
      <c r="E94" t="s">
        <v>619</v>
      </c>
      <c r="F94" s="1">
        <v>0</v>
      </c>
    </row>
    <row r="95" spans="1:6" x14ac:dyDescent="0.25">
      <c r="A95" s="2">
        <v>43894</v>
      </c>
      <c r="B95" s="44">
        <v>3.472222222222222E-3</v>
      </c>
      <c r="C95" t="s">
        <v>649</v>
      </c>
      <c r="D95" t="s">
        <v>585</v>
      </c>
      <c r="E95" t="s">
        <v>598</v>
      </c>
      <c r="F95" s="1">
        <v>0</v>
      </c>
    </row>
    <row r="96" spans="1:6" x14ac:dyDescent="0.25">
      <c r="A96" s="2">
        <v>43895</v>
      </c>
      <c r="B96" s="44">
        <v>0.47916666666666669</v>
      </c>
      <c r="C96" t="s">
        <v>646</v>
      </c>
      <c r="D96" t="s">
        <v>601</v>
      </c>
      <c r="E96" t="s">
        <v>598</v>
      </c>
      <c r="F96" s="1">
        <v>0</v>
      </c>
    </row>
    <row r="97" spans="1:6" x14ac:dyDescent="0.25">
      <c r="A97" s="2">
        <v>43896</v>
      </c>
      <c r="B97" s="44">
        <v>2.2222222222222223E-2</v>
      </c>
      <c r="C97" t="s">
        <v>646</v>
      </c>
      <c r="D97" t="s">
        <v>593</v>
      </c>
      <c r="E97" t="s">
        <v>619</v>
      </c>
      <c r="F97" s="1">
        <v>0</v>
      </c>
    </row>
    <row r="98" spans="1:6" x14ac:dyDescent="0.25">
      <c r="A98" s="2">
        <v>43896</v>
      </c>
      <c r="B98" s="44">
        <v>9.7916666666666666E-2</v>
      </c>
      <c r="C98" t="s">
        <v>646</v>
      </c>
      <c r="D98" t="s">
        <v>616</v>
      </c>
      <c r="E98" t="s">
        <v>595</v>
      </c>
      <c r="F98" s="1">
        <v>0</v>
      </c>
    </row>
    <row r="99" spans="1:6" x14ac:dyDescent="0.25">
      <c r="A99" s="2">
        <v>43896</v>
      </c>
      <c r="B99" s="44">
        <v>0.88194444444444453</v>
      </c>
      <c r="C99" t="s">
        <v>649</v>
      </c>
      <c r="D99" t="s">
        <v>584</v>
      </c>
      <c r="E99" t="s">
        <v>583</v>
      </c>
      <c r="F99" s="1">
        <v>1</v>
      </c>
    </row>
    <row r="100" spans="1:6" x14ac:dyDescent="0.25">
      <c r="A100" s="2">
        <v>43896</v>
      </c>
      <c r="B100" s="44">
        <v>0.89930555555555547</v>
      </c>
      <c r="C100" t="s">
        <v>646</v>
      </c>
      <c r="D100" t="s">
        <v>596</v>
      </c>
      <c r="E100" t="s">
        <v>583</v>
      </c>
      <c r="F100" s="1">
        <v>0</v>
      </c>
    </row>
    <row r="101" spans="1:6" x14ac:dyDescent="0.25">
      <c r="A101" s="2">
        <v>43897</v>
      </c>
      <c r="B101" s="44">
        <v>0.57708333333333328</v>
      </c>
      <c r="C101" t="s">
        <v>646</v>
      </c>
      <c r="D101" t="s">
        <v>585</v>
      </c>
      <c r="E101" t="s">
        <v>583</v>
      </c>
      <c r="F101" s="1">
        <v>0</v>
      </c>
    </row>
    <row r="102" spans="1:6" x14ac:dyDescent="0.25">
      <c r="A102" s="2">
        <v>43898</v>
      </c>
      <c r="B102" s="44">
        <v>0.14861111111111111</v>
      </c>
      <c r="C102" t="s">
        <v>646</v>
      </c>
      <c r="D102" t="s">
        <v>606</v>
      </c>
      <c r="E102" t="s">
        <v>619</v>
      </c>
      <c r="F102" s="1">
        <v>0</v>
      </c>
    </row>
    <row r="103" spans="1:6" x14ac:dyDescent="0.25">
      <c r="A103" s="2">
        <v>43898</v>
      </c>
      <c r="B103" s="44">
        <v>0.22361111111111109</v>
      </c>
      <c r="C103" t="s">
        <v>649</v>
      </c>
      <c r="D103" t="s">
        <v>601</v>
      </c>
      <c r="E103" t="s">
        <v>583</v>
      </c>
      <c r="F103" s="1">
        <v>0</v>
      </c>
    </row>
    <row r="104" spans="1:6" x14ac:dyDescent="0.25">
      <c r="A104" s="2">
        <v>43898</v>
      </c>
      <c r="B104" s="44">
        <v>0.83333333333333337</v>
      </c>
      <c r="C104" t="s">
        <v>646</v>
      </c>
      <c r="D104" t="s">
        <v>603</v>
      </c>
      <c r="E104" t="s">
        <v>619</v>
      </c>
      <c r="F104" s="1">
        <v>0</v>
      </c>
    </row>
    <row r="105" spans="1:6" x14ac:dyDescent="0.25">
      <c r="A105" s="2">
        <v>43898</v>
      </c>
      <c r="B105" s="44">
        <v>0.90972222222222221</v>
      </c>
      <c r="C105" t="s">
        <v>646</v>
      </c>
      <c r="D105" t="s">
        <v>584</v>
      </c>
      <c r="E105" t="s">
        <v>583</v>
      </c>
      <c r="F105" s="1">
        <v>0</v>
      </c>
    </row>
    <row r="106" spans="1:6" x14ac:dyDescent="0.25">
      <c r="A106" s="2">
        <v>43899</v>
      </c>
      <c r="B106" s="44">
        <v>2.013888888888889E-2</v>
      </c>
      <c r="C106" t="s">
        <v>646</v>
      </c>
      <c r="D106" t="s">
        <v>584</v>
      </c>
      <c r="E106" t="s">
        <v>583</v>
      </c>
      <c r="F106" s="1">
        <v>1</v>
      </c>
    </row>
    <row r="107" spans="1:6" x14ac:dyDescent="0.25">
      <c r="A107" s="2">
        <v>43899</v>
      </c>
      <c r="B107" s="44">
        <v>0.7416666666666667</v>
      </c>
      <c r="C107" t="s">
        <v>648</v>
      </c>
      <c r="D107" t="s">
        <v>589</v>
      </c>
      <c r="E107" t="s">
        <v>583</v>
      </c>
      <c r="F107" s="1">
        <v>0</v>
      </c>
    </row>
    <row r="108" spans="1:6" x14ac:dyDescent="0.25">
      <c r="A108" s="2">
        <v>43900</v>
      </c>
      <c r="B108" s="44">
        <v>0.78194444444444444</v>
      </c>
      <c r="C108" t="s">
        <v>646</v>
      </c>
      <c r="D108" t="s">
        <v>601</v>
      </c>
      <c r="E108" t="s">
        <v>583</v>
      </c>
      <c r="F108" s="1">
        <v>0</v>
      </c>
    </row>
    <row r="109" spans="1:6" x14ac:dyDescent="0.25">
      <c r="A109" s="2">
        <v>43901</v>
      </c>
      <c r="B109" s="44">
        <v>0.53055555555555556</v>
      </c>
      <c r="C109" t="s">
        <v>646</v>
      </c>
      <c r="D109" t="s">
        <v>582</v>
      </c>
      <c r="E109" t="s">
        <v>583</v>
      </c>
      <c r="F109" s="1">
        <v>0</v>
      </c>
    </row>
    <row r="110" spans="1:6" x14ac:dyDescent="0.25">
      <c r="A110" s="2">
        <v>43901</v>
      </c>
      <c r="B110" s="44">
        <v>0.68402777777777779</v>
      </c>
      <c r="C110" t="s">
        <v>646</v>
      </c>
      <c r="D110" t="s">
        <v>584</v>
      </c>
      <c r="E110" t="s">
        <v>583</v>
      </c>
      <c r="F110" s="1">
        <v>0</v>
      </c>
    </row>
    <row r="111" spans="1:6" x14ac:dyDescent="0.25">
      <c r="A111" s="2">
        <v>43901</v>
      </c>
      <c r="B111" s="44">
        <v>0.70833333333333337</v>
      </c>
      <c r="C111" t="s">
        <v>646</v>
      </c>
      <c r="D111" t="s">
        <v>606</v>
      </c>
      <c r="E111" t="s">
        <v>583</v>
      </c>
      <c r="F111" s="1">
        <v>2</v>
      </c>
    </row>
    <row r="112" spans="1:6" x14ac:dyDescent="0.25">
      <c r="A112" s="2">
        <v>43901</v>
      </c>
      <c r="B112" s="44">
        <v>0.93055555555555547</v>
      </c>
      <c r="C112" t="s">
        <v>646</v>
      </c>
      <c r="D112" t="s">
        <v>584</v>
      </c>
      <c r="E112" t="s">
        <v>588</v>
      </c>
      <c r="F112" s="1">
        <v>1</v>
      </c>
    </row>
    <row r="113" spans="1:6" x14ac:dyDescent="0.25">
      <c r="A113" s="2">
        <v>43902</v>
      </c>
      <c r="B113" s="44">
        <v>0.56944444444444442</v>
      </c>
      <c r="C113" t="s">
        <v>648</v>
      </c>
      <c r="D113" t="s">
        <v>584</v>
      </c>
      <c r="E113" t="s">
        <v>583</v>
      </c>
      <c r="F113" s="1">
        <v>0</v>
      </c>
    </row>
    <row r="114" spans="1:6" x14ac:dyDescent="0.25">
      <c r="A114" s="2">
        <v>43902</v>
      </c>
      <c r="B114" s="44">
        <v>0.99722222222222223</v>
      </c>
      <c r="C114" t="s">
        <v>646</v>
      </c>
      <c r="D114" t="s">
        <v>584</v>
      </c>
      <c r="E114" t="s">
        <v>619</v>
      </c>
      <c r="F114" s="1">
        <v>0</v>
      </c>
    </row>
    <row r="115" spans="1:6" x14ac:dyDescent="0.25">
      <c r="A115" s="2">
        <v>43903</v>
      </c>
      <c r="B115" s="44">
        <v>0.72083333333333333</v>
      </c>
      <c r="C115" t="s">
        <v>646</v>
      </c>
      <c r="D115" t="s">
        <v>584</v>
      </c>
      <c r="E115" t="s">
        <v>619</v>
      </c>
      <c r="F115" s="1">
        <v>0</v>
      </c>
    </row>
    <row r="116" spans="1:6" x14ac:dyDescent="0.25">
      <c r="A116" s="2">
        <v>43903</v>
      </c>
      <c r="B116" s="44">
        <v>0.77430555555555547</v>
      </c>
      <c r="C116" t="s">
        <v>646</v>
      </c>
      <c r="D116" t="s">
        <v>614</v>
      </c>
      <c r="E116" t="s">
        <v>588</v>
      </c>
      <c r="F116" s="1">
        <v>1</v>
      </c>
    </row>
    <row r="117" spans="1:6" x14ac:dyDescent="0.25">
      <c r="A117" s="2">
        <v>43904</v>
      </c>
      <c r="B117" s="44">
        <v>0.44444444444444442</v>
      </c>
      <c r="C117" t="s">
        <v>647</v>
      </c>
      <c r="D117" t="s">
        <v>610</v>
      </c>
      <c r="E117" t="s">
        <v>605</v>
      </c>
      <c r="F117" s="1">
        <v>0</v>
      </c>
    </row>
    <row r="118" spans="1:6" x14ac:dyDescent="0.25">
      <c r="A118" s="2">
        <v>43904</v>
      </c>
      <c r="B118" s="44">
        <v>0.92847222222222225</v>
      </c>
      <c r="C118" t="s">
        <v>648</v>
      </c>
      <c r="D118" t="s">
        <v>584</v>
      </c>
      <c r="E118" t="s">
        <v>604</v>
      </c>
      <c r="F118" s="1">
        <v>2</v>
      </c>
    </row>
    <row r="119" spans="1:6" x14ac:dyDescent="0.25">
      <c r="A119" s="2">
        <v>43905</v>
      </c>
      <c r="B119" s="44">
        <v>0.69444444444444453</v>
      </c>
      <c r="C119" t="s">
        <v>649</v>
      </c>
      <c r="D119" t="s">
        <v>584</v>
      </c>
      <c r="E119" t="s">
        <v>583</v>
      </c>
      <c r="F119" s="1">
        <v>0</v>
      </c>
    </row>
    <row r="120" spans="1:6" x14ac:dyDescent="0.25">
      <c r="A120" s="2">
        <v>43906</v>
      </c>
      <c r="B120" s="44">
        <v>3.0555555555555555E-2</v>
      </c>
      <c r="C120" t="s">
        <v>646</v>
      </c>
      <c r="D120" t="s">
        <v>584</v>
      </c>
      <c r="E120" t="s">
        <v>595</v>
      </c>
      <c r="F120" s="1">
        <v>0</v>
      </c>
    </row>
    <row r="121" spans="1:6" x14ac:dyDescent="0.25">
      <c r="A121" s="2">
        <v>43910</v>
      </c>
      <c r="B121" s="44">
        <v>0</v>
      </c>
      <c r="C121" t="s">
        <v>646</v>
      </c>
      <c r="D121" t="s">
        <v>608</v>
      </c>
      <c r="E121" t="s">
        <v>588</v>
      </c>
      <c r="F121" s="1">
        <v>1</v>
      </c>
    </row>
    <row r="122" spans="1:6" x14ac:dyDescent="0.25">
      <c r="A122" s="2">
        <v>43910</v>
      </c>
      <c r="B122" s="44">
        <v>0.36805555555555558</v>
      </c>
      <c r="C122" t="s">
        <v>646</v>
      </c>
      <c r="D122" t="s">
        <v>584</v>
      </c>
      <c r="E122" t="s">
        <v>583</v>
      </c>
      <c r="F122" s="1">
        <v>1</v>
      </c>
    </row>
    <row r="123" spans="1:6" x14ac:dyDescent="0.25">
      <c r="A123" s="2">
        <v>43911</v>
      </c>
      <c r="B123" s="44">
        <v>0.65277777777777779</v>
      </c>
      <c r="C123" t="s">
        <v>646</v>
      </c>
      <c r="D123" t="s">
        <v>599</v>
      </c>
      <c r="E123" t="s">
        <v>598</v>
      </c>
      <c r="F123" s="1">
        <v>0</v>
      </c>
    </row>
    <row r="124" spans="1:6" x14ac:dyDescent="0.25">
      <c r="A124" s="2">
        <v>43911</v>
      </c>
      <c r="B124" s="44">
        <v>0.875</v>
      </c>
      <c r="C124" t="s">
        <v>648</v>
      </c>
      <c r="D124" t="s">
        <v>584</v>
      </c>
      <c r="E124" t="s">
        <v>583</v>
      </c>
      <c r="F124" s="1">
        <v>0</v>
      </c>
    </row>
    <row r="125" spans="1:6" x14ac:dyDescent="0.25">
      <c r="A125" s="2">
        <v>43912</v>
      </c>
      <c r="B125" s="44">
        <v>0.3888888888888889</v>
      </c>
      <c r="C125" t="s">
        <v>648</v>
      </c>
      <c r="D125" t="s">
        <v>606</v>
      </c>
      <c r="E125" t="s">
        <v>583</v>
      </c>
      <c r="F125" s="1">
        <v>1</v>
      </c>
    </row>
    <row r="126" spans="1:6" x14ac:dyDescent="0.25">
      <c r="A126" s="2">
        <v>43917</v>
      </c>
      <c r="B126" s="44">
        <v>0.73402777777777783</v>
      </c>
      <c r="C126" t="s">
        <v>646</v>
      </c>
      <c r="D126" t="s">
        <v>584</v>
      </c>
      <c r="E126" t="s">
        <v>604</v>
      </c>
      <c r="F126" s="1">
        <v>0</v>
      </c>
    </row>
    <row r="127" spans="1:6" x14ac:dyDescent="0.25">
      <c r="A127" s="2">
        <v>43918</v>
      </c>
      <c r="B127" s="44">
        <v>0.625</v>
      </c>
      <c r="C127" t="s">
        <v>647</v>
      </c>
      <c r="D127" t="s">
        <v>584</v>
      </c>
      <c r="E127" t="s">
        <v>583</v>
      </c>
      <c r="F127" s="1">
        <v>0</v>
      </c>
    </row>
    <row r="128" spans="1:6" x14ac:dyDescent="0.25">
      <c r="A128" s="2">
        <v>43918</v>
      </c>
      <c r="B128" s="44">
        <v>0.93055555555555547</v>
      </c>
      <c r="C128" t="s">
        <v>646</v>
      </c>
      <c r="D128" t="s">
        <v>613</v>
      </c>
      <c r="E128" t="s">
        <v>619</v>
      </c>
      <c r="F128" s="1">
        <v>0</v>
      </c>
    </row>
    <row r="129" spans="1:6" x14ac:dyDescent="0.25">
      <c r="A129" s="2">
        <v>43935</v>
      </c>
      <c r="B129" s="44">
        <v>0.85416666666666663</v>
      </c>
      <c r="C129" t="s">
        <v>647</v>
      </c>
      <c r="D129" t="s">
        <v>584</v>
      </c>
      <c r="E129" t="s">
        <v>588</v>
      </c>
      <c r="F129" s="1">
        <v>1</v>
      </c>
    </row>
    <row r="130" spans="1:6" x14ac:dyDescent="0.25">
      <c r="A130" s="2">
        <v>43937</v>
      </c>
      <c r="B130" s="44">
        <v>0.51736111111111105</v>
      </c>
      <c r="C130" t="s">
        <v>648</v>
      </c>
      <c r="D130" t="s">
        <v>592</v>
      </c>
      <c r="E130" t="s">
        <v>625</v>
      </c>
      <c r="F130" s="1">
        <v>1</v>
      </c>
    </row>
    <row r="131" spans="1:6" x14ac:dyDescent="0.25">
      <c r="A131" s="2">
        <v>43951</v>
      </c>
      <c r="B131" s="44">
        <v>0.27013888888888887</v>
      </c>
      <c r="C131" t="s">
        <v>646</v>
      </c>
      <c r="D131" t="s">
        <v>584</v>
      </c>
      <c r="E131" t="s">
        <v>619</v>
      </c>
      <c r="F131" s="1">
        <v>0</v>
      </c>
    </row>
    <row r="132" spans="1:6" x14ac:dyDescent="0.25">
      <c r="A132" s="2">
        <v>43953</v>
      </c>
      <c r="B132" s="44">
        <v>0.61597222222222225</v>
      </c>
      <c r="C132" t="s">
        <v>646</v>
      </c>
      <c r="D132" t="s">
        <v>584</v>
      </c>
      <c r="E132" t="s">
        <v>588</v>
      </c>
      <c r="F132" s="1">
        <v>1</v>
      </c>
    </row>
    <row r="133" spans="1:6" x14ac:dyDescent="0.25">
      <c r="A133" s="2">
        <v>43964</v>
      </c>
      <c r="B133" s="44">
        <v>0.89583333333333337</v>
      </c>
      <c r="C133" t="s">
        <v>648</v>
      </c>
      <c r="D133" t="s">
        <v>606</v>
      </c>
      <c r="E133" t="s">
        <v>583</v>
      </c>
      <c r="F133" s="1">
        <v>3</v>
      </c>
    </row>
    <row r="134" spans="1:6" x14ac:dyDescent="0.25">
      <c r="A134" s="2">
        <v>43964</v>
      </c>
      <c r="B134" s="44">
        <v>0.94305555555555554</v>
      </c>
      <c r="C134" t="s">
        <v>647</v>
      </c>
      <c r="D134" t="s">
        <v>589</v>
      </c>
      <c r="E134" t="s">
        <v>583</v>
      </c>
      <c r="F134" s="1">
        <v>0</v>
      </c>
    </row>
    <row r="135" spans="1:6" x14ac:dyDescent="0.25">
      <c r="A135" s="2">
        <v>43967</v>
      </c>
      <c r="B135" s="44">
        <v>0.70833333333333337</v>
      </c>
      <c r="C135" t="s">
        <v>648</v>
      </c>
      <c r="D135" t="s">
        <v>593</v>
      </c>
      <c r="E135" t="s">
        <v>588</v>
      </c>
      <c r="F135" s="1">
        <v>1</v>
      </c>
    </row>
    <row r="136" spans="1:6" x14ac:dyDescent="0.25">
      <c r="A136" s="2">
        <v>43969</v>
      </c>
      <c r="B136" s="44">
        <v>0.65347222222222223</v>
      </c>
      <c r="C136" t="s">
        <v>648</v>
      </c>
      <c r="D136" t="s">
        <v>596</v>
      </c>
      <c r="E136" t="s">
        <v>583</v>
      </c>
      <c r="F136" s="1">
        <v>0</v>
      </c>
    </row>
    <row r="137" spans="1:6" x14ac:dyDescent="0.25">
      <c r="A137" s="2">
        <v>43971</v>
      </c>
      <c r="B137" s="44">
        <v>0.15486111111111112</v>
      </c>
      <c r="C137" t="s">
        <v>647</v>
      </c>
      <c r="D137" t="s">
        <v>585</v>
      </c>
      <c r="E137" t="s">
        <v>602</v>
      </c>
      <c r="F137" s="1">
        <v>0</v>
      </c>
    </row>
    <row r="138" spans="1:6" x14ac:dyDescent="0.25">
      <c r="A138" s="2">
        <v>43973</v>
      </c>
      <c r="B138" s="44">
        <v>0.99722222222222223</v>
      </c>
      <c r="C138" t="s">
        <v>647</v>
      </c>
      <c r="D138" t="s">
        <v>584</v>
      </c>
      <c r="E138" t="s">
        <v>583</v>
      </c>
      <c r="F138" s="1">
        <v>1</v>
      </c>
    </row>
    <row r="139" spans="1:6" x14ac:dyDescent="0.25">
      <c r="A139" s="2">
        <v>43974</v>
      </c>
      <c r="B139" s="44">
        <v>0.72916666666666663</v>
      </c>
      <c r="C139" t="s">
        <v>649</v>
      </c>
      <c r="D139" t="s">
        <v>603</v>
      </c>
      <c r="E139" t="s">
        <v>583</v>
      </c>
      <c r="F139" s="1">
        <v>0</v>
      </c>
    </row>
    <row r="140" spans="1:6" x14ac:dyDescent="0.25">
      <c r="A140" s="2">
        <v>43976</v>
      </c>
      <c r="B140" s="44">
        <v>0.78819444444444453</v>
      </c>
      <c r="C140" t="s">
        <v>648</v>
      </c>
      <c r="D140" t="s">
        <v>606</v>
      </c>
      <c r="E140" t="s">
        <v>583</v>
      </c>
      <c r="F140" s="1">
        <v>0</v>
      </c>
    </row>
    <row r="141" spans="1:6" x14ac:dyDescent="0.25">
      <c r="A141" s="2">
        <v>43982</v>
      </c>
      <c r="B141" s="44">
        <v>3.125E-2</v>
      </c>
      <c r="C141" t="s">
        <v>649</v>
      </c>
      <c r="D141" t="s">
        <v>606</v>
      </c>
      <c r="E141" t="s">
        <v>583</v>
      </c>
      <c r="F141" s="1">
        <v>0</v>
      </c>
    </row>
    <row r="142" spans="1:6" x14ac:dyDescent="0.25">
      <c r="A142" s="2">
        <v>43982</v>
      </c>
      <c r="B142" s="44">
        <v>9.6527777777777768E-2</v>
      </c>
      <c r="C142" t="s">
        <v>647</v>
      </c>
      <c r="D142" t="s">
        <v>606</v>
      </c>
      <c r="E142" t="s">
        <v>583</v>
      </c>
      <c r="F142" s="1">
        <v>2</v>
      </c>
    </row>
    <row r="143" spans="1:6" x14ac:dyDescent="0.25">
      <c r="A143" s="2">
        <v>43995</v>
      </c>
      <c r="B143" s="44">
        <v>0.87847222222222221</v>
      </c>
      <c r="C143" t="s">
        <v>646</v>
      </c>
      <c r="D143" t="s">
        <v>593</v>
      </c>
      <c r="E143" t="s">
        <v>588</v>
      </c>
      <c r="F143" s="1">
        <v>1</v>
      </c>
    </row>
    <row r="144" spans="1:6" x14ac:dyDescent="0.25">
      <c r="A144" s="2">
        <v>43998</v>
      </c>
      <c r="B144" s="44">
        <v>0.92708333333333337</v>
      </c>
      <c r="C144" t="s">
        <v>646</v>
      </c>
      <c r="D144" t="s">
        <v>589</v>
      </c>
      <c r="E144" t="s">
        <v>583</v>
      </c>
      <c r="F144" s="1">
        <v>2</v>
      </c>
    </row>
    <row r="145" spans="1:6" x14ac:dyDescent="0.25">
      <c r="A145" s="2">
        <v>44007</v>
      </c>
      <c r="B145" s="44">
        <v>0.15069444444444444</v>
      </c>
      <c r="C145" t="s">
        <v>646</v>
      </c>
      <c r="D145" t="s">
        <v>584</v>
      </c>
      <c r="E145" t="s">
        <v>588</v>
      </c>
      <c r="F145" s="1">
        <v>1</v>
      </c>
    </row>
    <row r="146" spans="1:6" x14ac:dyDescent="0.25">
      <c r="A146" s="2">
        <v>44007</v>
      </c>
      <c r="B146" s="44">
        <v>0.90763888888888899</v>
      </c>
      <c r="C146" t="s">
        <v>646</v>
      </c>
      <c r="D146" t="s">
        <v>584</v>
      </c>
      <c r="E146" t="s">
        <v>583</v>
      </c>
      <c r="F146" s="1">
        <v>1</v>
      </c>
    </row>
    <row r="147" spans="1:6" x14ac:dyDescent="0.25">
      <c r="A147" s="2">
        <v>44013</v>
      </c>
      <c r="B147" s="44">
        <v>6.5972222222222224E-2</v>
      </c>
      <c r="C147" t="s">
        <v>646</v>
      </c>
      <c r="D147" t="s">
        <v>590</v>
      </c>
      <c r="E147" t="s">
        <v>583</v>
      </c>
      <c r="F147" s="1">
        <v>2</v>
      </c>
    </row>
    <row r="148" spans="1:6" x14ac:dyDescent="0.25">
      <c r="A148" s="2">
        <v>44016</v>
      </c>
      <c r="B148" s="44">
        <v>0.71388888888888891</v>
      </c>
      <c r="C148" t="s">
        <v>648</v>
      </c>
      <c r="D148" t="s">
        <v>584</v>
      </c>
      <c r="E148" t="s">
        <v>604</v>
      </c>
      <c r="F148" s="1">
        <v>1</v>
      </c>
    </row>
    <row r="149" spans="1:6" x14ac:dyDescent="0.25">
      <c r="A149" s="2">
        <v>44021</v>
      </c>
      <c r="B149" s="44">
        <v>0.55555555555555558</v>
      </c>
      <c r="C149" t="s">
        <v>647</v>
      </c>
      <c r="D149" t="s">
        <v>599</v>
      </c>
      <c r="E149" t="s">
        <v>583</v>
      </c>
      <c r="F149" s="1">
        <v>2</v>
      </c>
    </row>
    <row r="150" spans="1:6" x14ac:dyDescent="0.25">
      <c r="A150" s="2">
        <v>44021</v>
      </c>
      <c r="B150" s="44">
        <v>0.92222222222222217</v>
      </c>
      <c r="C150" t="s">
        <v>646</v>
      </c>
      <c r="D150" t="s">
        <v>584</v>
      </c>
      <c r="E150" t="s">
        <v>583</v>
      </c>
      <c r="F150" s="1">
        <v>5</v>
      </c>
    </row>
    <row r="151" spans="1:6" x14ac:dyDescent="0.25">
      <c r="A151" s="2">
        <v>44023</v>
      </c>
      <c r="B151" s="44">
        <v>0.92986111111111114</v>
      </c>
      <c r="C151" t="s">
        <v>646</v>
      </c>
      <c r="D151" t="s">
        <v>593</v>
      </c>
      <c r="E151" t="s">
        <v>588</v>
      </c>
      <c r="F151" s="1">
        <v>1</v>
      </c>
    </row>
    <row r="152" spans="1:6" x14ac:dyDescent="0.25">
      <c r="A152" s="26"/>
      <c r="B152" s="37"/>
    </row>
    <row r="153" spans="1:6" x14ac:dyDescent="0.25">
      <c r="A153" s="26"/>
      <c r="B153" s="37"/>
    </row>
    <row r="154" spans="1:6" x14ac:dyDescent="0.25">
      <c r="A154" s="26"/>
      <c r="B154" s="37"/>
    </row>
    <row r="155" spans="1:6" x14ac:dyDescent="0.25">
      <c r="A155" s="26"/>
      <c r="B155" s="37"/>
    </row>
    <row r="156" spans="1:6" x14ac:dyDescent="0.25">
      <c r="A156" s="26"/>
      <c r="B156" s="37"/>
    </row>
    <row r="157" spans="1:6" x14ac:dyDescent="0.25">
      <c r="A157" s="26"/>
      <c r="B157" s="37"/>
    </row>
    <row r="158" spans="1:6" x14ac:dyDescent="0.25">
      <c r="A158" s="26"/>
      <c r="B158" s="37"/>
    </row>
    <row r="159" spans="1:6" x14ac:dyDescent="0.25">
      <c r="A159" s="26"/>
      <c r="B159" s="37"/>
    </row>
    <row r="160" spans="1:6" x14ac:dyDescent="0.25">
      <c r="A160" s="26"/>
      <c r="B160" s="37"/>
    </row>
    <row r="161" spans="1:2" x14ac:dyDescent="0.25">
      <c r="A161" s="26"/>
      <c r="B161" s="37"/>
    </row>
    <row r="162" spans="1:2" x14ac:dyDescent="0.25">
      <c r="A162" s="26"/>
      <c r="B162" s="37"/>
    </row>
    <row r="163" spans="1:2" x14ac:dyDescent="0.25">
      <c r="A163" s="26"/>
      <c r="B163" s="37"/>
    </row>
    <row r="164" spans="1:2" x14ac:dyDescent="0.25">
      <c r="A164" s="26"/>
      <c r="B164" s="37"/>
    </row>
    <row r="165" spans="1:2" x14ac:dyDescent="0.25">
      <c r="A165" s="26"/>
      <c r="B165" s="37"/>
    </row>
    <row r="166" spans="1:2" x14ac:dyDescent="0.25">
      <c r="A166" s="26"/>
      <c r="B166" s="37"/>
    </row>
    <row r="167" spans="1:2" x14ac:dyDescent="0.25">
      <c r="A167" s="26"/>
      <c r="B167" s="37"/>
    </row>
    <row r="168" spans="1:2" x14ac:dyDescent="0.25">
      <c r="A168" s="26"/>
      <c r="B168" s="37"/>
    </row>
    <row r="169" spans="1:2" x14ac:dyDescent="0.25">
      <c r="A169" s="26"/>
      <c r="B169" s="37"/>
    </row>
    <row r="170" spans="1:2" x14ac:dyDescent="0.25">
      <c r="A170" s="26"/>
      <c r="B170" s="37"/>
    </row>
    <row r="171" spans="1:2" x14ac:dyDescent="0.25">
      <c r="A171" s="26"/>
      <c r="B171" s="37"/>
    </row>
    <row r="172" spans="1:2" x14ac:dyDescent="0.25">
      <c r="A172" s="26"/>
      <c r="B172" s="37"/>
    </row>
    <row r="173" spans="1:2" x14ac:dyDescent="0.25">
      <c r="A173" s="26"/>
      <c r="B173" s="37"/>
    </row>
    <row r="174" spans="1:2" x14ac:dyDescent="0.25">
      <c r="A174" s="26"/>
      <c r="B174" s="37"/>
    </row>
    <row r="175" spans="1:2" x14ac:dyDescent="0.25">
      <c r="A175" s="26"/>
      <c r="B175" s="37"/>
    </row>
    <row r="176" spans="1:2" x14ac:dyDescent="0.25">
      <c r="A176" s="26"/>
      <c r="B176" s="37"/>
    </row>
    <row r="177" spans="1:2" x14ac:dyDescent="0.25">
      <c r="A177" s="26"/>
      <c r="B177" s="37"/>
    </row>
    <row r="178" spans="1:2" x14ac:dyDescent="0.25">
      <c r="A178" s="26"/>
      <c r="B178"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DF73-3B56-4629-AF35-EDCBC90A5F3C}">
  <sheetPr>
    <tabColor rgb="FFFF9999"/>
  </sheetPr>
  <dimension ref="A1:C9"/>
  <sheetViews>
    <sheetView workbookViewId="0">
      <selection activeCell="L7" sqref="L7"/>
    </sheetView>
  </sheetViews>
  <sheetFormatPr defaultRowHeight="15" x14ac:dyDescent="0.25"/>
  <cols>
    <col min="2" max="3" width="11.42578125" customWidth="1"/>
  </cols>
  <sheetData>
    <row r="1" spans="1:3" x14ac:dyDescent="0.25">
      <c r="A1" s="38" t="s">
        <v>627</v>
      </c>
      <c r="B1" s="38" t="s">
        <v>628</v>
      </c>
      <c r="C1" s="38" t="s">
        <v>629</v>
      </c>
    </row>
    <row r="2" spans="1:3" x14ac:dyDescent="0.25">
      <c r="A2" s="1" t="s">
        <v>29</v>
      </c>
      <c r="B2" s="39">
        <v>9506</v>
      </c>
      <c r="C2" s="40">
        <v>0.21992020718135369</v>
      </c>
    </row>
    <row r="3" spans="1:3" x14ac:dyDescent="0.25">
      <c r="A3" s="1" t="s">
        <v>30</v>
      </c>
      <c r="B3" s="39">
        <v>8986</v>
      </c>
      <c r="C3" s="40">
        <v>0.22193802981584332</v>
      </c>
    </row>
    <row r="4" spans="1:3" x14ac:dyDescent="0.25">
      <c r="A4" s="1" t="s">
        <v>31</v>
      </c>
      <c r="B4" s="39">
        <v>7241</v>
      </c>
      <c r="C4" s="40">
        <v>0.21524825902143438</v>
      </c>
    </row>
    <row r="5" spans="1:3" x14ac:dyDescent="0.25">
      <c r="A5" s="1" t="s">
        <v>32</v>
      </c>
      <c r="B5" s="39">
        <v>2598</v>
      </c>
      <c r="C5" s="40">
        <v>0.24562682215743439</v>
      </c>
    </row>
    <row r="6" spans="1:3" x14ac:dyDescent="0.25">
      <c r="A6" s="1" t="s">
        <v>33</v>
      </c>
      <c r="B6" s="39">
        <v>3953</v>
      </c>
      <c r="C6" s="40">
        <v>0.30476500243942106</v>
      </c>
    </row>
    <row r="7" spans="1:3" x14ac:dyDescent="0.25">
      <c r="A7" s="1" t="s">
        <v>34</v>
      </c>
      <c r="B7" s="39">
        <v>5012</v>
      </c>
      <c r="C7" s="40">
        <v>0.35596113445378152</v>
      </c>
    </row>
    <row r="8" spans="1:3" x14ac:dyDescent="0.25">
      <c r="A8" s="1" t="s">
        <v>35</v>
      </c>
      <c r="B8" s="39">
        <v>6128</v>
      </c>
      <c r="C8" s="40">
        <v>0.34731707317073168</v>
      </c>
    </row>
    <row r="9" spans="1:3" x14ac:dyDescent="0.25">
      <c r="A9" s="1" t="s">
        <v>36</v>
      </c>
      <c r="B9" s="39">
        <v>5716</v>
      </c>
      <c r="C9" s="40">
        <v>0.35006287870126901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2F0-00A3-41D8-9502-114F6FB9A631}">
  <sheetPr>
    <tabColor rgb="FFFF9999"/>
  </sheetPr>
  <dimension ref="A3:B22"/>
  <sheetViews>
    <sheetView tabSelected="1" workbookViewId="0">
      <selection activeCell="A33" sqref="A33"/>
    </sheetView>
  </sheetViews>
  <sheetFormatPr defaultRowHeight="15" x14ac:dyDescent="0.25"/>
  <cols>
    <col min="1" max="1" width="50.5703125" bestFit="1" customWidth="1"/>
    <col min="2" max="2" width="25.7109375" bestFit="1" customWidth="1"/>
  </cols>
  <sheetData>
    <row r="3" spans="1:2" x14ac:dyDescent="0.25">
      <c r="A3" s="11" t="s">
        <v>580</v>
      </c>
      <c r="B3" t="s">
        <v>622</v>
      </c>
    </row>
    <row r="4" spans="1:2" x14ac:dyDescent="0.25">
      <c r="A4" t="s">
        <v>584</v>
      </c>
      <c r="B4" s="54">
        <v>0.5178571428571429</v>
      </c>
    </row>
    <row r="5" spans="1:2" x14ac:dyDescent="0.25">
      <c r="A5" t="s">
        <v>606</v>
      </c>
      <c r="B5" s="54">
        <v>0.14285714285714285</v>
      </c>
    </row>
    <row r="6" spans="1:2" x14ac:dyDescent="0.25">
      <c r="A6" t="s">
        <v>590</v>
      </c>
      <c r="B6" s="54">
        <v>8.9285714285714288E-2</v>
      </c>
    </row>
    <row r="7" spans="1:2" x14ac:dyDescent="0.25">
      <c r="A7" t="s">
        <v>593</v>
      </c>
      <c r="B7" s="54">
        <v>7.1428571428571425E-2</v>
      </c>
    </row>
    <row r="8" spans="1:2" x14ac:dyDescent="0.25">
      <c r="A8" t="s">
        <v>589</v>
      </c>
      <c r="B8" s="54">
        <v>5.3571428571428568E-2</v>
      </c>
    </row>
    <row r="9" spans="1:2" x14ac:dyDescent="0.25">
      <c r="A9" t="s">
        <v>599</v>
      </c>
      <c r="B9" s="54">
        <v>3.5714285714285712E-2</v>
      </c>
    </row>
    <row r="10" spans="1:2" x14ac:dyDescent="0.25">
      <c r="A10" t="s">
        <v>614</v>
      </c>
      <c r="B10" s="54">
        <v>3.5714285714285712E-2</v>
      </c>
    </row>
    <row r="11" spans="1:2" x14ac:dyDescent="0.25">
      <c r="A11" t="s">
        <v>608</v>
      </c>
      <c r="B11" s="54">
        <v>1.7857142857142856E-2</v>
      </c>
    </row>
    <row r="12" spans="1:2" x14ac:dyDescent="0.25">
      <c r="A12" t="s">
        <v>613</v>
      </c>
      <c r="B12" s="54">
        <v>1.7857142857142856E-2</v>
      </c>
    </row>
    <row r="13" spans="1:2" x14ac:dyDescent="0.25">
      <c r="A13" t="s">
        <v>592</v>
      </c>
      <c r="B13" s="54">
        <v>1.7857142857142856E-2</v>
      </c>
    </row>
    <row r="14" spans="1:2" x14ac:dyDescent="0.25">
      <c r="A14" t="s">
        <v>585</v>
      </c>
      <c r="B14" s="54">
        <v>0</v>
      </c>
    </row>
    <row r="15" spans="1:2" x14ac:dyDescent="0.25">
      <c r="A15" t="s">
        <v>603</v>
      </c>
      <c r="B15" s="54">
        <v>0</v>
      </c>
    </row>
    <row r="16" spans="1:2" x14ac:dyDescent="0.25">
      <c r="A16" t="s">
        <v>596</v>
      </c>
      <c r="B16" s="54">
        <v>0</v>
      </c>
    </row>
    <row r="17" spans="1:2" x14ac:dyDescent="0.25">
      <c r="A17" t="s">
        <v>601</v>
      </c>
      <c r="B17" s="54">
        <v>0</v>
      </c>
    </row>
    <row r="18" spans="1:2" x14ac:dyDescent="0.25">
      <c r="A18" t="s">
        <v>582</v>
      </c>
      <c r="B18" s="54">
        <v>0</v>
      </c>
    </row>
    <row r="19" spans="1:2" x14ac:dyDescent="0.25">
      <c r="A19" t="s">
        <v>616</v>
      </c>
      <c r="B19" s="54">
        <v>0</v>
      </c>
    </row>
    <row r="20" spans="1:2" x14ac:dyDescent="0.25">
      <c r="A20" t="s">
        <v>610</v>
      </c>
      <c r="B20" s="54">
        <v>0</v>
      </c>
    </row>
    <row r="21" spans="1:2" x14ac:dyDescent="0.25">
      <c r="A21" t="s">
        <v>624</v>
      </c>
      <c r="B21" s="54">
        <v>0</v>
      </c>
    </row>
    <row r="22" spans="1:2" x14ac:dyDescent="0.25">
      <c r="A22" t="s">
        <v>28</v>
      </c>
      <c r="B22" s="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B15"/>
  <sheetViews>
    <sheetView workbookViewId="0"/>
  </sheetViews>
  <sheetFormatPr defaultRowHeight="15" x14ac:dyDescent="0.25"/>
  <cols>
    <col min="1" max="1" width="12.85546875" customWidth="1"/>
    <col min="2" max="2" width="18.5703125" customWidth="1"/>
  </cols>
  <sheetData>
    <row r="1" spans="1:2" x14ac:dyDescent="0.25">
      <c r="A1" s="3" t="s">
        <v>17</v>
      </c>
      <c r="B1" s="3" t="s">
        <v>18</v>
      </c>
    </row>
    <row r="2" spans="1:2" x14ac:dyDescent="0.25">
      <c r="A2" s="1">
        <v>20713</v>
      </c>
      <c r="B2" t="s">
        <v>631</v>
      </c>
    </row>
    <row r="3" spans="1:2" x14ac:dyDescent="0.25">
      <c r="A3" s="1">
        <v>21025</v>
      </c>
      <c r="B3" t="s">
        <v>632</v>
      </c>
    </row>
    <row r="4" spans="1:2" x14ac:dyDescent="0.25">
      <c r="A4" s="1">
        <v>21116</v>
      </c>
      <c r="B4" t="s">
        <v>633</v>
      </c>
    </row>
    <row r="5" spans="1:2" x14ac:dyDescent="0.25">
      <c r="A5" s="1">
        <v>21260</v>
      </c>
      <c r="B5" t="s">
        <v>634</v>
      </c>
    </row>
    <row r="6" spans="1:2" x14ac:dyDescent="0.25">
      <c r="A6" s="1">
        <v>21888</v>
      </c>
      <c r="B6" t="s">
        <v>635</v>
      </c>
    </row>
    <row r="7" spans="1:2" x14ac:dyDescent="0.25">
      <c r="A7" s="1">
        <v>22174</v>
      </c>
      <c r="B7" t="s">
        <v>636</v>
      </c>
    </row>
    <row r="8" spans="1:2" x14ac:dyDescent="0.25">
      <c r="A8" s="1">
        <v>22190</v>
      </c>
      <c r="B8" t="s">
        <v>637</v>
      </c>
    </row>
    <row r="9" spans="1:2" x14ac:dyDescent="0.25">
      <c r="A9" s="1">
        <v>22197</v>
      </c>
      <c r="B9" t="s">
        <v>638</v>
      </c>
    </row>
    <row r="10" spans="1:2" x14ac:dyDescent="0.25">
      <c r="A10" s="1">
        <v>22653</v>
      </c>
      <c r="B10" t="s">
        <v>639</v>
      </c>
    </row>
    <row r="11" spans="1:2" x14ac:dyDescent="0.25">
      <c r="A11" s="1">
        <v>22694</v>
      </c>
      <c r="B11" t="s">
        <v>640</v>
      </c>
    </row>
    <row r="12" spans="1:2" x14ac:dyDescent="0.25">
      <c r="A12" s="1">
        <v>22740</v>
      </c>
      <c r="B12" t="s">
        <v>641</v>
      </c>
    </row>
    <row r="13" spans="1:2" x14ac:dyDescent="0.25">
      <c r="A13" s="1">
        <v>22741</v>
      </c>
      <c r="B13" t="s">
        <v>642</v>
      </c>
    </row>
    <row r="14" spans="1:2" x14ac:dyDescent="0.25">
      <c r="A14" s="1">
        <v>23417</v>
      </c>
      <c r="B14" t="s">
        <v>643</v>
      </c>
    </row>
    <row r="15" spans="1:2" x14ac:dyDescent="0.25">
      <c r="A15" s="1">
        <v>62018</v>
      </c>
      <c r="B15" t="s">
        <v>644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B15"/>
  <sheetViews>
    <sheetView workbookViewId="0">
      <selection activeCell="AA11" sqref="AA11"/>
    </sheetView>
  </sheetViews>
  <sheetFormatPr defaultRowHeight="15" x14ac:dyDescent="0.25"/>
  <cols>
    <col min="1" max="1" width="17.140625" customWidth="1"/>
  </cols>
  <sheetData>
    <row r="1" spans="1:2" x14ac:dyDescent="0.25">
      <c r="A1" s="3" t="s">
        <v>0</v>
      </c>
      <c r="B1" s="3" t="s">
        <v>22</v>
      </c>
    </row>
    <row r="2" spans="1:2" x14ac:dyDescent="0.25">
      <c r="A2" t="s">
        <v>15</v>
      </c>
      <c r="B2" s="1">
        <v>2</v>
      </c>
    </row>
    <row r="3" spans="1:2" x14ac:dyDescent="0.25">
      <c r="A3" t="s">
        <v>11</v>
      </c>
      <c r="B3" s="1">
        <v>12</v>
      </c>
    </row>
    <row r="4" spans="1:2" x14ac:dyDescent="0.25">
      <c r="A4" t="s">
        <v>12</v>
      </c>
      <c r="B4" s="1">
        <v>2</v>
      </c>
    </row>
    <row r="5" spans="1:2" x14ac:dyDescent="0.25">
      <c r="A5" t="s">
        <v>14</v>
      </c>
      <c r="B5" s="1">
        <v>3</v>
      </c>
    </row>
    <row r="6" spans="1:2" x14ac:dyDescent="0.25">
      <c r="A6" t="s">
        <v>3</v>
      </c>
      <c r="B6" s="1">
        <v>32</v>
      </c>
    </row>
    <row r="7" spans="1:2" x14ac:dyDescent="0.25">
      <c r="A7" t="s">
        <v>5</v>
      </c>
      <c r="B7" s="1">
        <v>44</v>
      </c>
    </row>
    <row r="8" spans="1:2" x14ac:dyDescent="0.25">
      <c r="A8" t="s">
        <v>10</v>
      </c>
      <c r="B8" s="1">
        <v>7</v>
      </c>
    </row>
    <row r="9" spans="1:2" x14ac:dyDescent="0.25">
      <c r="A9" t="s">
        <v>4</v>
      </c>
      <c r="B9" s="1">
        <v>12</v>
      </c>
    </row>
    <row r="10" spans="1:2" x14ac:dyDescent="0.25">
      <c r="A10" t="s">
        <v>6</v>
      </c>
      <c r="B10" s="1">
        <v>4</v>
      </c>
    </row>
    <row r="11" spans="1:2" x14ac:dyDescent="0.25">
      <c r="A11" t="s">
        <v>9</v>
      </c>
      <c r="B11" s="1">
        <v>9</v>
      </c>
    </row>
    <row r="12" spans="1:2" x14ac:dyDescent="0.25">
      <c r="A12" t="s">
        <v>8</v>
      </c>
      <c r="B12" s="1">
        <v>14</v>
      </c>
    </row>
    <row r="13" spans="1:2" x14ac:dyDescent="0.25">
      <c r="A13" t="s">
        <v>13</v>
      </c>
      <c r="B13" s="1">
        <v>4</v>
      </c>
    </row>
    <row r="14" spans="1:2" x14ac:dyDescent="0.25">
      <c r="A14" t="s">
        <v>7</v>
      </c>
      <c r="B14" s="1">
        <v>7</v>
      </c>
    </row>
    <row r="15" spans="1:2" x14ac:dyDescent="0.25">
      <c r="A15" t="s">
        <v>2</v>
      </c>
      <c r="B15" s="1">
        <v>48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B5"/>
  <sheetViews>
    <sheetView workbookViewId="0">
      <selection activeCell="B5" sqref="B5"/>
    </sheetView>
  </sheetViews>
  <sheetFormatPr defaultRowHeight="15" x14ac:dyDescent="0.25"/>
  <cols>
    <col min="1" max="1" width="20" customWidth="1"/>
    <col min="2" max="2" width="11.42578125" customWidth="1"/>
  </cols>
  <sheetData>
    <row r="1" spans="1:2" x14ac:dyDescent="0.25">
      <c r="A1" s="47" t="s">
        <v>23</v>
      </c>
      <c r="B1" s="47"/>
    </row>
    <row r="2" spans="1:2" x14ac:dyDescent="0.25">
      <c r="A2" s="4" t="s">
        <v>24</v>
      </c>
      <c r="B2" s="6">
        <v>250000</v>
      </c>
    </row>
    <row r="3" spans="1:2" x14ac:dyDescent="0.25">
      <c r="A3" s="4" t="s">
        <v>25</v>
      </c>
      <c r="B3" s="5">
        <v>4.4999999999999998E-2</v>
      </c>
    </row>
    <row r="4" spans="1:2" x14ac:dyDescent="0.25">
      <c r="A4" s="7" t="s">
        <v>26</v>
      </c>
      <c r="B4" s="8">
        <v>30</v>
      </c>
    </row>
    <row r="5" spans="1:2" x14ac:dyDescent="0.25">
      <c r="A5" s="9" t="s">
        <v>27</v>
      </c>
      <c r="B5" s="10">
        <f>PMT(B3/12, B4*12, -B2, 0, 1)</f>
        <v>1261.9808463907364</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B14"/>
  <sheetViews>
    <sheetView workbookViewId="0"/>
  </sheetViews>
  <sheetFormatPr defaultRowHeight="15" x14ac:dyDescent="0.25"/>
  <cols>
    <col min="1" max="1" width="11.28515625" bestFit="1" customWidth="1"/>
    <col min="2" max="2" width="15.5703125" bestFit="1" customWidth="1"/>
  </cols>
  <sheetData>
    <row r="1" spans="1:2" x14ac:dyDescent="0.25">
      <c r="A1" s="11" t="s">
        <v>645</v>
      </c>
      <c r="B1" t="s">
        <v>41</v>
      </c>
    </row>
    <row r="2" spans="1:2" x14ac:dyDescent="0.25">
      <c r="A2" t="s">
        <v>29</v>
      </c>
      <c r="B2" s="6">
        <v>459.8</v>
      </c>
    </row>
    <row r="3" spans="1:2" x14ac:dyDescent="0.25">
      <c r="A3" t="s">
        <v>30</v>
      </c>
      <c r="B3" s="6">
        <v>1306.6499999999999</v>
      </c>
    </row>
    <row r="4" spans="1:2" x14ac:dyDescent="0.25">
      <c r="A4" t="s">
        <v>31</v>
      </c>
      <c r="B4" s="6">
        <v>299.10000000000002</v>
      </c>
    </row>
    <row r="5" spans="1:2" x14ac:dyDescent="0.25">
      <c r="A5" t="s">
        <v>32</v>
      </c>
      <c r="B5" s="6">
        <v>139.5</v>
      </c>
    </row>
    <row r="6" spans="1:2" x14ac:dyDescent="0.25">
      <c r="A6" t="s">
        <v>33</v>
      </c>
      <c r="B6" s="6">
        <v>202.1</v>
      </c>
    </row>
    <row r="7" spans="1:2" x14ac:dyDescent="0.25">
      <c r="A7" t="s">
        <v>34</v>
      </c>
      <c r="B7" s="6">
        <v>1211.3999999999999</v>
      </c>
    </row>
    <row r="8" spans="1:2" x14ac:dyDescent="0.25">
      <c r="A8" t="s">
        <v>35</v>
      </c>
      <c r="B8" s="6">
        <v>518.65000000000009</v>
      </c>
    </row>
    <row r="9" spans="1:2" x14ac:dyDescent="0.25">
      <c r="A9" t="s">
        <v>36</v>
      </c>
      <c r="B9" s="6">
        <v>574.15000000000009</v>
      </c>
    </row>
    <row r="10" spans="1:2" x14ac:dyDescent="0.25">
      <c r="A10" t="s">
        <v>37</v>
      </c>
      <c r="B10" s="6">
        <v>1161.72</v>
      </c>
    </row>
    <row r="11" spans="1:2" x14ac:dyDescent="0.25">
      <c r="A11" t="s">
        <v>38</v>
      </c>
      <c r="B11" s="6">
        <v>504.09000000000003</v>
      </c>
    </row>
    <row r="12" spans="1:2" x14ac:dyDescent="0.25">
      <c r="A12" t="s">
        <v>39</v>
      </c>
      <c r="B12" s="6">
        <v>678.42000000000007</v>
      </c>
    </row>
    <row r="13" spans="1:2" x14ac:dyDescent="0.25">
      <c r="A13" t="s">
        <v>40</v>
      </c>
      <c r="B13" s="6">
        <v>117.9</v>
      </c>
    </row>
    <row r="14" spans="1:2" x14ac:dyDescent="0.25">
      <c r="A14" t="s">
        <v>28</v>
      </c>
      <c r="B14" s="6">
        <v>7173.4799999999987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F821-0C2E-4EBD-942B-050E10D714E5}">
  <sheetPr>
    <tabColor theme="5" tint="-0.249977111117893"/>
  </sheetPr>
  <dimension ref="A1"/>
  <sheetViews>
    <sheetView showGridLines="0" workbookViewId="0"/>
  </sheetViews>
  <sheetFormatPr defaultRowHeight="15" x14ac:dyDescent="0.25"/>
  <cols>
    <col min="1" max="1" width="2.8554687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A77F-E240-4B6F-84DD-BD140F84A281}">
  <sheetPr>
    <tabColor theme="5" tint="0.59999389629810485"/>
  </sheetPr>
  <dimension ref="A1:E11"/>
  <sheetViews>
    <sheetView showGridLines="0" zoomScaleNormal="100" workbookViewId="0">
      <selection activeCell="C6" sqref="C6"/>
    </sheetView>
  </sheetViews>
  <sheetFormatPr defaultRowHeight="15" x14ac:dyDescent="0.25"/>
  <cols>
    <col min="3" max="3" width="28.5703125" customWidth="1"/>
  </cols>
  <sheetData>
    <row r="1" spans="1:5" ht="15.75" customHeight="1" x14ac:dyDescent="0.25"/>
    <row r="2" spans="1:5" ht="15.75" customHeight="1" x14ac:dyDescent="0.4">
      <c r="C2" s="48" t="s">
        <v>43</v>
      </c>
      <c r="D2" s="15"/>
      <c r="E2" s="15"/>
    </row>
    <row r="3" spans="1:5" ht="15.75" customHeight="1" x14ac:dyDescent="0.4">
      <c r="C3" s="48"/>
      <c r="D3" s="15"/>
      <c r="E3" s="15"/>
    </row>
    <row r="4" spans="1:5" ht="15.75" customHeight="1" thickBot="1" x14ac:dyDescent="0.45">
      <c r="A4" s="16"/>
      <c r="B4" s="16"/>
      <c r="C4" s="49"/>
      <c r="D4" s="15"/>
      <c r="E4" s="15"/>
    </row>
    <row r="5" spans="1:5" ht="15.75" customHeight="1" thickBot="1" x14ac:dyDescent="0.3"/>
    <row r="6" spans="1:5" ht="15.75" customHeight="1" thickBot="1" x14ac:dyDescent="0.3">
      <c r="B6" s="4" t="s">
        <v>45</v>
      </c>
      <c r="C6" s="41" t="s">
        <v>106</v>
      </c>
    </row>
    <row r="7" spans="1:5" ht="15.75" customHeight="1" thickBot="1" x14ac:dyDescent="0.3"/>
    <row r="8" spans="1:5" ht="15.75" customHeight="1" thickBot="1" x14ac:dyDescent="0.3">
      <c r="B8" s="4" t="s">
        <v>137</v>
      </c>
      <c r="C8" s="17">
        <f>IFERROR(INDEX('Beer Prices'!$A$1:$E$31,MATCH('Team Selector'!$C$6,'Beer Prices'!$A$1:$A$31,0),MATCH('Team Selector'!$B8,'Beer Prices'!$A$1:$E$1,0)),"-")</f>
        <v>6</v>
      </c>
    </row>
    <row r="9" spans="1:5" ht="15.75" customHeight="1" thickBot="1" x14ac:dyDescent="0.3">
      <c r="B9" s="4" t="s">
        <v>136</v>
      </c>
      <c r="C9" s="21">
        <f>IFERROR(INDEX('Beer Prices'!$A$1:$E$31,MATCH('Team Selector'!$C$6,'Beer Prices'!$A$1:$A$31,0),MATCH('Team Selector'!$B9,'Beer Prices'!$A$1:$E$1,0)),"-")</f>
        <v>12</v>
      </c>
    </row>
    <row r="10" spans="1:5" ht="15.75" customHeight="1" thickBot="1" x14ac:dyDescent="0.3"/>
    <row r="11" spans="1:5" ht="15.75" customHeight="1" thickBot="1" x14ac:dyDescent="0.3">
      <c r="B11" s="4" t="s">
        <v>630</v>
      </c>
      <c r="C11" s="20">
        <f>IFERROR(C8/C9,"-")</f>
        <v>0.5</v>
      </c>
    </row>
  </sheetData>
  <mergeCells count="1">
    <mergeCell ref="C2:C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E900C34-69E6-4327-9E65-F9BBA7FF0554}">
          <x14:formula1>
            <xm:f>'Beer Prices'!$A$2:$A$31</xm:f>
          </x14:formula1>
          <xm:sqref>C6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CAAD-0F45-400A-AF28-A32F649A8BD1}">
  <sheetPr>
    <tabColor theme="5" tint="0.59999389629810485"/>
  </sheetPr>
  <dimension ref="A1:E31"/>
  <sheetViews>
    <sheetView workbookViewId="0">
      <selection activeCell="G14" sqref="G14"/>
    </sheetView>
  </sheetViews>
  <sheetFormatPr defaultRowHeight="15" outlineLevelCol="1" x14ac:dyDescent="0.25"/>
  <cols>
    <col min="1" max="1" width="21.42578125" bestFit="1" customWidth="1"/>
    <col min="2" max="3" width="14.28515625" customWidth="1" outlineLevel="1"/>
    <col min="5" max="5" width="9.7109375" customWidth="1"/>
  </cols>
  <sheetData>
    <row r="1" spans="1:5" x14ac:dyDescent="0.25">
      <c r="A1" s="18" t="s">
        <v>45</v>
      </c>
      <c r="B1" s="18" t="s">
        <v>46</v>
      </c>
      <c r="C1" s="18" t="s">
        <v>47</v>
      </c>
      <c r="D1" s="18" t="s">
        <v>137</v>
      </c>
      <c r="E1" s="18" t="s">
        <v>136</v>
      </c>
    </row>
    <row r="2" spans="1:5" x14ac:dyDescent="0.25">
      <c r="A2" t="s">
        <v>48</v>
      </c>
      <c r="B2" t="s">
        <v>49</v>
      </c>
      <c r="C2" t="s">
        <v>50</v>
      </c>
      <c r="D2" s="19">
        <v>4</v>
      </c>
      <c r="E2" s="1">
        <v>14</v>
      </c>
    </row>
    <row r="3" spans="1:5" x14ac:dyDescent="0.25">
      <c r="A3" t="s">
        <v>51</v>
      </c>
      <c r="B3" t="s">
        <v>52</v>
      </c>
      <c r="C3" t="s">
        <v>53</v>
      </c>
      <c r="D3" s="19">
        <v>5</v>
      </c>
      <c r="E3" s="1">
        <v>12</v>
      </c>
    </row>
    <row r="4" spans="1:5" x14ac:dyDescent="0.25">
      <c r="A4" t="s">
        <v>54</v>
      </c>
      <c r="B4" t="s">
        <v>55</v>
      </c>
      <c r="C4" t="s">
        <v>56</v>
      </c>
      <c r="D4" s="19">
        <v>4</v>
      </c>
      <c r="E4" s="1">
        <v>12</v>
      </c>
    </row>
    <row r="5" spans="1:5" x14ac:dyDescent="0.25">
      <c r="A5" t="s">
        <v>57</v>
      </c>
      <c r="B5" t="s">
        <v>58</v>
      </c>
      <c r="C5" t="s">
        <v>59</v>
      </c>
      <c r="D5" s="19">
        <v>8</v>
      </c>
      <c r="E5" s="1">
        <v>12</v>
      </c>
    </row>
    <row r="6" spans="1:5" x14ac:dyDescent="0.25">
      <c r="A6" t="s">
        <v>60</v>
      </c>
      <c r="B6" t="s">
        <v>61</v>
      </c>
      <c r="C6" t="s">
        <v>62</v>
      </c>
      <c r="D6" s="19">
        <v>9</v>
      </c>
      <c r="E6" s="1">
        <v>20</v>
      </c>
    </row>
    <row r="7" spans="1:5" x14ac:dyDescent="0.25">
      <c r="A7" t="s">
        <v>63</v>
      </c>
      <c r="B7" t="s">
        <v>64</v>
      </c>
      <c r="C7" t="s">
        <v>62</v>
      </c>
      <c r="D7" s="19">
        <v>7</v>
      </c>
      <c r="E7" s="1">
        <v>16</v>
      </c>
    </row>
    <row r="8" spans="1:5" x14ac:dyDescent="0.25">
      <c r="A8" t="s">
        <v>65</v>
      </c>
      <c r="B8" t="s">
        <v>66</v>
      </c>
      <c r="C8" t="s">
        <v>67</v>
      </c>
      <c r="D8" s="19">
        <v>6.25</v>
      </c>
      <c r="E8" s="1">
        <v>14</v>
      </c>
    </row>
    <row r="9" spans="1:5" x14ac:dyDescent="0.25">
      <c r="A9" t="s">
        <v>68</v>
      </c>
      <c r="B9" t="s">
        <v>69</v>
      </c>
      <c r="C9" t="s">
        <v>70</v>
      </c>
      <c r="D9" s="19">
        <v>5</v>
      </c>
      <c r="E9" s="1">
        <v>12</v>
      </c>
    </row>
    <row r="10" spans="1:5" x14ac:dyDescent="0.25">
      <c r="A10" t="s">
        <v>71</v>
      </c>
      <c r="B10" t="s">
        <v>72</v>
      </c>
      <c r="C10" t="s">
        <v>73</v>
      </c>
      <c r="D10" s="19">
        <v>3</v>
      </c>
      <c r="E10" s="1">
        <v>12</v>
      </c>
    </row>
    <row r="11" spans="1:5" x14ac:dyDescent="0.25">
      <c r="A11" t="s">
        <v>74</v>
      </c>
      <c r="B11" t="s">
        <v>75</v>
      </c>
      <c r="C11" t="s">
        <v>76</v>
      </c>
      <c r="D11" s="19">
        <v>5</v>
      </c>
      <c r="E11" s="1">
        <v>12</v>
      </c>
    </row>
    <row r="12" spans="1:5" x14ac:dyDescent="0.25">
      <c r="A12" t="s">
        <v>77</v>
      </c>
      <c r="B12" t="s">
        <v>78</v>
      </c>
      <c r="C12" t="s">
        <v>79</v>
      </c>
      <c r="D12" s="19">
        <v>6</v>
      </c>
      <c r="E12" s="1">
        <v>14</v>
      </c>
    </row>
    <row r="13" spans="1:5" x14ac:dyDescent="0.25">
      <c r="A13" t="s">
        <v>80</v>
      </c>
      <c r="B13" t="s">
        <v>81</v>
      </c>
      <c r="C13" t="s">
        <v>82</v>
      </c>
      <c r="D13" s="19">
        <v>4</v>
      </c>
      <c r="E13" s="1">
        <v>12</v>
      </c>
    </row>
    <row r="14" spans="1:5" x14ac:dyDescent="0.25">
      <c r="A14" t="s">
        <v>83</v>
      </c>
      <c r="B14" t="s">
        <v>84</v>
      </c>
      <c r="C14" t="s">
        <v>85</v>
      </c>
      <c r="D14" s="19">
        <v>4.5</v>
      </c>
      <c r="E14" s="1">
        <v>12</v>
      </c>
    </row>
    <row r="15" spans="1:5" x14ac:dyDescent="0.25">
      <c r="A15" t="s">
        <v>86</v>
      </c>
      <c r="B15" t="s">
        <v>87</v>
      </c>
      <c r="C15" t="s">
        <v>88</v>
      </c>
      <c r="D15" s="19">
        <v>6.25</v>
      </c>
      <c r="E15" s="1">
        <v>16</v>
      </c>
    </row>
    <row r="16" spans="1:5" x14ac:dyDescent="0.25">
      <c r="A16" t="s">
        <v>89</v>
      </c>
      <c r="B16" t="s">
        <v>90</v>
      </c>
      <c r="C16" t="s">
        <v>91</v>
      </c>
      <c r="D16" s="19">
        <v>6</v>
      </c>
      <c r="E16" s="1">
        <v>12</v>
      </c>
    </row>
    <row r="17" spans="1:5" x14ac:dyDescent="0.25">
      <c r="A17" t="s">
        <v>92</v>
      </c>
      <c r="B17" t="s">
        <v>93</v>
      </c>
      <c r="C17" t="s">
        <v>94</v>
      </c>
      <c r="D17" s="19">
        <v>7</v>
      </c>
      <c r="E17" s="1">
        <v>16</v>
      </c>
    </row>
    <row r="18" spans="1:5" x14ac:dyDescent="0.25">
      <c r="A18" t="s">
        <v>95</v>
      </c>
      <c r="B18" t="s">
        <v>96</v>
      </c>
      <c r="C18" t="s">
        <v>97</v>
      </c>
      <c r="D18" s="19">
        <v>8.5</v>
      </c>
      <c r="E18" s="1">
        <v>20</v>
      </c>
    </row>
    <row r="19" spans="1:5" x14ac:dyDescent="0.25">
      <c r="A19" t="s">
        <v>98</v>
      </c>
      <c r="B19" t="s">
        <v>99</v>
      </c>
      <c r="C19" t="s">
        <v>100</v>
      </c>
      <c r="D19" s="19">
        <v>10.5</v>
      </c>
      <c r="E19" s="1">
        <v>20</v>
      </c>
    </row>
    <row r="20" spans="1:5" x14ac:dyDescent="0.25">
      <c r="A20" t="s">
        <v>101</v>
      </c>
      <c r="B20" t="s">
        <v>102</v>
      </c>
      <c r="C20" t="s">
        <v>100</v>
      </c>
      <c r="D20" s="19">
        <v>6</v>
      </c>
      <c r="E20" s="1">
        <v>12</v>
      </c>
    </row>
    <row r="21" spans="1:5" x14ac:dyDescent="0.25">
      <c r="A21" t="s">
        <v>103</v>
      </c>
      <c r="B21" t="s">
        <v>104</v>
      </c>
      <c r="C21" t="s">
        <v>105</v>
      </c>
      <c r="D21" s="19">
        <v>5.5</v>
      </c>
      <c r="E21" s="1">
        <v>12</v>
      </c>
    </row>
    <row r="22" spans="1:5" x14ac:dyDescent="0.25">
      <c r="A22" t="s">
        <v>106</v>
      </c>
      <c r="B22" t="s">
        <v>107</v>
      </c>
      <c r="C22" t="s">
        <v>108</v>
      </c>
      <c r="D22" s="19">
        <v>6</v>
      </c>
      <c r="E22" s="1">
        <v>12</v>
      </c>
    </row>
    <row r="23" spans="1:5" x14ac:dyDescent="0.25">
      <c r="A23" t="s">
        <v>109</v>
      </c>
      <c r="B23" t="s">
        <v>110</v>
      </c>
      <c r="C23" t="s">
        <v>111</v>
      </c>
      <c r="D23" s="19">
        <v>6</v>
      </c>
      <c r="E23" s="1">
        <v>16</v>
      </c>
    </row>
    <row r="24" spans="1:5" x14ac:dyDescent="0.25">
      <c r="A24" t="s">
        <v>112</v>
      </c>
      <c r="B24" t="s">
        <v>113</v>
      </c>
      <c r="C24" t="s">
        <v>114</v>
      </c>
      <c r="D24" s="19">
        <v>5</v>
      </c>
      <c r="E24" s="1">
        <v>12</v>
      </c>
    </row>
    <row r="25" spans="1:5" x14ac:dyDescent="0.25">
      <c r="A25" t="s">
        <v>115</v>
      </c>
      <c r="B25" t="s">
        <v>116</v>
      </c>
      <c r="C25" t="s">
        <v>117</v>
      </c>
      <c r="D25" s="19">
        <v>8.25</v>
      </c>
      <c r="E25" s="1">
        <v>14</v>
      </c>
    </row>
    <row r="26" spans="1:5" x14ac:dyDescent="0.25">
      <c r="A26" t="s">
        <v>118</v>
      </c>
      <c r="B26" t="s">
        <v>119</v>
      </c>
      <c r="C26" t="s">
        <v>120</v>
      </c>
      <c r="D26" s="19">
        <v>5</v>
      </c>
      <c r="E26" s="1">
        <v>12</v>
      </c>
    </row>
    <row r="27" spans="1:5" x14ac:dyDescent="0.25">
      <c r="A27" t="s">
        <v>121</v>
      </c>
      <c r="B27" t="s">
        <v>122</v>
      </c>
      <c r="C27" t="s">
        <v>123</v>
      </c>
      <c r="D27" s="19">
        <v>5</v>
      </c>
      <c r="E27" s="1">
        <v>12</v>
      </c>
    </row>
    <row r="28" spans="1:5" x14ac:dyDescent="0.25">
      <c r="A28" t="s">
        <v>124</v>
      </c>
      <c r="B28" t="s">
        <v>125</v>
      </c>
      <c r="C28" t="s">
        <v>126</v>
      </c>
      <c r="D28" s="19">
        <v>5</v>
      </c>
      <c r="E28" s="1">
        <v>12</v>
      </c>
    </row>
    <row r="29" spans="1:5" x14ac:dyDescent="0.25">
      <c r="A29" t="s">
        <v>127</v>
      </c>
      <c r="B29" t="s">
        <v>128</v>
      </c>
      <c r="C29" t="s">
        <v>129</v>
      </c>
      <c r="D29" s="19">
        <v>6</v>
      </c>
      <c r="E29" s="1">
        <v>16</v>
      </c>
    </row>
    <row r="30" spans="1:5" x14ac:dyDescent="0.25">
      <c r="A30" t="s">
        <v>130</v>
      </c>
      <c r="B30" t="s">
        <v>131</v>
      </c>
      <c r="C30" t="s">
        <v>132</v>
      </c>
      <c r="D30" s="19">
        <v>5.67</v>
      </c>
      <c r="E30" s="1">
        <v>14</v>
      </c>
    </row>
    <row r="31" spans="1:5" x14ac:dyDescent="0.25">
      <c r="A31" t="s">
        <v>133</v>
      </c>
      <c r="B31" t="s">
        <v>134</v>
      </c>
      <c r="C31" t="s">
        <v>135</v>
      </c>
      <c r="D31" s="19">
        <v>7</v>
      </c>
      <c r="E31" s="1">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1</vt:lpstr>
      <vt:lpstr>Orders</vt:lpstr>
      <vt:lpstr>Products</vt:lpstr>
      <vt:lpstr>Countries</vt:lpstr>
      <vt:lpstr>Warehouse Extension</vt:lpstr>
      <vt:lpstr>Summary Chart</vt:lpstr>
      <vt:lpstr>PROJECT 2</vt:lpstr>
      <vt:lpstr>Team Selector</vt:lpstr>
      <vt:lpstr>Beer Prices</vt:lpstr>
      <vt:lpstr>Price per Ounce</vt:lpstr>
      <vt:lpstr>PROJECT 3</vt:lpstr>
      <vt:lpstr>Indicators</vt:lpstr>
      <vt:lpstr>Region Summary</vt:lpstr>
      <vt:lpstr>PROJECT 4</vt:lpstr>
      <vt:lpstr>Inventory</vt:lpstr>
      <vt:lpstr>Order Tracker</vt:lpstr>
      <vt:lpstr>PROJECT 5</vt:lpstr>
      <vt:lpstr>Product Sales</vt:lpstr>
      <vt:lpstr>Sales by Store</vt:lpstr>
      <vt:lpstr>New Product</vt:lpstr>
      <vt:lpstr>PROJECT 6</vt:lpstr>
      <vt:lpstr>Van Collisions</vt:lpstr>
      <vt:lpstr>Taxi Collisions</vt:lpstr>
      <vt:lpstr>Monthly Trend</vt:lpstr>
      <vt:lpstr>Collision Causes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USER</cp:lastModifiedBy>
  <dcterms:created xsi:type="dcterms:W3CDTF">2020-10-07T16:28:27Z</dcterms:created>
  <dcterms:modified xsi:type="dcterms:W3CDTF">2024-07-23T03:42:22Z</dcterms:modified>
</cp:coreProperties>
</file>