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's Computer\Desktop\GitHub Projects\"/>
    </mc:Choice>
  </mc:AlternateContent>
  <xr:revisionPtr revIDLastSave="0" documentId="8_{E50B1A9B-56D4-4FA0-ACAD-784ED981AEFA}" xr6:coauthVersionLast="41" xr6:coauthVersionMax="41" xr10:uidLastSave="{00000000-0000-0000-0000-000000000000}"/>
  <bookViews>
    <workbookView xWindow="-108" yWindow="-108" windowWidth="23256" windowHeight="12576" tabRatio="656" activeTab="5" xr2:uid="{00000000-000D-0000-FFFF-FFFF00000000}"/>
  </bookViews>
  <sheets>
    <sheet name="Raw Data" sheetId="1" r:id="rId1"/>
    <sheet name="Dashboard" sheetId="6" r:id="rId2"/>
    <sheet name="Season &amp; Trend" sheetId="2" r:id="rId3"/>
    <sheet name="Fit Season &amp; Trend" sheetId="3" r:id="rId4"/>
    <sheet name="Season Trend Quadratic" sheetId="4" r:id="rId5"/>
    <sheet name="Fit Season Trend Quad" sheetId="5" r:id="rId6"/>
    <sheet name="Full w Lag(1)" sheetId="7" r:id="rId7"/>
    <sheet name="Fit Full Model w Lag(1)" sheetId="8" r:id="rId8"/>
  </sheets>
  <definedNames>
    <definedName name="BuildDate" hidden="1">4202</definedName>
    <definedName name="BuildNo" hidden="1">83</definedName>
    <definedName name="solver_typ" localSheetId="7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4" hidden="1">2</definedName>
    <definedName name="solver_ver" localSheetId="7" hidden="1">17</definedName>
    <definedName name="solver_ver" localSheetId="3" hidden="1">17</definedName>
    <definedName name="solver_ver" localSheetId="5" hidden="1">17</definedName>
    <definedName name="solver_ver" localSheetId="6" hidden="1">17</definedName>
    <definedName name="solver_ver" localSheetId="2" hidden="1">17</definedName>
    <definedName name="solver_ver" localSheetId="4" hidden="1">17</definedName>
    <definedName name="Vers" hidden="1">" 12.5.3E"</definedName>
    <definedName name="VersionMajor" hidden="1">3</definedName>
    <definedName name="VersionMinor" hidden="1">2</definedName>
    <definedName name="VersionPatch" hidden="1">10</definedName>
    <definedName name="xlm_PartitionHeaders1" localSheetId="7" hidden="1">#REF!</definedName>
    <definedName name="xlm_PartitionHeaders1" localSheetId="5" hidden="1">#REF!</definedName>
    <definedName name="xlm_PartitionHeaders1" localSheetId="6" hidden="1">#REF!</definedName>
    <definedName name="xlm_PartitionHeaders1" localSheetId="2" hidden="1">#REF!</definedName>
    <definedName name="xlm_PartitionHeaders1" localSheetId="4" hidden="1">#REF!</definedName>
    <definedName name="xlm_PartitionHeaders1" hidden="1">#REF!</definedName>
    <definedName name="xlm_PartitionHeaders2" localSheetId="7" hidden="1">#REF!</definedName>
    <definedName name="xlm_PartitionHeaders2" localSheetId="5" hidden="1">#REF!</definedName>
    <definedName name="xlm_PartitionHeaders2" localSheetId="6" hidden="1">#REF!</definedName>
    <definedName name="xlm_PartitionHeaders2" localSheetId="2" hidden="1">#REF!</definedName>
    <definedName name="xlm_PartitionHeaders2" localSheetId="4" hidden="1">#REF!</definedName>
    <definedName name="xlm_PartitionHeaders2" hidden="1">#REF!</definedName>
    <definedName name="xlm_PartitionTraining1" localSheetId="7" hidden="1">#REF!</definedName>
    <definedName name="xlm_PartitionTraining1" localSheetId="5" hidden="1">#REF!</definedName>
    <definedName name="xlm_PartitionTraining1" localSheetId="6" hidden="1">#REF!</definedName>
    <definedName name="xlm_PartitionTraining1" localSheetId="2" hidden="1">#REF!</definedName>
    <definedName name="xlm_PartitionTraining1" localSheetId="4" hidden="1">#REF!</definedName>
    <definedName name="xlm_PartitionTraining1" hidden="1">#REF!</definedName>
    <definedName name="xlm_PartitionTraining2" localSheetId="7" hidden="1">#REF!</definedName>
    <definedName name="xlm_PartitionTraining2" localSheetId="5" hidden="1">#REF!</definedName>
    <definedName name="xlm_PartitionTraining2" localSheetId="6" hidden="1">#REF!</definedName>
    <definedName name="xlm_PartitionTraining2" localSheetId="2" hidden="1">#REF!</definedName>
    <definedName name="xlm_PartitionTraining2" localSheetId="4" hidden="1">#REF!</definedName>
    <definedName name="xlm_PartitionTraining2" hidden="1">#REF!</definedName>
    <definedName name="xlm_PartitionValidation1" localSheetId="7" hidden="1">#REF!</definedName>
    <definedName name="xlm_PartitionValidation1" localSheetId="5" hidden="1">#REF!</definedName>
    <definedName name="xlm_PartitionValidation1" localSheetId="6" hidden="1">#REF!</definedName>
    <definedName name="xlm_PartitionValidation1" localSheetId="2" hidden="1">#REF!</definedName>
    <definedName name="xlm_PartitionValidation1" localSheetId="4" hidden="1">#REF!</definedName>
    <definedName name="xlm_PartitionValidation1" hidden="1">#REF!</definedName>
    <definedName name="xlm_PartitionValidation2" localSheetId="7" hidden="1">#REF!</definedName>
    <definedName name="xlm_PartitionValidation2" localSheetId="5" hidden="1">#REF!</definedName>
    <definedName name="xlm_PartitionValidation2" localSheetId="6" hidden="1">#REF!</definedName>
    <definedName name="xlm_PartitionValidation2" localSheetId="2" hidden="1">#REF!</definedName>
    <definedName name="xlm_PartitionValidation2" localSheetId="4" hidden="1">#REF!</definedName>
    <definedName name="xlm_PartitionValidation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9" i="4" l="1"/>
  <c r="D3" i="8" l="1"/>
  <c r="V40" i="7" l="1"/>
  <c r="V41" i="7"/>
  <c r="V42" i="7"/>
  <c r="W39" i="7" s="1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39" i="7"/>
  <c r="E3" i="6"/>
  <c r="E4" i="6"/>
  <c r="E5" i="6"/>
  <c r="E6" i="6"/>
  <c r="E7" i="6"/>
  <c r="E8" i="6"/>
  <c r="E9" i="6"/>
  <c r="E10" i="6"/>
  <c r="E11" i="6"/>
  <c r="E12" i="6"/>
  <c r="E13" i="6"/>
  <c r="E2" i="6"/>
  <c r="D14" i="8" l="1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D159" i="7"/>
  <c r="R159" i="7" s="1"/>
  <c r="D158" i="7"/>
  <c r="R158" i="7" s="1"/>
  <c r="D157" i="7"/>
  <c r="R157" i="7" s="1"/>
  <c r="D156" i="7"/>
  <c r="R156" i="7" s="1"/>
  <c r="D155" i="7"/>
  <c r="R155" i="7" s="1"/>
  <c r="D154" i="7"/>
  <c r="R154" i="7" s="1"/>
  <c r="D153" i="7"/>
  <c r="R153" i="7" s="1"/>
  <c r="D152" i="7"/>
  <c r="R152" i="7" s="1"/>
  <c r="D151" i="7"/>
  <c r="R151" i="7" s="1"/>
  <c r="D150" i="7"/>
  <c r="R150" i="7" s="1"/>
  <c r="D149" i="7"/>
  <c r="R149" i="7" s="1"/>
  <c r="D148" i="7"/>
  <c r="R148" i="7" s="1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4" i="8" l="1"/>
  <c r="F4" i="8" s="1"/>
  <c r="C18" i="8"/>
  <c r="E17" i="6" s="1"/>
  <c r="C16" i="8"/>
  <c r="E15" i="6" s="1"/>
  <c r="E3" i="8"/>
  <c r="A22" i="6"/>
  <c r="A21" i="6"/>
  <c r="D3" i="6"/>
  <c r="D4" i="6"/>
  <c r="D5" i="6"/>
  <c r="D6" i="6"/>
  <c r="D7" i="6"/>
  <c r="D8" i="6"/>
  <c r="D9" i="6"/>
  <c r="D10" i="6"/>
  <c r="D11" i="6"/>
  <c r="D12" i="6"/>
  <c r="D13" i="6"/>
  <c r="D2" i="6"/>
  <c r="D11" i="5"/>
  <c r="E11" i="5" s="1"/>
  <c r="F11" i="5" s="1"/>
  <c r="D7" i="5"/>
  <c r="E7" i="5" s="1"/>
  <c r="F7" i="5" s="1"/>
  <c r="D3" i="5"/>
  <c r="D14" i="5"/>
  <c r="E14" i="5" s="1"/>
  <c r="F14" i="5" s="1"/>
  <c r="D13" i="5"/>
  <c r="E13" i="5" s="1"/>
  <c r="F13" i="5" s="1"/>
  <c r="D12" i="5"/>
  <c r="E12" i="5" s="1"/>
  <c r="F12" i="5" s="1"/>
  <c r="D10" i="5"/>
  <c r="E10" i="5" s="1"/>
  <c r="F10" i="5" s="1"/>
  <c r="D9" i="5"/>
  <c r="E9" i="5" s="1"/>
  <c r="F9" i="5" s="1"/>
  <c r="D8" i="5"/>
  <c r="E8" i="5" s="1"/>
  <c r="F8" i="5" s="1"/>
  <c r="D6" i="5"/>
  <c r="E6" i="5" s="1"/>
  <c r="F6" i="5" s="1"/>
  <c r="D5" i="5"/>
  <c r="E5" i="5" s="1"/>
  <c r="F5" i="5" s="1"/>
  <c r="D4" i="5"/>
  <c r="E4" i="5" s="1"/>
  <c r="F4" i="5" s="1"/>
  <c r="Q152" i="4"/>
  <c r="Q156" i="4"/>
  <c r="Q16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Q150" i="4" s="1"/>
  <c r="D151" i="4"/>
  <c r="Q151" i="4" s="1"/>
  <c r="D152" i="4"/>
  <c r="D153" i="4"/>
  <c r="Q153" i="4" s="1"/>
  <c r="D154" i="4"/>
  <c r="Q154" i="4" s="1"/>
  <c r="D155" i="4"/>
  <c r="Q155" i="4" s="1"/>
  <c r="D156" i="4"/>
  <c r="D157" i="4"/>
  <c r="Q157" i="4" s="1"/>
  <c r="D158" i="4"/>
  <c r="Q158" i="4" s="1"/>
  <c r="D159" i="4"/>
  <c r="Q159" i="4" s="1"/>
  <c r="D160" i="4"/>
  <c r="D2" i="4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3" i="3"/>
  <c r="C16" i="3" s="1"/>
  <c r="C15" i="6" s="1"/>
  <c r="P150" i="2"/>
  <c r="P151" i="2"/>
  <c r="P152" i="2"/>
  <c r="P153" i="2"/>
  <c r="P154" i="2"/>
  <c r="P155" i="2"/>
  <c r="P156" i="2"/>
  <c r="P157" i="2"/>
  <c r="P158" i="2"/>
  <c r="P159" i="2"/>
  <c r="P160" i="2"/>
  <c r="P149" i="2"/>
  <c r="C18" i="3" l="1"/>
  <c r="C17" i="8"/>
  <c r="E16" i="6" s="1"/>
  <c r="F3" i="8"/>
  <c r="C19" i="8" s="1"/>
  <c r="E18" i="6" s="1"/>
  <c r="E3" i="3"/>
  <c r="C20" i="8"/>
  <c r="E19" i="6" s="1"/>
  <c r="C18" i="5"/>
  <c r="E3" i="5"/>
  <c r="C16" i="5"/>
  <c r="D15" i="6" s="1"/>
  <c r="C20" i="5" l="1"/>
  <c r="D19" i="6" s="1"/>
  <c r="D17" i="6"/>
  <c r="F3" i="3"/>
  <c r="C19" i="3" s="1"/>
  <c r="C18" i="6" s="1"/>
  <c r="C17" i="3"/>
  <c r="C16" i="6" s="1"/>
  <c r="C20" i="3"/>
  <c r="C19" i="6" s="1"/>
  <c r="C17" i="6"/>
  <c r="F3" i="5"/>
  <c r="C19" i="5" s="1"/>
  <c r="D18" i="6" s="1"/>
  <c r="C17" i="5"/>
  <c r="D16" i="6" s="1"/>
</calcChain>
</file>

<file path=xl/sharedStrings.xml><?xml version="1.0" encoding="utf-8"?>
<sst xmlns="http://schemas.openxmlformats.org/spreadsheetml/2006/main" count="264" uniqueCount="57">
  <si>
    <t>Month</t>
  </si>
  <si>
    <t>Ridership</t>
  </si>
  <si>
    <t>Time(t)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</si>
  <si>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</si>
  <si>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</si>
  <si>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</si>
  <si>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</si>
  <si>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</si>
  <si>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</si>
  <si>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</si>
  <si>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</si>
  <si>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</si>
  <si>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 xml:space="preserve">Oct 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</si>
  <si>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</si>
  <si>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</si>
  <si>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</si>
  <si>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</si>
  <si>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</si>
  <si>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</si>
  <si>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</si>
  <si>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</si>
  <si>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</si>
  <si>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</si>
  <si>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</si>
  <si>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</si>
  <si>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</si>
  <si>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</si>
  <si>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</si>
  <si>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</si>
  <si>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</si>
  <si>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</si>
  <si>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</si>
  <si>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</si>
  <si>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</si>
  <si>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</si>
  <si>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</si>
  <si>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</si>
  <si>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</si>
  <si>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</si>
  <si>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</si>
  <si>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</si>
  <si>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Ridership</t>
  </si>
  <si>
    <t>Residuals</t>
  </si>
  <si>
    <t>Trend &amp; Seasonality</t>
  </si>
  <si>
    <t>Forecast</t>
  </si>
  <si>
    <t>Error</t>
  </si>
  <si>
    <t>Abs. % Error</t>
  </si>
  <si>
    <t>Mean Error:</t>
  </si>
  <si>
    <t>Mean Abs.Error(MAE):</t>
  </si>
  <si>
    <t>Mean Squared Error (MSE):</t>
  </si>
  <si>
    <t>Mean Abs. Percent Error (MAPE):</t>
  </si>
  <si>
    <t>Root MSE (RMSE):</t>
  </si>
  <si>
    <t>Abs. Error</t>
  </si>
  <si>
    <t>t-squared</t>
  </si>
  <si>
    <t>Trend &amp; Seasonality w/ Quad</t>
  </si>
  <si>
    <t>Lag(1)</t>
  </si>
  <si>
    <t>Full Model w/Lag(1)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</si>
</sst>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1" fontId="2" fillId="0" borderId="0" xfId="1" applyNumberFormat="1" applyFont="1" applyFill="1" applyAlignment="1">
      <alignment horizontal="right"/>
    </xf>
    <xf numFmtId="17" fontId="0" fillId="2" borderId="0" xfId="0" applyNumberFormat="1" applyFill="1"/>
    <xf numFmtId="1" fontId="2" fillId="2" borderId="0" xfId="1" applyNumberFormat="1" applyFont="1" applyFill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6" applyNumberFormat="1" applyFont="1"/>
    <xf numFmtId="10" fontId="0" fillId="0" borderId="0" xfId="0" applyNumberFormat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43" fontId="0" fillId="0" borderId="0" xfId="5" applyFont="1"/>
    <xf numFmtId="0" fontId="1" fillId="0" borderId="0" xfId="0" applyFont="1" applyBorder="1" applyAlignment="1">
      <alignment horizontal="center"/>
    </xf>
    <xf numFmtId="17" fontId="0" fillId="0" borderId="0" xfId="0" applyNumberFormat="1" applyBorder="1"/>
    <xf numFmtId="1" fontId="2" fillId="0" borderId="0" xfId="1" applyNumberFormat="1" applyFont="1" applyFill="1" applyBorder="1" applyAlignment="1">
      <alignment horizontal="right"/>
    </xf>
    <xf numFmtId="17" fontId="0" fillId="2" borderId="0" xfId="0" applyNumberFormat="1" applyFill="1" applyBorder="1"/>
    <xf numFmtId="1" fontId="2" fillId="2" borderId="0" xfId="1" applyNumberFormat="1" applyFont="1" applyFill="1" applyBorder="1" applyAlignment="1">
      <alignment horizontal="right"/>
    </xf>
    <xf numFmtId="1" fontId="0" fillId="0" borderId="0" xfId="0" applyNumberFormat="1" applyBorder="1"/>
    <xf numFmtId="164" fontId="0" fillId="0" borderId="0" xfId="0" applyNumberFormat="1"/>
  </cellXfs>
  <cellStyles count="7">
    <cellStyle name="Comma" xfId="5" builtinId="3"/>
    <cellStyle name="Normal" xfId="0" builtinId="0"/>
    <cellStyle name="Normal 2" xfId="2" xr:uid="{00000000-0005-0000-0000-000001000000}"/>
    <cellStyle name="Normal 3" xfId="3" xr:uid="{00000000-0005-0000-0000-000002000000}"/>
    <cellStyle name="Normal 3 2" xfId="4" xr:uid="{00000000-0005-0000-0000-000003000000}"/>
    <cellStyle name="Normal_DATA" xfId="1" xr:uid="{00000000-0005-0000-0000-000004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Ridership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Dashboard!$A$2:$A$13</c:f>
              <c:numCache>
                <c:formatCode>mmm\-yy</c:formatCode>
                <c:ptCount val="12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</c:numCache>
            </c:numRef>
          </c:xVal>
          <c:yVal>
            <c:numRef>
              <c:f>Dashboard!$B$2:$B$13</c:f>
              <c:numCache>
                <c:formatCode>0</c:formatCode>
                <c:ptCount val="12"/>
                <c:pt idx="0">
                  <c:v>2098.8989999999999</c:v>
                </c:pt>
                <c:pt idx="1">
                  <c:v>2104.9110000000001</c:v>
                </c:pt>
                <c:pt idx="2">
                  <c:v>2129.6709999999998</c:v>
                </c:pt>
                <c:pt idx="3">
                  <c:v>2223.3490000000002</c:v>
                </c:pt>
                <c:pt idx="4">
                  <c:v>2174.36</c:v>
                </c:pt>
                <c:pt idx="5">
                  <c:v>1931.4059999999999</c:v>
                </c:pt>
                <c:pt idx="6">
                  <c:v>2121.4699999999998</c:v>
                </c:pt>
                <c:pt idx="7">
                  <c:v>2076.0540000000001</c:v>
                </c:pt>
                <c:pt idx="8">
                  <c:v>2140.6770000000001</c:v>
                </c:pt>
                <c:pt idx="9">
                  <c:v>1831.508</c:v>
                </c:pt>
                <c:pt idx="10">
                  <c:v>1838.0060000000001</c:v>
                </c:pt>
                <c:pt idx="11">
                  <c:v>2132.4459999999999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B-4284-B86D-B1F3DBA8F18D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Trend &amp; Seasonality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Dashboard!$A$2:$A$13</c:f>
              <c:numCache>
                <c:formatCode>mmm\-yy</c:formatCode>
                <c:ptCount val="12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</c:numCache>
            </c:numRef>
          </c:xVal>
          <c:yVal>
            <c:numRef>
              <c:f>Dashboard!$C$2:$C$13</c:f>
              <c:numCache>
                <c:formatCode>0.00</c:formatCode>
                <c:ptCount val="12"/>
                <c:pt idx="0">
                  <c:v>1951.1334663120563</c:v>
                </c:pt>
                <c:pt idx="1">
                  <c:v>1982.3737996453895</c:v>
                </c:pt>
                <c:pt idx="2">
                  <c:v>1941.0225496453895</c:v>
                </c:pt>
                <c:pt idx="3">
                  <c:v>2045.4777163120564</c:v>
                </c:pt>
                <c:pt idx="4">
                  <c:v>2090.5237996453898</c:v>
                </c:pt>
                <c:pt idx="5">
                  <c:v>1757.4962996453896</c:v>
                </c:pt>
                <c:pt idx="6">
                  <c:v>1897.0046329787228</c:v>
                </c:pt>
                <c:pt idx="7">
                  <c:v>1887.1669663120563</c:v>
                </c:pt>
                <c:pt idx="8">
                  <c:v>1931.3103829787228</c:v>
                </c:pt>
                <c:pt idx="9">
                  <c:v>1707.2247457719579</c:v>
                </c:pt>
                <c:pt idx="10">
                  <c:v>1669.5470534642657</c:v>
                </c:pt>
                <c:pt idx="11">
                  <c:v>1970.0832842334964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B-4284-B86D-B1F3DBA8F18D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Trend &amp; Seasonality w/ 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Dashboard!$A$2:$A$13</c:f>
              <c:numCache>
                <c:formatCode>mmm\-yy</c:formatCode>
                <c:ptCount val="12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</c:numCache>
            </c:numRef>
          </c:xVal>
          <c:yVal>
            <c:numRef>
              <c:f>Dashboard!$D$2:$D$13</c:f>
              <c:numCache>
                <c:formatCode>0.00</c:formatCode>
                <c:ptCount val="12"/>
                <c:pt idx="0">
                  <c:v>2114.9581757458691</c:v>
                </c:pt>
                <c:pt idx="1">
                  <c:v>2153.0245386389447</c:v>
                </c:pt>
                <c:pt idx="2">
                  <c:v>2118.499318198687</c:v>
                </c:pt>
                <c:pt idx="3">
                  <c:v>2229.7805144250956</c:v>
                </c:pt>
                <c:pt idx="4">
                  <c:v>2281.6526273181712</c:v>
                </c:pt>
                <c:pt idx="5">
                  <c:v>1955.4511568779135</c:v>
                </c:pt>
                <c:pt idx="6">
                  <c:v>2101.7855197709891</c:v>
                </c:pt>
                <c:pt idx="7">
                  <c:v>2098.7738826640648</c:v>
                </c:pt>
                <c:pt idx="8">
                  <c:v>2149.7433288904735</c:v>
                </c:pt>
                <c:pt idx="9">
                  <c:v>1920.4068997146769</c:v>
                </c:pt>
                <c:pt idx="10">
                  <c:v>1890.080316163629</c:v>
                </c:pt>
                <c:pt idx="11">
                  <c:v>2197.9676556895056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B-4284-B86D-B1F3DBA8F18D}"/>
            </c:ext>
          </c:extLst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Full Model w/Lag(1)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Dashboard!$A$2:$A$13</c:f>
              <c:numCache>
                <c:formatCode>mmm\-yy</c:formatCode>
                <c:ptCount val="12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</c:numCache>
            </c:numRef>
          </c:xVal>
          <c:yVal>
            <c:numRef>
              <c:f>Dashboard!$E$2:$E$13</c:f>
              <c:numCache>
                <c:formatCode>0.00</c:formatCode>
                <c:ptCount val="12"/>
                <c:pt idx="0">
                  <c:v>2089.2325643175982</c:v>
                </c:pt>
                <c:pt idx="1">
                  <c:v>2140.5285530657197</c:v>
                </c:pt>
                <c:pt idx="2">
                  <c:v>2085.0777977800781</c:v>
                </c:pt>
                <c:pt idx="3">
                  <c:v>2234.7478248087773</c:v>
                </c:pt>
                <c:pt idx="4">
                  <c:v>2275.0787437130944</c:v>
                </c:pt>
                <c:pt idx="5">
                  <c:v>1883.2698099623942</c:v>
                </c:pt>
                <c:pt idx="6">
                  <c:v>2083.5536796141432</c:v>
                </c:pt>
                <c:pt idx="7">
                  <c:v>2108.8293431292254</c:v>
                </c:pt>
                <c:pt idx="8">
                  <c:v>2132.1521412529992</c:v>
                </c:pt>
                <c:pt idx="9">
                  <c:v>1907.5249931818162</c:v>
                </c:pt>
                <c:pt idx="10">
                  <c:v>1829.5322301288863</c:v>
                </c:pt>
                <c:pt idx="11">
                  <c:v>2161.2143864922282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6-4506-A04A-25037361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61904"/>
        <c:axId val="2073703056"/>
      </c:scatterChart>
      <c:valAx>
        <c:axId val="1989561904"/>
        <c:scaling>
          <c:orientation val="minMax"/>
          <c:max val="38047"/>
          <c:min val="377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03056"/>
        <c:crosses val="autoZero"/>
        <c:crossBetween val="midCat"/>
      </c:valAx>
      <c:valAx>
        <c:axId val="2073703056"/>
        <c:scaling>
          <c:orientation val="minMax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01709401709407E-2"/>
          <c:y val="0.44343657887154936"/>
          <c:w val="0.6994153375058888"/>
          <c:h val="0.21766223733492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Quadratic'!$J$2:$J$148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1-458C-8DA3-F129AB8C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48864"/>
        <c:axId val="2034000496"/>
      </c:scatterChart>
      <c:valAx>
        <c:axId val="6648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000496"/>
        <c:crosses val="autoZero"/>
        <c:crossBetween val="midCat"/>
      </c:valAx>
      <c:valAx>
        <c:axId val="203400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4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Quadratic'!$K$2:$K$148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6-410C-AF7A-A3039230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09664"/>
        <c:axId val="2034375968"/>
      </c:scatterChart>
      <c:valAx>
        <c:axId val="20441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375968"/>
        <c:crosses val="autoZero"/>
        <c:crossBetween val="midCat"/>
      </c:valAx>
      <c:valAx>
        <c:axId val="203437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1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Quadratic'!$L$2:$L$148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F-4563-9B70-973F5451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09664"/>
        <c:axId val="2034369920"/>
      </c:scatterChart>
      <c:valAx>
        <c:axId val="20441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369920"/>
        <c:crosses val="autoZero"/>
        <c:crossBetween val="midCat"/>
      </c:valAx>
      <c:valAx>
        <c:axId val="203436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1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Quadratic'!$M$2:$M$148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4-44AD-B3B8-B65F464E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09664"/>
        <c:axId val="2034582976"/>
      </c:scatterChart>
      <c:valAx>
        <c:axId val="20441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582976"/>
        <c:crosses val="autoZero"/>
        <c:crossBetween val="midCat"/>
      </c:valAx>
      <c:valAx>
        <c:axId val="20345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1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Quadratic'!$N$2:$N$148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B-4891-B586-1A9262B9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10912"/>
        <c:axId val="2034369056"/>
      </c:scatterChart>
      <c:valAx>
        <c:axId val="204411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369056"/>
        <c:crosses val="autoZero"/>
        <c:crossBetween val="midCat"/>
      </c:valAx>
      <c:valAx>
        <c:axId val="203436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11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Quadratic'!$O$2:$O$148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8-4F9A-83E5-E28E5CA5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09664"/>
        <c:axId val="2034469968"/>
      </c:scatterChart>
      <c:valAx>
        <c:axId val="20441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469968"/>
        <c:crosses val="autoZero"/>
        <c:crossBetween val="midCat"/>
      </c:valAx>
      <c:valAx>
        <c:axId val="203446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1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Quadratic'!$C$2:$C$148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2-48B0-B2EF-10E0A83C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0192"/>
        <c:axId val="2066448976"/>
      </c:scatterChart>
      <c:valAx>
        <c:axId val="199139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48976"/>
        <c:crosses val="autoZero"/>
        <c:crossBetween val="midCat"/>
      </c:valAx>
      <c:valAx>
        <c:axId val="206644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39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t-squared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Quadratic'!$D$2:$D$148</c:f>
              <c:numCache>
                <c:formatCode>General</c:formatCode>
                <c:ptCount val="14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0-4528-BD41-8313C7CA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30448"/>
        <c:axId val="1985998176"/>
      </c:scatterChart>
      <c:valAx>
        <c:axId val="19951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998176"/>
        <c:crosses val="autoZero"/>
        <c:crossBetween val="midCat"/>
      </c:valAx>
      <c:valAx>
        <c:axId val="198599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13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Lag(1)'!$C$2:$C$147</c:f>
              <c:numCache>
                <c:formatCode>General</c:formatCode>
                <c:ptCount val="1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</c:numCache>
            </c:numRef>
          </c:xVal>
          <c:yVal>
            <c:numRef>
              <c:f>'Full w Lag(1)'!$U$36:$U$182</c:f>
              <c:numCache>
                <c:formatCode>General</c:formatCode>
                <c:ptCount val="147"/>
                <c:pt idx="1">
                  <c:v>0</c:v>
                </c:pt>
                <c:pt idx="2">
                  <c:v>-24.461468342982698</c:v>
                </c:pt>
                <c:pt idx="3">
                  <c:v>62.132395671363611</c:v>
                </c:pt>
                <c:pt idx="4">
                  <c:v>-136.74002467781111</c:v>
                </c:pt>
                <c:pt idx="5">
                  <c:v>105.12294625174468</c:v>
                </c:pt>
                <c:pt idx="6">
                  <c:v>-49.958386828016728</c:v>
                </c:pt>
                <c:pt idx="7">
                  <c:v>-28.704576925960737</c:v>
                </c:pt>
                <c:pt idx="8">
                  <c:v>19.087027081226324</c:v>
                </c:pt>
                <c:pt idx="9">
                  <c:v>-81.975559804152681</c:v>
                </c:pt>
                <c:pt idx="10">
                  <c:v>-35.360350225957063</c:v>
                </c:pt>
                <c:pt idx="11">
                  <c:v>-66.197076638395174</c:v>
                </c:pt>
                <c:pt idx="12">
                  <c:v>55.385808554970254</c:v>
                </c:pt>
                <c:pt idx="13">
                  <c:v>37.415310310749419</c:v>
                </c:pt>
                <c:pt idx="14">
                  <c:v>-9.6340126314435111</c:v>
                </c:pt>
                <c:pt idx="15">
                  <c:v>38.748645364375307</c:v>
                </c:pt>
                <c:pt idx="16">
                  <c:v>77.017937713271294</c:v>
                </c:pt>
                <c:pt idx="17">
                  <c:v>-62.672234151302973</c:v>
                </c:pt>
                <c:pt idx="18">
                  <c:v>-214.84569604513558</c:v>
                </c:pt>
                <c:pt idx="19">
                  <c:v>105.61944632580048</c:v>
                </c:pt>
                <c:pt idx="20">
                  <c:v>41.387937008746121</c:v>
                </c:pt>
                <c:pt idx="21">
                  <c:v>51.779057412478096</c:v>
                </c:pt>
                <c:pt idx="22">
                  <c:v>-6.1588104126878989</c:v>
                </c:pt>
                <c:pt idx="23">
                  <c:v>78.553485586953229</c:v>
                </c:pt>
                <c:pt idx="24">
                  <c:v>9.6146242657534913</c:v>
                </c:pt>
                <c:pt idx="25">
                  <c:v>101.4276583714659</c:v>
                </c:pt>
                <c:pt idx="26">
                  <c:v>6.0976037790587725</c:v>
                </c:pt>
                <c:pt idx="27">
                  <c:v>-43.009657815897981</c:v>
                </c:pt>
                <c:pt idx="28">
                  <c:v>125.78744408837247</c:v>
                </c:pt>
                <c:pt idx="29">
                  <c:v>-18.935116753101738</c:v>
                </c:pt>
                <c:pt idx="30">
                  <c:v>35.028669486115632</c:v>
                </c:pt>
                <c:pt idx="31">
                  <c:v>-21.848716345586354</c:v>
                </c:pt>
                <c:pt idx="32">
                  <c:v>32.458175369365335</c:v>
                </c:pt>
                <c:pt idx="33">
                  <c:v>31.627598665813821</c:v>
                </c:pt>
                <c:pt idx="34">
                  <c:v>-32.965230409010246</c:v>
                </c:pt>
                <c:pt idx="35">
                  <c:v>-15.695284224472744</c:v>
                </c:pt>
                <c:pt idx="36">
                  <c:v>-30.010145076179469</c:v>
                </c:pt>
                <c:pt idx="37">
                  <c:v>60.131748532016672</c:v>
                </c:pt>
                <c:pt idx="38">
                  <c:v>62.459353744418422</c:v>
                </c:pt>
                <c:pt idx="39">
                  <c:v>60.31016118375328</c:v>
                </c:pt>
                <c:pt idx="40">
                  <c:v>-32.089729871561076</c:v>
                </c:pt>
                <c:pt idx="41">
                  <c:v>-17.356004266528998</c:v>
                </c:pt>
                <c:pt idx="42">
                  <c:v>-8.2900080945685204</c:v>
                </c:pt>
                <c:pt idx="43">
                  <c:v>-11.059781941681194</c:v>
                </c:pt>
                <c:pt idx="44">
                  <c:v>-7.8790860871888526</c:v>
                </c:pt>
                <c:pt idx="45">
                  <c:v>108.91190795486341</c:v>
                </c:pt>
                <c:pt idx="46">
                  <c:v>-9.5685469562474736</c:v>
                </c:pt>
                <c:pt idx="47">
                  <c:v>28.853893168804234</c:v>
                </c:pt>
                <c:pt idx="48">
                  <c:v>-11.78815133550961</c:v>
                </c:pt>
                <c:pt idx="49">
                  <c:v>18.254410624534103</c:v>
                </c:pt>
                <c:pt idx="50">
                  <c:v>-0.28756562739522451</c:v>
                </c:pt>
                <c:pt idx="51">
                  <c:v>10.239247602976093</c:v>
                </c:pt>
                <c:pt idx="52">
                  <c:v>-61.460916481210234</c:v>
                </c:pt>
                <c:pt idx="53">
                  <c:v>-6.951919636814182</c:v>
                </c:pt>
                <c:pt idx="54">
                  <c:v>18.457038461539923</c:v>
                </c:pt>
                <c:pt idx="55">
                  <c:v>-74.643171377177623</c:v>
                </c:pt>
                <c:pt idx="56">
                  <c:v>12.061660971017545</c:v>
                </c:pt>
                <c:pt idx="57">
                  <c:v>17.351312867494698</c:v>
                </c:pt>
                <c:pt idx="58">
                  <c:v>-65.158606086006102</c:v>
                </c:pt>
                <c:pt idx="59">
                  <c:v>12.364640415187296</c:v>
                </c:pt>
                <c:pt idx="60">
                  <c:v>-70.104365174262966</c:v>
                </c:pt>
                <c:pt idx="61">
                  <c:v>-65.537716609378322</c:v>
                </c:pt>
                <c:pt idx="62">
                  <c:v>-27.772953346409622</c:v>
                </c:pt>
                <c:pt idx="63">
                  <c:v>-141.12615107117881</c:v>
                </c:pt>
                <c:pt idx="64">
                  <c:v>-30.591369877418629</c:v>
                </c:pt>
                <c:pt idx="65">
                  <c:v>-2.4594287080201411</c:v>
                </c:pt>
                <c:pt idx="66">
                  <c:v>-1.4835248535762275</c:v>
                </c:pt>
                <c:pt idx="67">
                  <c:v>11.998436891042047</c:v>
                </c:pt>
                <c:pt idx="68">
                  <c:v>49.587777228275172</c:v>
                </c:pt>
                <c:pt idx="69">
                  <c:v>-48.649911306955573</c:v>
                </c:pt>
                <c:pt idx="70">
                  <c:v>-15.117557437468577</c:v>
                </c:pt>
                <c:pt idx="71">
                  <c:v>-112.55009825107072</c:v>
                </c:pt>
                <c:pt idx="72">
                  <c:v>32.952248138979712</c:v>
                </c:pt>
                <c:pt idx="73">
                  <c:v>-82.51373694250492</c:v>
                </c:pt>
                <c:pt idx="74">
                  <c:v>-30.417303193924454</c:v>
                </c:pt>
                <c:pt idx="75">
                  <c:v>-3.4204479141521915</c:v>
                </c:pt>
                <c:pt idx="76">
                  <c:v>-85.685576514749528</c:v>
                </c:pt>
                <c:pt idx="77">
                  <c:v>28.850618386912856</c:v>
                </c:pt>
                <c:pt idx="78">
                  <c:v>32.882644340306115</c:v>
                </c:pt>
                <c:pt idx="79">
                  <c:v>51.442948686139061</c:v>
                </c:pt>
                <c:pt idx="80">
                  <c:v>45.014031691770697</c:v>
                </c:pt>
                <c:pt idx="81">
                  <c:v>-32.960790370688301</c:v>
                </c:pt>
                <c:pt idx="82">
                  <c:v>23.722038096650522</c:v>
                </c:pt>
                <c:pt idx="83">
                  <c:v>-20.15701824724988</c:v>
                </c:pt>
                <c:pt idx="84">
                  <c:v>20.370175937870727</c:v>
                </c:pt>
                <c:pt idx="85">
                  <c:v>21.046050530265347</c:v>
                </c:pt>
                <c:pt idx="86">
                  <c:v>-110.30879567405145</c:v>
                </c:pt>
                <c:pt idx="87">
                  <c:v>8.6545146158462103</c:v>
                </c:pt>
                <c:pt idx="88">
                  <c:v>45.274177664156468</c:v>
                </c:pt>
                <c:pt idx="89">
                  <c:v>-10.492731669790828</c:v>
                </c:pt>
                <c:pt idx="90">
                  <c:v>21.372809554879495</c:v>
                </c:pt>
                <c:pt idx="91">
                  <c:v>42.996480986190136</c:v>
                </c:pt>
                <c:pt idx="92">
                  <c:v>-73.619573062540439</c:v>
                </c:pt>
                <c:pt idx="93">
                  <c:v>66.298998059208088</c:v>
                </c:pt>
                <c:pt idx="94">
                  <c:v>-4.4459651586141717</c:v>
                </c:pt>
                <c:pt idx="95">
                  <c:v>41.554262853053842</c:v>
                </c:pt>
                <c:pt idx="96">
                  <c:v>4.1450830215881069</c:v>
                </c:pt>
                <c:pt idx="97">
                  <c:v>5.6592588613905264</c:v>
                </c:pt>
                <c:pt idx="98">
                  <c:v>-5.3736987064719415</c:v>
                </c:pt>
                <c:pt idx="99">
                  <c:v>-14.677034973472701</c:v>
                </c:pt>
                <c:pt idx="100">
                  <c:v>-3.3750557825621854</c:v>
                </c:pt>
                <c:pt idx="101">
                  <c:v>-30.223465328280781</c:v>
                </c:pt>
                <c:pt idx="102">
                  <c:v>44.488997140811534</c:v>
                </c:pt>
                <c:pt idx="103">
                  <c:v>1.275051622228375</c:v>
                </c:pt>
                <c:pt idx="104">
                  <c:v>-59.075731805835858</c:v>
                </c:pt>
                <c:pt idx="105">
                  <c:v>-28.431964066349337</c:v>
                </c:pt>
                <c:pt idx="106">
                  <c:v>33.05816075175585</c:v>
                </c:pt>
                <c:pt idx="107">
                  <c:v>51.788924275403815</c:v>
                </c:pt>
                <c:pt idx="108">
                  <c:v>-43.785580657259743</c:v>
                </c:pt>
                <c:pt idx="109">
                  <c:v>-61.553686744706056</c:v>
                </c:pt>
                <c:pt idx="110">
                  <c:v>83.764993011498746</c:v>
                </c:pt>
                <c:pt idx="111">
                  <c:v>11.439907508313354</c:v>
                </c:pt>
                <c:pt idx="112">
                  <c:v>54.567727512021747</c:v>
                </c:pt>
                <c:pt idx="113">
                  <c:v>12.456336210255131</c:v>
                </c:pt>
                <c:pt idx="114">
                  <c:v>76.814672638267893</c:v>
                </c:pt>
                <c:pt idx="115">
                  <c:v>-22.829306938331229</c:v>
                </c:pt>
                <c:pt idx="116">
                  <c:v>13.477363682240139</c:v>
                </c:pt>
                <c:pt idx="117">
                  <c:v>72.530605680222607</c:v>
                </c:pt>
                <c:pt idx="118">
                  <c:v>46.599724158616709</c:v>
                </c:pt>
                <c:pt idx="119">
                  <c:v>50.668669763022535</c:v>
                </c:pt>
                <c:pt idx="120">
                  <c:v>14.78791959178875</c:v>
                </c:pt>
                <c:pt idx="121">
                  <c:v>-46.743691699928831</c:v>
                </c:pt>
                <c:pt idx="122">
                  <c:v>17.64748681789365</c:v>
                </c:pt>
                <c:pt idx="123">
                  <c:v>48.584288007653186</c:v>
                </c:pt>
                <c:pt idx="124">
                  <c:v>28.051588534032589</c:v>
                </c:pt>
                <c:pt idx="125">
                  <c:v>11.433792695213015</c:v>
                </c:pt>
                <c:pt idx="126">
                  <c:v>82.320131417969606</c:v>
                </c:pt>
                <c:pt idx="127">
                  <c:v>-13.58687180663992</c:v>
                </c:pt>
                <c:pt idx="128">
                  <c:v>48.59927122831823</c:v>
                </c:pt>
                <c:pt idx="129">
                  <c:v>-134.94864873222082</c:v>
                </c:pt>
                <c:pt idx="130">
                  <c:v>72.131701119391209</c:v>
                </c:pt>
                <c:pt idx="131">
                  <c:v>36.065934615046217</c:v>
                </c:pt>
                <c:pt idx="132">
                  <c:v>-19.801241286887262</c:v>
                </c:pt>
                <c:pt idx="133">
                  <c:v>15.17565550128711</c:v>
                </c:pt>
                <c:pt idx="134">
                  <c:v>50.244012817797739</c:v>
                </c:pt>
                <c:pt idx="135">
                  <c:v>-34.320019195931991</c:v>
                </c:pt>
                <c:pt idx="136">
                  <c:v>19.2437976934566</c:v>
                </c:pt>
                <c:pt idx="137">
                  <c:v>-8.7727930302871755</c:v>
                </c:pt>
                <c:pt idx="138">
                  <c:v>-36.787347218595187</c:v>
                </c:pt>
                <c:pt idx="139">
                  <c:v>-40.659939176026</c:v>
                </c:pt>
                <c:pt idx="140">
                  <c:v>-121.09885330539737</c:v>
                </c:pt>
                <c:pt idx="141">
                  <c:v>-21.532606359713782</c:v>
                </c:pt>
                <c:pt idx="142">
                  <c:v>-6.7365574404238941</c:v>
                </c:pt>
                <c:pt idx="143">
                  <c:v>-85.250333316284468</c:v>
                </c:pt>
                <c:pt idx="144">
                  <c:v>38.233624019146873</c:v>
                </c:pt>
                <c:pt idx="145">
                  <c:v>-2.7612607351925362</c:v>
                </c:pt>
                <c:pt idx="146">
                  <c:v>-11.957652647991608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3-459A-8F81-56179279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0192"/>
        <c:axId val="2066455024"/>
      </c:scatterChart>
      <c:valAx>
        <c:axId val="199139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55024"/>
        <c:crosses val="autoZero"/>
        <c:crossBetween val="midCat"/>
      </c:valAx>
      <c:valAx>
        <c:axId val="206645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39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Lag(1)'!$C$2:$C$147</c:f>
              <c:numCache>
                <c:formatCode>General</c:formatCode>
                <c:ptCount val="1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0-41D8-8A1B-B3444D77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1199"/>
        <c:axId val="1264045343"/>
      </c:scatterChart>
      <c:valAx>
        <c:axId val="64302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045343"/>
        <c:crosses val="autoZero"/>
        <c:crossBetween val="midCat"/>
      </c:valAx>
      <c:valAx>
        <c:axId val="126404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21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&amp; Trend'!$C$2:$C$148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'Season &amp; Trend'!$S$36:$S$182</c:f>
              <c:numCache>
                <c:formatCode>General</c:formatCode>
                <c:ptCount val="147"/>
                <c:pt idx="0">
                  <c:v>193.48735351882192</c:v>
                </c:pt>
                <c:pt idx="1">
                  <c:v>142.83404582651428</c:v>
                </c:pt>
                <c:pt idx="2">
                  <c:v>194.42681505728342</c:v>
                </c:pt>
                <c:pt idx="3">
                  <c:v>37.573163802509953</c:v>
                </c:pt>
                <c:pt idx="4">
                  <c:v>169.63183046917652</c:v>
                </c:pt>
                <c:pt idx="5">
                  <c:v>98.37508046917651</c:v>
                </c:pt>
                <c:pt idx="6">
                  <c:v>71.423913802509787</c:v>
                </c:pt>
                <c:pt idx="7">
                  <c:v>99.781830469176612</c:v>
                </c:pt>
                <c:pt idx="8">
                  <c:v>15.202330469176331</c:v>
                </c:pt>
                <c:pt idx="9">
                  <c:v>4.9609971358431721</c:v>
                </c:pt>
                <c:pt idx="10">
                  <c:v>-34.458336197490098</c:v>
                </c:pt>
                <c:pt idx="11">
                  <c:v>59.594247135843261</c:v>
                </c:pt>
                <c:pt idx="12">
                  <c:v>84.643884342608089</c:v>
                </c:pt>
                <c:pt idx="13">
                  <c:v>64.582576650300553</c:v>
                </c:pt>
                <c:pt idx="14">
                  <c:v>98.181345881069547</c:v>
                </c:pt>
                <c:pt idx="15">
                  <c:v>167.13569462629607</c:v>
                </c:pt>
                <c:pt idx="16">
                  <c:v>64.628361292962836</c:v>
                </c:pt>
                <c:pt idx="17">
                  <c:v>-155.69238870703748</c:v>
                </c:pt>
                <c:pt idx="18">
                  <c:v>20.119444626295945</c:v>
                </c:pt>
                <c:pt idx="19">
                  <c:v>68.476361292962793</c:v>
                </c:pt>
                <c:pt idx="20">
                  <c:v>108.68886129296243</c:v>
                </c:pt>
                <c:pt idx="21">
                  <c:v>75.283527959629282</c:v>
                </c:pt>
                <c:pt idx="22">
                  <c:v>136.72219462629619</c:v>
                </c:pt>
                <c:pt idx="23">
                  <c:v>106.09977795962959</c:v>
                </c:pt>
                <c:pt idx="24">
                  <c:v>160.32241516639419</c:v>
                </c:pt>
                <c:pt idx="25">
                  <c:v>111.27610747408676</c:v>
                </c:pt>
                <c:pt idx="26">
                  <c:v>28.913876704855966</c:v>
                </c:pt>
                <c:pt idx="27">
                  <c:v>153.44422545008206</c:v>
                </c:pt>
                <c:pt idx="28">
                  <c:v>82.345892116748928</c:v>
                </c:pt>
                <c:pt idx="29">
                  <c:v>88.91014211674883</c:v>
                </c:pt>
                <c:pt idx="30">
                  <c:v>35.065975450082078</c:v>
                </c:pt>
                <c:pt idx="31">
                  <c:v>53.177892116748808</c:v>
                </c:pt>
                <c:pt idx="32">
                  <c:v>62.879392116748704</c:v>
                </c:pt>
                <c:pt idx="33">
                  <c:v>3.3570587834153685</c:v>
                </c:pt>
                <c:pt idx="34">
                  <c:v>-19.255274549917885</c:v>
                </c:pt>
                <c:pt idx="35">
                  <c:v>-49.483691216584475</c:v>
                </c:pt>
                <c:pt idx="36">
                  <c:v>3.6749459901805039</c:v>
                </c:pt>
                <c:pt idx="37">
                  <c:v>51.946638297872823</c:v>
                </c:pt>
                <c:pt idx="38">
                  <c:v>80.09040752864189</c:v>
                </c:pt>
                <c:pt idx="39">
                  <c:v>15.535756273868401</c:v>
                </c:pt>
                <c:pt idx="40">
                  <c:v>-18.543577059464951</c:v>
                </c:pt>
                <c:pt idx="41">
                  <c:v>-32.486327059464884</c:v>
                </c:pt>
                <c:pt idx="42">
                  <c:v>-45.188493726131583</c:v>
                </c:pt>
                <c:pt idx="43">
                  <c:v>-51.134577059465073</c:v>
                </c:pt>
                <c:pt idx="44">
                  <c:v>60.91692294053496</c:v>
                </c:pt>
                <c:pt idx="45">
                  <c:v>14.322589607201735</c:v>
                </c:pt>
                <c:pt idx="46">
                  <c:v>21.609256273868141</c:v>
                </c:pt>
                <c:pt idx="47">
                  <c:v>-15.179160392798394</c:v>
                </c:pt>
                <c:pt idx="48">
                  <c:v>-26.028523186033453</c:v>
                </c:pt>
                <c:pt idx="49">
                  <c:v>-39.840830878340967</c:v>
                </c:pt>
                <c:pt idx="50">
                  <c:v>-38.986061647571887</c:v>
                </c:pt>
                <c:pt idx="51">
                  <c:v>-100.21071290234545</c:v>
                </c:pt>
                <c:pt idx="52">
                  <c:v>-92.001046235678587</c:v>
                </c:pt>
                <c:pt idx="53">
                  <c:v>-61.787796235678798</c:v>
                </c:pt>
                <c:pt idx="54">
                  <c:v>-135.79496290234556</c:v>
                </c:pt>
                <c:pt idx="55">
                  <c:v>-97.676046235678768</c:v>
                </c:pt>
                <c:pt idx="56">
                  <c:v>-68.159546235679045</c:v>
                </c:pt>
                <c:pt idx="57">
                  <c:v>-132.02887956901213</c:v>
                </c:pt>
                <c:pt idx="58">
                  <c:v>-96.508212902345349</c:v>
                </c:pt>
                <c:pt idx="59">
                  <c:v>-156.43762956901219</c:v>
                </c:pt>
                <c:pt idx="60">
                  <c:v>-207.43899236224729</c:v>
                </c:pt>
                <c:pt idx="61">
                  <c:v>-190.66730005455474</c:v>
                </c:pt>
                <c:pt idx="62">
                  <c:v>-293.48053082378556</c:v>
                </c:pt>
                <c:pt idx="63">
                  <c:v>-239.43918207855927</c:v>
                </c:pt>
                <c:pt idx="64">
                  <c:v>-182.40351541189261</c:v>
                </c:pt>
                <c:pt idx="65">
                  <c:v>-144.5652654118926</c:v>
                </c:pt>
                <c:pt idx="66">
                  <c:v>-106.68743207855937</c:v>
                </c:pt>
                <c:pt idx="67">
                  <c:v>-44.676515411892524</c:v>
                </c:pt>
                <c:pt idx="68">
                  <c:v>-102.82101541189263</c:v>
                </c:pt>
                <c:pt idx="69">
                  <c:v>-107.2223487452261</c:v>
                </c:pt>
                <c:pt idx="70">
                  <c:v>-207.6886820785594</c:v>
                </c:pt>
                <c:pt idx="71">
                  <c:v>-127.60309874522591</c:v>
                </c:pt>
                <c:pt idx="72">
                  <c:v>-207.36246153846128</c:v>
                </c:pt>
                <c:pt idx="73">
                  <c:v>-194.58276923076869</c:v>
                </c:pt>
                <c:pt idx="74">
                  <c:v>-159.28699999999958</c:v>
                </c:pt>
                <c:pt idx="75">
                  <c:v>-208.00865125477321</c:v>
                </c:pt>
                <c:pt idx="76">
                  <c:v>-130.94998458810642</c:v>
                </c:pt>
                <c:pt idx="77">
                  <c:v>-76.701734588106547</c:v>
                </c:pt>
                <c:pt idx="78">
                  <c:v>-22.737901254773078</c:v>
                </c:pt>
                <c:pt idx="79">
                  <c:v>6.0520154118935352</c:v>
                </c:pt>
                <c:pt idx="80">
                  <c:v>-53.051484588106632</c:v>
                </c:pt>
                <c:pt idx="81">
                  <c:v>-34.573817921439741</c:v>
                </c:pt>
                <c:pt idx="82">
                  <c:v>-66.27815125477332</c:v>
                </c:pt>
                <c:pt idx="83">
                  <c:v>-46.163567921439835</c:v>
                </c:pt>
                <c:pt idx="84">
                  <c:v>-48.373930714674998</c:v>
                </c:pt>
                <c:pt idx="85">
                  <c:v>-168.33523840698263</c:v>
                </c:pt>
                <c:pt idx="86">
                  <c:v>-126.92146917621335</c:v>
                </c:pt>
                <c:pt idx="87">
                  <c:v>-52.434120430986923</c:v>
                </c:pt>
                <c:pt idx="88">
                  <c:v>-65.317453764320362</c:v>
                </c:pt>
                <c:pt idx="89">
                  <c:v>-41.291203764320471</c:v>
                </c:pt>
                <c:pt idx="90">
                  <c:v>-3.5383704309870154</c:v>
                </c:pt>
                <c:pt idx="91">
                  <c:v>-95.111453764320231</c:v>
                </c:pt>
                <c:pt idx="92">
                  <c:v>-14.131953764320542</c:v>
                </c:pt>
                <c:pt idx="93">
                  <c:v>-31.763287097653802</c:v>
                </c:pt>
                <c:pt idx="94">
                  <c:v>3.3143795690129991</c:v>
                </c:pt>
                <c:pt idx="95">
                  <c:v>-10.789037097653818</c:v>
                </c:pt>
                <c:pt idx="96">
                  <c:v>-34.03039989088893</c:v>
                </c:pt>
                <c:pt idx="97">
                  <c:v>-46.975707583196254</c:v>
                </c:pt>
                <c:pt idx="98">
                  <c:v>-63.982938352427254</c:v>
                </c:pt>
                <c:pt idx="99">
                  <c:v>-52.399589607200824</c:v>
                </c:pt>
                <c:pt idx="100">
                  <c:v>-76.861922940533987</c:v>
                </c:pt>
                <c:pt idx="101">
                  <c:v>-17.156672940534236</c:v>
                </c:pt>
                <c:pt idx="102">
                  <c:v>-20.720839607201015</c:v>
                </c:pt>
                <c:pt idx="103">
                  <c:v>-82.507922940534172</c:v>
                </c:pt>
                <c:pt idx="104">
                  <c:v>-91.109422940534387</c:v>
                </c:pt>
                <c:pt idx="105">
                  <c:v>-34.326756273867659</c:v>
                </c:pt>
                <c:pt idx="106">
                  <c:v>22.155910392799115</c:v>
                </c:pt>
                <c:pt idx="107">
                  <c:v>-35.861506273867462</c:v>
                </c:pt>
                <c:pt idx="108">
                  <c:v>-106.55086906710267</c:v>
                </c:pt>
                <c:pt idx="109">
                  <c:v>6.394823240589858</c:v>
                </c:pt>
                <c:pt idx="110">
                  <c:v>8.4685924713589884</c:v>
                </c:pt>
                <c:pt idx="111">
                  <c:v>64.619941216585175</c:v>
                </c:pt>
                <c:pt idx="112">
                  <c:v>54.187607883251985</c:v>
                </c:pt>
                <c:pt idx="113">
                  <c:v>113.00085788325191</c:v>
                </c:pt>
                <c:pt idx="114">
                  <c:v>52.77869121658523</c:v>
                </c:pt>
                <c:pt idx="115">
                  <c:v>51.207607883251967</c:v>
                </c:pt>
                <c:pt idx="116">
                  <c:v>110.47010788325179</c:v>
                </c:pt>
                <c:pt idx="117">
                  <c:v>124.25277454991874</c:v>
                </c:pt>
                <c:pt idx="118">
                  <c:v>138.50144121658514</c:v>
                </c:pt>
                <c:pt idx="119">
                  <c:v>113.1030245499187</c:v>
                </c:pt>
                <c:pt idx="120">
                  <c:v>20.183661756683478</c:v>
                </c:pt>
                <c:pt idx="121">
                  <c:v>38.117354064375832</c:v>
                </c:pt>
                <c:pt idx="122">
                  <c:v>82.105123295145177</c:v>
                </c:pt>
                <c:pt idx="123">
                  <c:v>102.16547204037147</c:v>
                </c:pt>
                <c:pt idx="124">
                  <c:v>94.141138707038181</c:v>
                </c:pt>
                <c:pt idx="125">
                  <c:v>161.39738870703809</c:v>
                </c:pt>
                <c:pt idx="126">
                  <c:v>110.74622204037155</c:v>
                </c:pt>
                <c:pt idx="127">
                  <c:v>141.62113870703797</c:v>
                </c:pt>
                <c:pt idx="128">
                  <c:v>-20.296361292962047</c:v>
                </c:pt>
                <c:pt idx="129">
                  <c:v>83.218305373704652</c:v>
                </c:pt>
                <c:pt idx="130">
                  <c:v>115.95397204037135</c:v>
                </c:pt>
                <c:pt idx="131">
                  <c:v>82.92555537370481</c:v>
                </c:pt>
                <c:pt idx="132">
                  <c:v>81.91119258046956</c:v>
                </c:pt>
                <c:pt idx="133">
                  <c:v>130.55488488816195</c:v>
                </c:pt>
                <c:pt idx="134">
                  <c:v>79.335654118931188</c:v>
                </c:pt>
                <c:pt idx="135">
                  <c:v>112.01800286415778</c:v>
                </c:pt>
                <c:pt idx="136">
                  <c:v>101.14266953082438</c:v>
                </c:pt>
                <c:pt idx="137">
                  <c:v>67.99791953082422</c:v>
                </c:pt>
                <c:pt idx="138">
                  <c:v>44.53375286415735</c:v>
                </c:pt>
                <c:pt idx="139">
                  <c:v>-49.210330469175915</c:v>
                </c:pt>
                <c:pt idx="140">
                  <c:v>-8.5878304691759695</c:v>
                </c:pt>
                <c:pt idx="141">
                  <c:v>34.519836197490804</c:v>
                </c:pt>
                <c:pt idx="142">
                  <c:v>-14.068497135842335</c:v>
                </c:pt>
                <c:pt idx="143">
                  <c:v>79.795086197490946</c:v>
                </c:pt>
                <c:pt idx="144">
                  <c:v>85.561723404255645</c:v>
                </c:pt>
                <c:pt idx="145">
                  <c:v>94.695415711948272</c:v>
                </c:pt>
                <c:pt idx="146">
                  <c:v>111.13618494271736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B-4B65-9F97-F5D4DEA8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97520"/>
        <c:axId val="1988200432"/>
      </c:scatterChart>
      <c:valAx>
        <c:axId val="14909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00432"/>
        <c:crosses val="autoZero"/>
        <c:crossBetween val="midCat"/>
      </c:valAx>
      <c:valAx>
        <c:axId val="198820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99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t-squared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Lag(1)'!$D$2:$D$147</c:f>
              <c:numCache>
                <c:formatCode>General</c:formatCode>
                <c:ptCount val="146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  <c:pt idx="99">
                  <c:v>10201</c:v>
                </c:pt>
                <c:pt idx="100">
                  <c:v>10404</c:v>
                </c:pt>
                <c:pt idx="101">
                  <c:v>10609</c:v>
                </c:pt>
                <c:pt idx="102">
                  <c:v>10816</c:v>
                </c:pt>
                <c:pt idx="103">
                  <c:v>11025</c:v>
                </c:pt>
                <c:pt idx="104">
                  <c:v>11236</c:v>
                </c:pt>
                <c:pt idx="105">
                  <c:v>11449</c:v>
                </c:pt>
                <c:pt idx="106">
                  <c:v>11664</c:v>
                </c:pt>
                <c:pt idx="107">
                  <c:v>11881</c:v>
                </c:pt>
                <c:pt idx="108">
                  <c:v>12100</c:v>
                </c:pt>
                <c:pt idx="109">
                  <c:v>12321</c:v>
                </c:pt>
                <c:pt idx="110">
                  <c:v>12544</c:v>
                </c:pt>
                <c:pt idx="111">
                  <c:v>12769</c:v>
                </c:pt>
                <c:pt idx="112">
                  <c:v>12996</c:v>
                </c:pt>
                <c:pt idx="113">
                  <c:v>13225</c:v>
                </c:pt>
                <c:pt idx="114">
                  <c:v>13456</c:v>
                </c:pt>
                <c:pt idx="115">
                  <c:v>13689</c:v>
                </c:pt>
                <c:pt idx="116">
                  <c:v>13924</c:v>
                </c:pt>
                <c:pt idx="117">
                  <c:v>14161</c:v>
                </c:pt>
                <c:pt idx="118">
                  <c:v>14400</c:v>
                </c:pt>
                <c:pt idx="119">
                  <c:v>14641</c:v>
                </c:pt>
                <c:pt idx="120">
                  <c:v>14884</c:v>
                </c:pt>
                <c:pt idx="121">
                  <c:v>15129</c:v>
                </c:pt>
                <c:pt idx="122">
                  <c:v>15376</c:v>
                </c:pt>
                <c:pt idx="123">
                  <c:v>15625</c:v>
                </c:pt>
                <c:pt idx="124">
                  <c:v>15876</c:v>
                </c:pt>
                <c:pt idx="125">
                  <c:v>16129</c:v>
                </c:pt>
                <c:pt idx="126">
                  <c:v>16384</c:v>
                </c:pt>
                <c:pt idx="127">
                  <c:v>16641</c:v>
                </c:pt>
                <c:pt idx="128">
                  <c:v>16900</c:v>
                </c:pt>
                <c:pt idx="129">
                  <c:v>17161</c:v>
                </c:pt>
                <c:pt idx="130">
                  <c:v>17424</c:v>
                </c:pt>
                <c:pt idx="131">
                  <c:v>17689</c:v>
                </c:pt>
                <c:pt idx="132">
                  <c:v>17956</c:v>
                </c:pt>
                <c:pt idx="133">
                  <c:v>18225</c:v>
                </c:pt>
                <c:pt idx="134">
                  <c:v>18496</c:v>
                </c:pt>
                <c:pt idx="135">
                  <c:v>18769</c:v>
                </c:pt>
                <c:pt idx="136">
                  <c:v>19044</c:v>
                </c:pt>
                <c:pt idx="137">
                  <c:v>19321</c:v>
                </c:pt>
                <c:pt idx="138">
                  <c:v>19600</c:v>
                </c:pt>
                <c:pt idx="139">
                  <c:v>19881</c:v>
                </c:pt>
                <c:pt idx="140">
                  <c:v>20164</c:v>
                </c:pt>
                <c:pt idx="141">
                  <c:v>20449</c:v>
                </c:pt>
                <c:pt idx="142">
                  <c:v>20736</c:v>
                </c:pt>
                <c:pt idx="143">
                  <c:v>21025</c:v>
                </c:pt>
                <c:pt idx="144">
                  <c:v>21316</c:v>
                </c:pt>
                <c:pt idx="145">
                  <c:v>21609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0-4390-BDDA-DE580175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3727"/>
        <c:axId val="1249545807"/>
      </c:scatterChart>
      <c:valAx>
        <c:axId val="6430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545807"/>
        <c:crosses val="autoZero"/>
        <c:crossBetween val="midCat"/>
      </c:valAx>
      <c:valAx>
        <c:axId val="124954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Lag(1)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Lag(1)'!$E$2:$E$147</c:f>
              <c:numCache>
                <c:formatCode>0</c:formatCode>
                <c:ptCount val="14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C-4FB2-9665-5025546C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1615"/>
        <c:axId val="643069823"/>
      </c:scatterChart>
      <c:valAx>
        <c:axId val="64302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Lag(1)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43069823"/>
        <c:crosses val="autoZero"/>
        <c:crossBetween val="midCat"/>
      </c:valAx>
      <c:valAx>
        <c:axId val="643069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2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Lag(1)'!$F$2:$F$147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E-4372-819B-B33EE58B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12463"/>
        <c:axId val="643067231"/>
      </c:scatterChart>
      <c:valAx>
        <c:axId val="64301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67231"/>
        <c:crosses val="autoZero"/>
        <c:crossBetween val="midCat"/>
      </c:valAx>
      <c:valAx>
        <c:axId val="643067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12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Lag(1)'!$G$2:$G$147</c:f>
              <c:numCache>
                <c:formatCode>General</c:formatCode>
                <c:ptCount val="1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7-4373-A5ED-BEB2FA72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1615"/>
        <c:axId val="1343073631"/>
      </c:scatterChart>
      <c:valAx>
        <c:axId val="64302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3073631"/>
        <c:crosses val="autoZero"/>
        <c:crossBetween val="midCat"/>
      </c:valAx>
      <c:valAx>
        <c:axId val="134307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2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Lag(1)'!$H$2:$H$147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5-4CAB-AAF5-D2982838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19535"/>
        <c:axId val="1344189327"/>
      </c:scatterChart>
      <c:valAx>
        <c:axId val="64301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189327"/>
        <c:crosses val="autoZero"/>
        <c:crossBetween val="midCat"/>
      </c:valAx>
      <c:valAx>
        <c:axId val="134418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19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Lag(1)'!$I$2:$I$147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8-4676-B6A4-6E856A96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12463"/>
        <c:axId val="1343508895"/>
      </c:scatterChart>
      <c:valAx>
        <c:axId val="64301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3508895"/>
        <c:crosses val="autoZero"/>
        <c:crossBetween val="midCat"/>
      </c:valAx>
      <c:valAx>
        <c:axId val="134350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12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Lag(1)'!$J$2:$J$147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4-439A-AF52-092DF1E0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2063"/>
        <c:axId val="1258332063"/>
      </c:scatterChart>
      <c:valAx>
        <c:axId val="64300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332063"/>
        <c:crosses val="autoZero"/>
        <c:crossBetween val="midCat"/>
      </c:valAx>
      <c:valAx>
        <c:axId val="125833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Lag(1)'!$K$2:$K$147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1-487A-A95E-2DB2CEBC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8719"/>
        <c:axId val="1347915823"/>
      </c:scatterChart>
      <c:valAx>
        <c:axId val="64300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915823"/>
        <c:crosses val="autoZero"/>
        <c:crossBetween val="midCat"/>
      </c:valAx>
      <c:valAx>
        <c:axId val="134791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Lag(1)'!$L$2:$L$147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4-4944-A4F4-DB6FA572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4975"/>
        <c:axId val="1347925327"/>
      </c:scatterChart>
      <c:valAx>
        <c:axId val="64300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925327"/>
        <c:crosses val="autoZero"/>
        <c:crossBetween val="midCat"/>
      </c:valAx>
      <c:valAx>
        <c:axId val="134792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Lag(1)'!$M$2:$M$147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4-40AD-A47D-8E655BA1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4143"/>
        <c:axId val="1345557647"/>
      </c:scatterChart>
      <c:valAx>
        <c:axId val="64300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557647"/>
        <c:crosses val="autoZero"/>
        <c:crossBetween val="midCat"/>
      </c:valAx>
      <c:valAx>
        <c:axId val="134555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Quadratic'!$C$2:$C$148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7-4F2F-9D18-BAFCCA3F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0192"/>
        <c:axId val="2066455024"/>
      </c:scatterChart>
      <c:valAx>
        <c:axId val="199139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55024"/>
        <c:crosses val="autoZero"/>
        <c:crossBetween val="midCat"/>
      </c:valAx>
      <c:valAx>
        <c:axId val="206645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39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Lag(1)'!$N$2:$N$147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A-478A-9697-DBD5F5C4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4943"/>
        <c:axId val="1263220511"/>
      </c:scatterChart>
      <c:valAx>
        <c:axId val="64302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220511"/>
        <c:crosses val="autoZero"/>
        <c:crossBetween val="midCat"/>
      </c:valAx>
      <c:valAx>
        <c:axId val="126322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24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Lag(1)'!$O$2:$O$147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8-4C00-9A9E-C02731BB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7055"/>
        <c:axId val="1345559375"/>
      </c:scatterChart>
      <c:valAx>
        <c:axId val="64300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559375"/>
        <c:crosses val="autoZero"/>
        <c:crossBetween val="midCat"/>
      </c:valAx>
      <c:valAx>
        <c:axId val="134555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w Lag(1)'!$P$2:$P$147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'Full w Lag(1)'!$U$38:$U$183</c:f>
              <c:numCache>
                <c:formatCode>General</c:formatCode>
                <c:ptCount val="146"/>
                <c:pt idx="0">
                  <c:v>-24.461468342982698</c:v>
                </c:pt>
                <c:pt idx="1">
                  <c:v>62.132395671363611</c:v>
                </c:pt>
                <c:pt idx="2">
                  <c:v>-136.74002467781111</c:v>
                </c:pt>
                <c:pt idx="3">
                  <c:v>105.12294625174468</c:v>
                </c:pt>
                <c:pt idx="4">
                  <c:v>-49.958386828016728</c:v>
                </c:pt>
                <c:pt idx="5">
                  <c:v>-28.704576925960737</c:v>
                </c:pt>
                <c:pt idx="6">
                  <c:v>19.087027081226324</c:v>
                </c:pt>
                <c:pt idx="7">
                  <c:v>-81.975559804152681</c:v>
                </c:pt>
                <c:pt idx="8">
                  <c:v>-35.360350225957063</c:v>
                </c:pt>
                <c:pt idx="9">
                  <c:v>-66.197076638395174</c:v>
                </c:pt>
                <c:pt idx="10">
                  <c:v>55.385808554970254</c:v>
                </c:pt>
                <c:pt idx="11">
                  <c:v>37.415310310749419</c:v>
                </c:pt>
                <c:pt idx="12">
                  <c:v>-9.6340126314435111</c:v>
                </c:pt>
                <c:pt idx="13">
                  <c:v>38.748645364375307</c:v>
                </c:pt>
                <c:pt idx="14">
                  <c:v>77.017937713271294</c:v>
                </c:pt>
                <c:pt idx="15">
                  <c:v>-62.672234151302973</c:v>
                </c:pt>
                <c:pt idx="16">
                  <c:v>-214.84569604513558</c:v>
                </c:pt>
                <c:pt idx="17">
                  <c:v>105.61944632580048</c:v>
                </c:pt>
                <c:pt idx="18">
                  <c:v>41.387937008746121</c:v>
                </c:pt>
                <c:pt idx="19">
                  <c:v>51.779057412478096</c:v>
                </c:pt>
                <c:pt idx="20">
                  <c:v>-6.1588104126878989</c:v>
                </c:pt>
                <c:pt idx="21">
                  <c:v>78.553485586953229</c:v>
                </c:pt>
                <c:pt idx="22">
                  <c:v>9.6146242657534913</c:v>
                </c:pt>
                <c:pt idx="23">
                  <c:v>101.4276583714659</c:v>
                </c:pt>
                <c:pt idx="24">
                  <c:v>6.0976037790587725</c:v>
                </c:pt>
                <c:pt idx="25">
                  <c:v>-43.009657815897981</c:v>
                </c:pt>
                <c:pt idx="26">
                  <c:v>125.78744408837247</c:v>
                </c:pt>
                <c:pt idx="27">
                  <c:v>-18.935116753101738</c:v>
                </c:pt>
                <c:pt idx="28">
                  <c:v>35.028669486115632</c:v>
                </c:pt>
                <c:pt idx="29">
                  <c:v>-21.848716345586354</c:v>
                </c:pt>
                <c:pt idx="30">
                  <c:v>32.458175369365335</c:v>
                </c:pt>
                <c:pt idx="31">
                  <c:v>31.627598665813821</c:v>
                </c:pt>
                <c:pt idx="32">
                  <c:v>-32.965230409010246</c:v>
                </c:pt>
                <c:pt idx="33">
                  <c:v>-15.695284224472744</c:v>
                </c:pt>
                <c:pt idx="34">
                  <c:v>-30.010145076179469</c:v>
                </c:pt>
                <c:pt idx="35">
                  <c:v>60.131748532016672</c:v>
                </c:pt>
                <c:pt idx="36">
                  <c:v>62.459353744418422</c:v>
                </c:pt>
                <c:pt idx="37">
                  <c:v>60.31016118375328</c:v>
                </c:pt>
                <c:pt idx="38">
                  <c:v>-32.089729871561076</c:v>
                </c:pt>
                <c:pt idx="39">
                  <c:v>-17.356004266528998</c:v>
                </c:pt>
                <c:pt idx="40">
                  <c:v>-8.2900080945685204</c:v>
                </c:pt>
                <c:pt idx="41">
                  <c:v>-11.059781941681194</c:v>
                </c:pt>
                <c:pt idx="42">
                  <c:v>-7.8790860871888526</c:v>
                </c:pt>
                <c:pt idx="43">
                  <c:v>108.91190795486341</c:v>
                </c:pt>
                <c:pt idx="44">
                  <c:v>-9.5685469562474736</c:v>
                </c:pt>
                <c:pt idx="45">
                  <c:v>28.853893168804234</c:v>
                </c:pt>
                <c:pt idx="46">
                  <c:v>-11.78815133550961</c:v>
                </c:pt>
                <c:pt idx="47">
                  <c:v>18.254410624534103</c:v>
                </c:pt>
                <c:pt idx="48">
                  <c:v>-0.28756562739522451</c:v>
                </c:pt>
                <c:pt idx="49">
                  <c:v>10.239247602976093</c:v>
                </c:pt>
                <c:pt idx="50">
                  <c:v>-61.460916481210234</c:v>
                </c:pt>
                <c:pt idx="51">
                  <c:v>-6.951919636814182</c:v>
                </c:pt>
                <c:pt idx="52">
                  <c:v>18.457038461539923</c:v>
                </c:pt>
                <c:pt idx="53">
                  <c:v>-74.643171377177623</c:v>
                </c:pt>
                <c:pt idx="54">
                  <c:v>12.061660971017545</c:v>
                </c:pt>
                <c:pt idx="55">
                  <c:v>17.351312867494698</c:v>
                </c:pt>
                <c:pt idx="56">
                  <c:v>-65.158606086006102</c:v>
                </c:pt>
                <c:pt idx="57">
                  <c:v>12.364640415187296</c:v>
                </c:pt>
                <c:pt idx="58">
                  <c:v>-70.104365174262966</c:v>
                </c:pt>
                <c:pt idx="59">
                  <c:v>-65.537716609378322</c:v>
                </c:pt>
                <c:pt idx="60">
                  <c:v>-27.772953346409622</c:v>
                </c:pt>
                <c:pt idx="61">
                  <c:v>-141.12615107117881</c:v>
                </c:pt>
                <c:pt idx="62">
                  <c:v>-30.591369877418629</c:v>
                </c:pt>
                <c:pt idx="63">
                  <c:v>-2.4594287080201411</c:v>
                </c:pt>
                <c:pt idx="64">
                  <c:v>-1.4835248535762275</c:v>
                </c:pt>
                <c:pt idx="65">
                  <c:v>11.998436891042047</c:v>
                </c:pt>
                <c:pt idx="66">
                  <c:v>49.587777228275172</c:v>
                </c:pt>
                <c:pt idx="67">
                  <c:v>-48.649911306955573</c:v>
                </c:pt>
                <c:pt idx="68">
                  <c:v>-15.117557437468577</c:v>
                </c:pt>
                <c:pt idx="69">
                  <c:v>-112.55009825107072</c:v>
                </c:pt>
                <c:pt idx="70">
                  <c:v>32.952248138979712</c:v>
                </c:pt>
                <c:pt idx="71">
                  <c:v>-82.51373694250492</c:v>
                </c:pt>
                <c:pt idx="72">
                  <c:v>-30.417303193924454</c:v>
                </c:pt>
                <c:pt idx="73">
                  <c:v>-3.4204479141521915</c:v>
                </c:pt>
                <c:pt idx="74">
                  <c:v>-85.685576514749528</c:v>
                </c:pt>
                <c:pt idx="75">
                  <c:v>28.850618386912856</c:v>
                </c:pt>
                <c:pt idx="76">
                  <c:v>32.882644340306115</c:v>
                </c:pt>
                <c:pt idx="77">
                  <c:v>51.442948686139061</c:v>
                </c:pt>
                <c:pt idx="78">
                  <c:v>45.014031691770697</c:v>
                </c:pt>
                <c:pt idx="79">
                  <c:v>-32.960790370688301</c:v>
                </c:pt>
                <c:pt idx="80">
                  <c:v>23.722038096650522</c:v>
                </c:pt>
                <c:pt idx="81">
                  <c:v>-20.15701824724988</c:v>
                </c:pt>
                <c:pt idx="82">
                  <c:v>20.370175937870727</c:v>
                </c:pt>
                <c:pt idx="83">
                  <c:v>21.046050530265347</c:v>
                </c:pt>
                <c:pt idx="84">
                  <c:v>-110.30879567405145</c:v>
                </c:pt>
                <c:pt idx="85">
                  <c:v>8.6545146158462103</c:v>
                </c:pt>
                <c:pt idx="86">
                  <c:v>45.274177664156468</c:v>
                </c:pt>
                <c:pt idx="87">
                  <c:v>-10.492731669790828</c:v>
                </c:pt>
                <c:pt idx="88">
                  <c:v>21.372809554879495</c:v>
                </c:pt>
                <c:pt idx="89">
                  <c:v>42.996480986190136</c:v>
                </c:pt>
                <c:pt idx="90">
                  <c:v>-73.619573062540439</c:v>
                </c:pt>
                <c:pt idx="91">
                  <c:v>66.298998059208088</c:v>
                </c:pt>
                <c:pt idx="92">
                  <c:v>-4.4459651586141717</c:v>
                </c:pt>
                <c:pt idx="93">
                  <c:v>41.554262853053842</c:v>
                </c:pt>
                <c:pt idx="94">
                  <c:v>4.1450830215881069</c:v>
                </c:pt>
                <c:pt idx="95">
                  <c:v>5.6592588613905264</c:v>
                </c:pt>
                <c:pt idx="96">
                  <c:v>-5.3736987064719415</c:v>
                </c:pt>
                <c:pt idx="97">
                  <c:v>-14.677034973472701</c:v>
                </c:pt>
                <c:pt idx="98">
                  <c:v>-3.3750557825621854</c:v>
                </c:pt>
                <c:pt idx="99">
                  <c:v>-30.223465328280781</c:v>
                </c:pt>
                <c:pt idx="100">
                  <c:v>44.488997140811534</c:v>
                </c:pt>
                <c:pt idx="101">
                  <c:v>1.275051622228375</c:v>
                </c:pt>
                <c:pt idx="102">
                  <c:v>-59.075731805835858</c:v>
                </c:pt>
                <c:pt idx="103">
                  <c:v>-28.431964066349337</c:v>
                </c:pt>
                <c:pt idx="104">
                  <c:v>33.05816075175585</c:v>
                </c:pt>
                <c:pt idx="105">
                  <c:v>51.788924275403815</c:v>
                </c:pt>
                <c:pt idx="106">
                  <c:v>-43.785580657259743</c:v>
                </c:pt>
                <c:pt idx="107">
                  <c:v>-61.553686744706056</c:v>
                </c:pt>
                <c:pt idx="108">
                  <c:v>83.764993011498746</c:v>
                </c:pt>
                <c:pt idx="109">
                  <c:v>11.439907508313354</c:v>
                </c:pt>
                <c:pt idx="110">
                  <c:v>54.567727512021747</c:v>
                </c:pt>
                <c:pt idx="111">
                  <c:v>12.456336210255131</c:v>
                </c:pt>
                <c:pt idx="112">
                  <c:v>76.814672638267893</c:v>
                </c:pt>
                <c:pt idx="113">
                  <c:v>-22.829306938331229</c:v>
                </c:pt>
                <c:pt idx="114">
                  <c:v>13.477363682240139</c:v>
                </c:pt>
                <c:pt idx="115">
                  <c:v>72.530605680222607</c:v>
                </c:pt>
                <c:pt idx="116">
                  <c:v>46.599724158616709</c:v>
                </c:pt>
                <c:pt idx="117">
                  <c:v>50.668669763022535</c:v>
                </c:pt>
                <c:pt idx="118">
                  <c:v>14.78791959178875</c:v>
                </c:pt>
                <c:pt idx="119">
                  <c:v>-46.743691699928831</c:v>
                </c:pt>
                <c:pt idx="120">
                  <c:v>17.64748681789365</c:v>
                </c:pt>
                <c:pt idx="121">
                  <c:v>48.584288007653186</c:v>
                </c:pt>
                <c:pt idx="122">
                  <c:v>28.051588534032589</c:v>
                </c:pt>
                <c:pt idx="123">
                  <c:v>11.433792695213015</c:v>
                </c:pt>
                <c:pt idx="124">
                  <c:v>82.320131417969606</c:v>
                </c:pt>
                <c:pt idx="125">
                  <c:v>-13.58687180663992</c:v>
                </c:pt>
                <c:pt idx="126">
                  <c:v>48.59927122831823</c:v>
                </c:pt>
                <c:pt idx="127">
                  <c:v>-134.94864873222082</c:v>
                </c:pt>
                <c:pt idx="128">
                  <c:v>72.131701119391209</c:v>
                </c:pt>
                <c:pt idx="129">
                  <c:v>36.065934615046217</c:v>
                </c:pt>
                <c:pt idx="130">
                  <c:v>-19.801241286887262</c:v>
                </c:pt>
                <c:pt idx="131">
                  <c:v>15.17565550128711</c:v>
                </c:pt>
                <c:pt idx="132">
                  <c:v>50.244012817797739</c:v>
                </c:pt>
                <c:pt idx="133">
                  <c:v>-34.320019195931991</c:v>
                </c:pt>
                <c:pt idx="134">
                  <c:v>19.2437976934566</c:v>
                </c:pt>
                <c:pt idx="135">
                  <c:v>-8.7727930302871755</c:v>
                </c:pt>
                <c:pt idx="136">
                  <c:v>-36.787347218595187</c:v>
                </c:pt>
                <c:pt idx="137">
                  <c:v>-40.659939176026</c:v>
                </c:pt>
                <c:pt idx="138">
                  <c:v>-121.09885330539737</c:v>
                </c:pt>
                <c:pt idx="139">
                  <c:v>-21.532606359713782</c:v>
                </c:pt>
                <c:pt idx="140">
                  <c:v>-6.7365574404238941</c:v>
                </c:pt>
                <c:pt idx="141">
                  <c:v>-85.250333316284468</c:v>
                </c:pt>
                <c:pt idx="142">
                  <c:v>38.233624019146873</c:v>
                </c:pt>
                <c:pt idx="143">
                  <c:v>-2.7612607351925362</c:v>
                </c:pt>
                <c:pt idx="144">
                  <c:v>-11.957652647991608</c:v>
                </c:pt>
                <c:pt idx="145">
                  <c:v>-3.5558489836498666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5-4BE5-924F-E769D867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3311"/>
        <c:axId val="1350541007"/>
      </c:scatterChart>
      <c:valAx>
        <c:axId val="64300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541007"/>
        <c:crosses val="autoZero"/>
        <c:crossBetween val="midCat"/>
      </c:valAx>
      <c:valAx>
        <c:axId val="1350541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0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t-squared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Quadratic'!$D$2:$D$148</c:f>
              <c:numCache>
                <c:formatCode>General</c:formatCode>
                <c:ptCount val="14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1-4BF9-908A-1F00B725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27536"/>
        <c:axId val="2031092080"/>
      </c:scatterChart>
      <c:valAx>
        <c:axId val="199512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92080"/>
        <c:crosses val="autoZero"/>
        <c:crossBetween val="midCat"/>
      </c:valAx>
      <c:valAx>
        <c:axId val="20310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12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Quadratic'!$E$2:$E$148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D-43C4-B133-7012D3A6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50528"/>
        <c:axId val="2000664464"/>
      </c:scatterChart>
      <c:valAx>
        <c:axId val="6648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0664464"/>
        <c:crosses val="autoZero"/>
        <c:crossBetween val="midCat"/>
      </c:valAx>
      <c:valAx>
        <c:axId val="200066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5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Quadratic'!$F$2:$F$148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3D8-8739-8AE2CBB4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51360"/>
        <c:axId val="1987202416"/>
      </c:scatterChart>
      <c:valAx>
        <c:axId val="6648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202416"/>
        <c:crosses val="autoZero"/>
        <c:crossBetween val="midCat"/>
      </c:valAx>
      <c:valAx>
        <c:axId val="198720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51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Quadratic'!$G$2:$G$148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C-4C2E-B535-EC8BC7C7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50528"/>
        <c:axId val="664007040"/>
      </c:scatterChart>
      <c:valAx>
        <c:axId val="6648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007040"/>
        <c:crosses val="autoZero"/>
        <c:crossBetween val="midCat"/>
      </c:valAx>
      <c:valAx>
        <c:axId val="66400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5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Quadratic'!$H$2:$H$148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D-4A4B-8A21-D26FAA53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50528"/>
        <c:axId val="2034003520"/>
      </c:scatterChart>
      <c:valAx>
        <c:axId val="6648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003520"/>
        <c:crosses val="autoZero"/>
        <c:crossBetween val="midCat"/>
      </c:valAx>
      <c:valAx>
        <c:axId val="2034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5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 Trend Quadratic'!$I$2:$I$148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'Season Trend Quadratic'!$T$37:$T$183</c:f>
              <c:numCache>
                <c:formatCode>General</c:formatCode>
                <c:ptCount val="147"/>
                <c:pt idx="0">
                  <c:v>48.565495173525505</c:v>
                </c:pt>
                <c:pt idx="1">
                  <c:v>4.2131378440578828</c:v>
                </c:pt>
                <c:pt idx="2">
                  <c:v>62.106857437665894</c:v>
                </c:pt>
                <c:pt idx="3">
                  <c:v>-101.0477441799469</c:v>
                </c:pt>
                <c:pt idx="4">
                  <c:v>36.786793652655433</c:v>
                </c:pt>
                <c:pt idx="5">
                  <c:v>-28.694085181408582</c:v>
                </c:pt>
                <c:pt idx="6">
                  <c:v>-49.869380682139763</c:v>
                </c:pt>
                <c:pt idx="7">
                  <c:v>-15.73559284953717</c:v>
                </c:pt>
                <c:pt idx="8">
                  <c:v>-94.539221683601454</c:v>
                </c:pt>
                <c:pt idx="9">
                  <c:v>-99.004683850999072</c:v>
                </c:pt>
                <c:pt idx="10">
                  <c:v>-132.6481460183968</c:v>
                </c:pt>
                <c:pt idx="11">
                  <c:v>-32.819691519127673</c:v>
                </c:pt>
                <c:pt idx="12">
                  <c:v>10.082638382347113</c:v>
                </c:pt>
                <c:pt idx="13">
                  <c:v>-4.7278773409275345</c:v>
                </c:pt>
                <c:pt idx="14">
                  <c:v>34.121683858874121</c:v>
                </c:pt>
                <c:pt idx="15">
                  <c:v>95.724923847454875</c:v>
                </c:pt>
                <c:pt idx="16">
                  <c:v>-2.0566967137492611</c:v>
                </c:pt>
                <c:pt idx="17">
                  <c:v>-217.65173394162002</c:v>
                </c:pt>
                <c:pt idx="18">
                  <c:v>-37.114187836157498</c:v>
                </c:pt>
                <c:pt idx="19">
                  <c:v>15.968441602638677</c:v>
                </c:pt>
                <c:pt idx="20">
                  <c:v>60.906654374767641</c:v>
                </c:pt>
                <c:pt idx="21">
                  <c:v>32.227033813563594</c:v>
                </c:pt>
                <c:pt idx="22">
                  <c:v>98.391413252359598</c:v>
                </c:pt>
                <c:pt idx="23">
                  <c:v>72.494709357822103</c:v>
                </c:pt>
                <c:pt idx="24">
                  <c:v>143.51988086549022</c:v>
                </c:pt>
                <c:pt idx="25">
                  <c:v>98.674206748409233</c:v>
                </c:pt>
                <c:pt idx="26">
                  <c:v>20.512609554404435</c:v>
                </c:pt>
                <c:pt idx="27">
                  <c:v>136.64169114917877</c:v>
                </c:pt>
                <c:pt idx="28">
                  <c:v>69.21891219416807</c:v>
                </c:pt>
                <c:pt idx="29">
                  <c:v>79.458716572490857</c:v>
                </c:pt>
                <c:pt idx="30">
                  <c:v>29.290104284146992</c:v>
                </c:pt>
                <c:pt idx="31">
                  <c:v>51.07757532913638</c:v>
                </c:pt>
                <c:pt idx="32">
                  <c:v>64.454629707458935</c:v>
                </c:pt>
                <c:pt idx="33">
                  <c:v>8.6078507524484849</c:v>
                </c:pt>
                <c:pt idx="34">
                  <c:v>-10.328928202562111</c:v>
                </c:pt>
                <c:pt idx="35">
                  <c:v>-36.881790490906269</c:v>
                </c:pt>
                <c:pt idx="36">
                  <c:v>32.029222622955558</c:v>
                </c:pt>
                <c:pt idx="37">
                  <c:v>83.451390112068111</c:v>
                </c:pt>
                <c:pt idx="38">
                  <c:v>114.74563452425673</c:v>
                </c:pt>
                <c:pt idx="39">
                  <c:v>40.739557725224586</c:v>
                </c:pt>
                <c:pt idx="40">
                  <c:v>9.2856203764074507</c:v>
                </c:pt>
                <c:pt idx="41">
                  <c:v>-2.0317336390760374</c:v>
                </c:pt>
                <c:pt idx="42">
                  <c:v>-12.108504321226746</c:v>
                </c:pt>
                <c:pt idx="43">
                  <c:v>-15.429191670043565</c:v>
                </c:pt>
                <c:pt idx="44">
                  <c:v>99.247704314472685</c:v>
                </c:pt>
                <c:pt idx="45">
                  <c:v>55.27876696565545</c:v>
                </c:pt>
                <c:pt idx="46">
                  <c:v>65.1908296168383</c:v>
                </c:pt>
                <c:pt idx="47">
                  <c:v>31.027808934687755</c:v>
                </c:pt>
                <c:pt idx="48">
                  <c:v>34.880663654742875</c:v>
                </c:pt>
                <c:pt idx="49">
                  <c:v>23.168672750049154</c:v>
                </c:pt>
                <c:pt idx="50">
                  <c:v>26.123758768431344</c:v>
                </c:pt>
                <c:pt idx="51">
                  <c:v>-45.602476424407541</c:v>
                </c:pt>
                <c:pt idx="52">
                  <c:v>-35.817572167030903</c:v>
                </c:pt>
                <c:pt idx="53">
                  <c:v>-4.0290845763211109</c:v>
                </c:pt>
                <c:pt idx="54">
                  <c:v>-76.461013652278325</c:v>
                </c:pt>
                <c:pt idx="55">
                  <c:v>-36.76685939490153</c:v>
                </c:pt>
                <c:pt idx="56">
                  <c:v>-5.675121804192031</c:v>
                </c:pt>
                <c:pt idx="57">
                  <c:v>-67.969217546815571</c:v>
                </c:pt>
                <c:pt idx="58">
                  <c:v>-30.873313289439011</c:v>
                </c:pt>
                <c:pt idx="59">
                  <c:v>-89.227492365396074</c:v>
                </c:pt>
                <c:pt idx="60">
                  <c:v>-126.57679603914744</c:v>
                </c:pt>
                <c:pt idx="61">
                  <c:v>-108.75494533764777</c:v>
                </c:pt>
                <c:pt idx="62">
                  <c:v>-210.51801771307214</c:v>
                </c:pt>
                <c:pt idx="63">
                  <c:v>-168.02841129971716</c:v>
                </c:pt>
                <c:pt idx="64">
                  <c:v>-110.46766543614763</c:v>
                </c:pt>
                <c:pt idx="65">
                  <c:v>-72.104336239244276</c:v>
                </c:pt>
                <c:pt idx="66">
                  <c:v>-33.701423709007486</c:v>
                </c:pt>
                <c:pt idx="67">
                  <c:v>28.834572154562693</c:v>
                </c:pt>
                <c:pt idx="68">
                  <c:v>-28.784848648534307</c:v>
                </c:pt>
                <c:pt idx="69">
                  <c:v>-32.661102784964214</c:v>
                </c:pt>
                <c:pt idx="70">
                  <c:v>-132.6023569213944</c:v>
                </c:pt>
                <c:pt idx="71">
                  <c:v>-51.991694391158035</c:v>
                </c:pt>
                <c:pt idx="72">
                  <c:v>-119.14915645871588</c:v>
                </c:pt>
                <c:pt idx="73">
                  <c:v>-106.36946415102284</c:v>
                </c:pt>
                <c:pt idx="74">
                  <c:v>-71.073694920253729</c:v>
                </c:pt>
                <c:pt idx="75">
                  <c:v>-132.39724690070534</c:v>
                </c:pt>
                <c:pt idx="76">
                  <c:v>-55.86365943094188</c:v>
                </c:pt>
                <c:pt idx="77">
                  <c:v>-2.1404886278448885</c:v>
                </c:pt>
                <c:pt idx="78">
                  <c:v>51.298265508585018</c:v>
                </c:pt>
                <c:pt idx="79">
                  <c:v>79.563102978348752</c:v>
                </c:pt>
                <c:pt idx="80">
                  <c:v>19.934523781445023</c:v>
                </c:pt>
                <c:pt idx="81">
                  <c:v>37.887111251208808</c:v>
                </c:pt>
                <c:pt idx="82">
                  <c:v>5.657698720972121</c:v>
                </c:pt>
                <c:pt idx="83">
                  <c:v>25.247202857402044</c:v>
                </c:pt>
                <c:pt idx="84">
                  <c:v>34.588582396037509</c:v>
                </c:pt>
                <c:pt idx="85">
                  <c:v>-86.422883690075651</c:v>
                </c:pt>
                <c:pt idx="86">
                  <c:v>-46.059272853112816</c:v>
                </c:pt>
                <c:pt idx="87">
                  <c:v>14.776016772628736</c:v>
                </c:pt>
                <c:pt idx="88">
                  <c:v>0.31744584858597591</c:v>
                </c:pt>
                <c:pt idx="89">
                  <c:v>22.768458257876091</c:v>
                </c:pt>
                <c:pt idx="90">
                  <c:v>58.946054000499544</c:v>
                </c:pt>
                <c:pt idx="91">
                  <c:v>-34.202266923542993</c:v>
                </c:pt>
                <c:pt idx="92">
                  <c:v>45.201995485746693</c:v>
                </c:pt>
                <c:pt idx="93">
                  <c:v>25.995424561703885</c:v>
                </c:pt>
                <c:pt idx="94">
                  <c:v>59.497853637660683</c:v>
                </c:pt>
                <c:pt idx="95">
                  <c:v>43.81919938028409</c:v>
                </c:pt>
                <c:pt idx="96">
                  <c:v>31.079420525113392</c:v>
                </c:pt>
                <c:pt idx="97">
                  <c:v>16.03379604519364</c:v>
                </c:pt>
                <c:pt idx="98">
                  <c:v>-3.0737515116502436</c:v>
                </c:pt>
                <c:pt idx="99">
                  <c:v>-6.1926202797146743</c:v>
                </c:pt>
                <c:pt idx="100">
                  <c:v>-33.280349597564282</c:v>
                </c:pt>
                <c:pt idx="101">
                  <c:v>23.799504417919479</c:v>
                </c:pt>
                <c:pt idx="102">
                  <c:v>17.609941766736483</c:v>
                </c:pt>
                <c:pt idx="103">
                  <c:v>-46.802537551112891</c:v>
                </c:pt>
                <c:pt idx="104">
                  <c:v>-58.029433535629323</c:v>
                </c:pt>
                <c:pt idx="105">
                  <c:v>-3.8721628534788124</c:v>
                </c:pt>
                <c:pt idx="106">
                  <c:v>49.985107828671516</c:v>
                </c:pt>
                <c:pt idx="107">
                  <c:v>-10.657704822511505</c:v>
                </c:pt>
                <c:pt idx="108">
                  <c:v>-71.895642071488737</c:v>
                </c:pt>
                <c:pt idx="109">
                  <c:v>37.899575054784918</c:v>
                </c:pt>
                <c:pt idx="110">
                  <c:v>36.822869104134725</c:v>
                </c:pt>
                <c:pt idx="111">
                  <c:v>77.221841942263381</c:v>
                </c:pt>
                <c:pt idx="112">
                  <c:v>63.113954230607305</c:v>
                </c:pt>
                <c:pt idx="113">
                  <c:v>118.2516498522848</c:v>
                </c:pt>
                <c:pt idx="114">
                  <c:v>54.353928807295461</c:v>
                </c:pt>
                <c:pt idx="115">
                  <c:v>49.107291095639539</c:v>
                </c:pt>
                <c:pt idx="116">
                  <c:v>104.69423671731624</c:v>
                </c:pt>
                <c:pt idx="117">
                  <c:v>114.80134900566031</c:v>
                </c:pt>
                <c:pt idx="118">
                  <c:v>125.37446129400428</c:v>
                </c:pt>
                <c:pt idx="119">
                  <c:v>96.300490249015184</c:v>
                </c:pt>
                <c:pt idx="120">
                  <c:v>11.782394606231037</c:v>
                </c:pt>
                <c:pt idx="121">
                  <c:v>25.515453338698308</c:v>
                </c:pt>
                <c:pt idx="122">
                  <c:v>65.30258899424166</c:v>
                </c:pt>
                <c:pt idx="123">
                  <c:v>68.560403438563526</c:v>
                </c:pt>
                <c:pt idx="124">
                  <c:v>55.810357333101365</c:v>
                </c:pt>
                <c:pt idx="125">
                  <c:v>118.34089456097217</c:v>
                </c:pt>
                <c:pt idx="126">
                  <c:v>62.964015122176534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21.258960139121882</c:v>
                </c:pt>
                <c:pt idx="130">
                  <c:v>49.268914033659485</c:v>
                </c:pt>
                <c:pt idx="131">
                  <c:v>11.514784594863386</c:v>
                </c:pt>
                <c:pt idx="132">
                  <c:v>17.851530558273225</c:v>
                </c:pt>
                <c:pt idx="133">
                  <c:v>61.244430896933636</c:v>
                </c:pt>
                <c:pt idx="134">
                  <c:v>4.7744081586704397</c:v>
                </c:pt>
                <c:pt idx="135">
                  <c:v>19.60406420918639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-164.72775378788992</c:v>
                </c:pt>
                <c:pt idx="140">
                  <c:v>-129.88112495382597</c:v>
                </c:pt>
                <c:pt idx="141">
                  <c:v>-92.549329453094515</c:v>
                </c:pt>
                <c:pt idx="142">
                  <c:v>-146.91353395236365</c:v>
                </c:pt>
                <c:pt idx="143">
                  <c:v>-58.82582178496591</c:v>
                </c:pt>
                <c:pt idx="144">
                  <c:v>-46.758234215362791</c:v>
                </c:pt>
                <c:pt idx="145">
                  <c:v>-43.925492270509039</c:v>
                </c:pt>
                <c:pt idx="146">
                  <c:v>-33.785673402578595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2-4B4E-8A6F-7312D381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50528"/>
        <c:axId val="2031532240"/>
      </c:scatterChart>
      <c:valAx>
        <c:axId val="6648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532240"/>
        <c:crosses val="autoZero"/>
        <c:crossBetween val="midCat"/>
      </c:valAx>
      <c:valAx>
        <c:axId val="203153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5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163830</xdr:rowOff>
    </xdr:from>
    <xdr:to>
      <xdr:col>14</xdr:col>
      <xdr:colOff>480060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69B05-0DBF-45A3-88AA-8B4026B7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251460</xdr:colOff>
      <xdr:row>0</xdr:row>
      <xdr:rowOff>167640</xdr:rowOff>
    </xdr:from>
    <xdr:to>
      <xdr:col>33</xdr:col>
      <xdr:colOff>152400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0920B-9409-4FCD-960A-5B239D6A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251459</xdr:colOff>
      <xdr:row>123</xdr:row>
      <xdr:rowOff>129541</xdr:rowOff>
    </xdr:from>
    <xdr:to>
      <xdr:col>32</xdr:col>
      <xdr:colOff>251459</xdr:colOff>
      <xdr:row>133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EE359-2FAE-478C-9870-48E39F1B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251459</xdr:colOff>
      <xdr:row>123</xdr:row>
      <xdr:rowOff>129541</xdr:rowOff>
    </xdr:from>
    <xdr:to>
      <xdr:col>33</xdr:col>
      <xdr:colOff>251459</xdr:colOff>
      <xdr:row>133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E5AF0-4297-408B-A282-A03620F7A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251459</xdr:colOff>
      <xdr:row>123</xdr:row>
      <xdr:rowOff>129541</xdr:rowOff>
    </xdr:from>
    <xdr:to>
      <xdr:col>34</xdr:col>
      <xdr:colOff>251459</xdr:colOff>
      <xdr:row>133</xdr:row>
      <xdr:rowOff>152402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E1D714-6891-4417-AABE-D11C95D6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251459</xdr:colOff>
      <xdr:row>123</xdr:row>
      <xdr:rowOff>129540</xdr:rowOff>
    </xdr:from>
    <xdr:to>
      <xdr:col>35</xdr:col>
      <xdr:colOff>251459</xdr:colOff>
      <xdr:row>133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3EEF7-FDB8-46EA-B9D6-625787284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251459</xdr:colOff>
      <xdr:row>123</xdr:row>
      <xdr:rowOff>129541</xdr:rowOff>
    </xdr:from>
    <xdr:to>
      <xdr:col>36</xdr:col>
      <xdr:colOff>251459</xdr:colOff>
      <xdr:row>133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7F702F-4C13-4817-A17E-EA8FFFBC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251459</xdr:colOff>
      <xdr:row>123</xdr:row>
      <xdr:rowOff>129541</xdr:rowOff>
    </xdr:from>
    <xdr:to>
      <xdr:col>37</xdr:col>
      <xdr:colOff>251459</xdr:colOff>
      <xdr:row>133</xdr:row>
      <xdr:rowOff>144782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B84A6A-AA57-49E2-AC68-DFF3EB20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251459</xdr:colOff>
      <xdr:row>123</xdr:row>
      <xdr:rowOff>129541</xdr:rowOff>
    </xdr:from>
    <xdr:to>
      <xdr:col>38</xdr:col>
      <xdr:colOff>251459</xdr:colOff>
      <xdr:row>133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849E58-CA38-4B3C-AFFA-301DF60C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251459</xdr:colOff>
      <xdr:row>123</xdr:row>
      <xdr:rowOff>129540</xdr:rowOff>
    </xdr:from>
    <xdr:to>
      <xdr:col>39</xdr:col>
      <xdr:colOff>251459</xdr:colOff>
      <xdr:row>133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BD3DCC-6B4C-49C7-82EF-D6BDE617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251459</xdr:colOff>
      <xdr:row>123</xdr:row>
      <xdr:rowOff>129540</xdr:rowOff>
    </xdr:from>
    <xdr:to>
      <xdr:col>40</xdr:col>
      <xdr:colOff>251459</xdr:colOff>
      <xdr:row>133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D3AA55-275C-4E76-BEB0-4D2EE23F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251459</xdr:colOff>
      <xdr:row>123</xdr:row>
      <xdr:rowOff>129540</xdr:rowOff>
    </xdr:from>
    <xdr:to>
      <xdr:col>41</xdr:col>
      <xdr:colOff>251459</xdr:colOff>
      <xdr:row>133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39610A-B82A-411F-9243-523F7621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251459</xdr:colOff>
      <xdr:row>123</xdr:row>
      <xdr:rowOff>129540</xdr:rowOff>
    </xdr:from>
    <xdr:to>
      <xdr:col>42</xdr:col>
      <xdr:colOff>251459</xdr:colOff>
      <xdr:row>133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CBDEDF-405D-41A6-BDE5-0CE75594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251459</xdr:colOff>
      <xdr:row>123</xdr:row>
      <xdr:rowOff>129541</xdr:rowOff>
    </xdr:from>
    <xdr:to>
      <xdr:col>43</xdr:col>
      <xdr:colOff>251459</xdr:colOff>
      <xdr:row>133</xdr:row>
      <xdr:rowOff>137162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82C68A-9EB8-4432-9629-90CA41FFB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251459</xdr:colOff>
      <xdr:row>123</xdr:row>
      <xdr:rowOff>129540</xdr:rowOff>
    </xdr:from>
    <xdr:to>
      <xdr:col>44</xdr:col>
      <xdr:colOff>251459</xdr:colOff>
      <xdr:row>133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A9BEB6-41EB-4C89-A67B-732783A9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56725</xdr:colOff>
      <xdr:row>148</xdr:row>
      <xdr:rowOff>42335</xdr:rowOff>
    </xdr:from>
    <xdr:to>
      <xdr:col>30</xdr:col>
      <xdr:colOff>253999</xdr:colOff>
      <xdr:row>161</xdr:row>
      <xdr:rowOff>110068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3E51D0-D40B-4702-94FF-DBEACC92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429258</xdr:colOff>
      <xdr:row>157</xdr:row>
      <xdr:rowOff>127000</xdr:rowOff>
    </xdr:from>
    <xdr:to>
      <xdr:col>39</xdr:col>
      <xdr:colOff>541866</xdr:colOff>
      <xdr:row>173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7B3691-6713-4D40-A908-8DCD4B63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226058</xdr:colOff>
      <xdr:row>123</xdr:row>
      <xdr:rowOff>61808</xdr:rowOff>
    </xdr:from>
    <xdr:to>
      <xdr:col>30</xdr:col>
      <xdr:colOff>364066</xdr:colOff>
      <xdr:row>140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4E4DE-C927-4E49-BB20-A0F655C1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251459</xdr:colOff>
      <xdr:row>0</xdr:row>
      <xdr:rowOff>152400</xdr:rowOff>
    </xdr:from>
    <xdr:to>
      <xdr:col>33</xdr:col>
      <xdr:colOff>251459</xdr:colOff>
      <xdr:row>10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1DD760-A096-4947-BD6B-B144BE65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209126</xdr:colOff>
      <xdr:row>2</xdr:row>
      <xdr:rowOff>93133</xdr:rowOff>
    </xdr:from>
    <xdr:to>
      <xdr:col>34</xdr:col>
      <xdr:colOff>209126</xdr:colOff>
      <xdr:row>12</xdr:row>
      <xdr:rowOff>93133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868C7D-111B-4CE1-94CD-D2F13D81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251459</xdr:colOff>
      <xdr:row>4</xdr:row>
      <xdr:rowOff>152400</xdr:rowOff>
    </xdr:from>
    <xdr:to>
      <xdr:col>35</xdr:col>
      <xdr:colOff>251459</xdr:colOff>
      <xdr:row>14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0BEC40-D5B3-4C8B-B866-9726DC19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251459</xdr:colOff>
      <xdr:row>6</xdr:row>
      <xdr:rowOff>152400</xdr:rowOff>
    </xdr:from>
    <xdr:to>
      <xdr:col>36</xdr:col>
      <xdr:colOff>251459</xdr:colOff>
      <xdr:row>16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A3B5F-6179-4268-A02F-6DAE3FEE0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251459</xdr:colOff>
      <xdr:row>8</xdr:row>
      <xdr:rowOff>152400</xdr:rowOff>
    </xdr:from>
    <xdr:to>
      <xdr:col>37</xdr:col>
      <xdr:colOff>251459</xdr:colOff>
      <xdr:row>18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5567C3-5EA4-47BD-9B4E-1A03582D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251459</xdr:colOff>
      <xdr:row>10</xdr:row>
      <xdr:rowOff>152400</xdr:rowOff>
    </xdr:from>
    <xdr:to>
      <xdr:col>38</xdr:col>
      <xdr:colOff>251459</xdr:colOff>
      <xdr:row>20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24DEBEE-6656-497D-8A5C-001CE6DE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251459</xdr:colOff>
      <xdr:row>12</xdr:row>
      <xdr:rowOff>152400</xdr:rowOff>
    </xdr:from>
    <xdr:to>
      <xdr:col>39</xdr:col>
      <xdr:colOff>251459</xdr:colOff>
      <xdr:row>22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8A5B15-606F-4BA2-A713-776F0644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251459</xdr:colOff>
      <xdr:row>14</xdr:row>
      <xdr:rowOff>152400</xdr:rowOff>
    </xdr:from>
    <xdr:to>
      <xdr:col>40</xdr:col>
      <xdr:colOff>251459</xdr:colOff>
      <xdr:row>24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DAE8D1F-6AA1-4C92-AEC1-C025315A0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251459</xdr:colOff>
      <xdr:row>16</xdr:row>
      <xdr:rowOff>152400</xdr:rowOff>
    </xdr:from>
    <xdr:to>
      <xdr:col>41</xdr:col>
      <xdr:colOff>251459</xdr:colOff>
      <xdr:row>26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23FFA15-5FD3-48FD-AA00-D1036057C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251459</xdr:colOff>
      <xdr:row>18</xdr:row>
      <xdr:rowOff>152400</xdr:rowOff>
    </xdr:from>
    <xdr:to>
      <xdr:col>42</xdr:col>
      <xdr:colOff>251459</xdr:colOff>
      <xdr:row>28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4CF88E-2A97-407F-954E-992497E8C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251459</xdr:colOff>
      <xdr:row>20</xdr:row>
      <xdr:rowOff>152400</xdr:rowOff>
    </xdr:from>
    <xdr:to>
      <xdr:col>43</xdr:col>
      <xdr:colOff>251459</xdr:colOff>
      <xdr:row>30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4C1B20-9BC7-4CB6-9422-599FB34B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251459</xdr:colOff>
      <xdr:row>22</xdr:row>
      <xdr:rowOff>152400</xdr:rowOff>
    </xdr:from>
    <xdr:to>
      <xdr:col>44</xdr:col>
      <xdr:colOff>251459</xdr:colOff>
      <xdr:row>32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57815AB-99DF-4AA2-927A-B6CA3591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251459</xdr:colOff>
      <xdr:row>24</xdr:row>
      <xdr:rowOff>152400</xdr:rowOff>
    </xdr:from>
    <xdr:to>
      <xdr:col>45</xdr:col>
      <xdr:colOff>251459</xdr:colOff>
      <xdr:row>34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16958BF-FA6D-40FF-A7F2-30B974F5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251459</xdr:colOff>
      <xdr:row>26</xdr:row>
      <xdr:rowOff>152400</xdr:rowOff>
    </xdr:from>
    <xdr:to>
      <xdr:col>46</xdr:col>
      <xdr:colOff>251459</xdr:colOff>
      <xdr:row>36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6089F6D-6CD0-4168-8D49-B1FE4935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"/>
  <sheetViews>
    <sheetView zoomScale="90" zoomScaleNormal="90" workbookViewId="0">
      <selection activeCell="B2" sqref="B2"/>
    </sheetView>
  </sheetViews>
  <sheetFormatPr defaultRowHeight="14.4" x14ac:dyDescent="0.3"/>
  <cols>
    <col min="2" max="2" width="9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33239</v>
      </c>
      <c r="B2" s="3">
        <v>1708.9169999999999</v>
      </c>
    </row>
    <row r="3" spans="1:2" x14ac:dyDescent="0.3">
      <c r="A3" s="2">
        <v>33270</v>
      </c>
      <c r="B3" s="3">
        <v>1620.586</v>
      </c>
    </row>
    <row r="4" spans="1:2" x14ac:dyDescent="0.3">
      <c r="A4" s="2">
        <v>33298</v>
      </c>
      <c r="B4" s="3">
        <v>1972.7149999999999</v>
      </c>
    </row>
    <row r="5" spans="1:2" x14ac:dyDescent="0.3">
      <c r="A5" s="2">
        <v>33329</v>
      </c>
      <c r="B5" s="3">
        <v>1811.665</v>
      </c>
    </row>
    <row r="6" spans="1:2" x14ac:dyDescent="0.3">
      <c r="A6" s="2">
        <v>33359</v>
      </c>
      <c r="B6" s="3">
        <v>1974.9639999999999</v>
      </c>
    </row>
    <row r="7" spans="1:2" x14ac:dyDescent="0.3">
      <c r="A7" s="2">
        <v>33390</v>
      </c>
      <c r="B7" s="3">
        <v>1862.356</v>
      </c>
    </row>
    <row r="8" spans="1:2" x14ac:dyDescent="0.3">
      <c r="A8" s="2">
        <v>33420</v>
      </c>
      <c r="B8" s="3">
        <v>1939.86</v>
      </c>
    </row>
    <row r="9" spans="1:2" x14ac:dyDescent="0.3">
      <c r="A9" s="2">
        <v>33451</v>
      </c>
      <c r="B9" s="3">
        <v>2013.2639999999999</v>
      </c>
    </row>
    <row r="10" spans="1:2" x14ac:dyDescent="0.3">
      <c r="A10" s="2">
        <v>33482</v>
      </c>
      <c r="B10" s="3">
        <v>1595.6569999999999</v>
      </c>
    </row>
    <row r="11" spans="1:2" x14ac:dyDescent="0.3">
      <c r="A11" s="2">
        <v>33512</v>
      </c>
      <c r="B11" s="3">
        <v>1724.924</v>
      </c>
    </row>
    <row r="12" spans="1:2" x14ac:dyDescent="0.3">
      <c r="A12" s="2">
        <v>33543</v>
      </c>
      <c r="B12" s="3">
        <v>1675.6669999999999</v>
      </c>
    </row>
    <row r="13" spans="1:2" x14ac:dyDescent="0.3">
      <c r="A13" s="2">
        <v>33573</v>
      </c>
      <c r="B13" s="3">
        <v>1813.8630000000001</v>
      </c>
    </row>
    <row r="14" spans="1:2" x14ac:dyDescent="0.3">
      <c r="A14" s="2">
        <v>33604</v>
      </c>
      <c r="B14" s="3">
        <v>1614.827</v>
      </c>
    </row>
    <row r="15" spans="1:2" x14ac:dyDescent="0.3">
      <c r="A15" s="2">
        <v>33635</v>
      </c>
      <c r="B15" s="3">
        <v>1557.088</v>
      </c>
    </row>
    <row r="16" spans="1:2" x14ac:dyDescent="0.3">
      <c r="A16" s="2">
        <v>33664</v>
      </c>
      <c r="B16" s="3">
        <v>1891.223</v>
      </c>
    </row>
    <row r="17" spans="1:2" x14ac:dyDescent="0.3">
      <c r="A17" s="2">
        <v>33695</v>
      </c>
      <c r="B17" s="3">
        <v>1955.981</v>
      </c>
    </row>
    <row r="18" spans="1:2" x14ac:dyDescent="0.3">
      <c r="A18" s="2">
        <v>33725</v>
      </c>
      <c r="B18" s="3">
        <v>1884.7139999999999</v>
      </c>
    </row>
    <row r="19" spans="1:2" x14ac:dyDescent="0.3">
      <c r="A19" s="2">
        <v>33756</v>
      </c>
      <c r="B19" s="3">
        <v>1623.0419999999999</v>
      </c>
    </row>
    <row r="20" spans="1:2" x14ac:dyDescent="0.3">
      <c r="A20" s="2">
        <v>33786</v>
      </c>
      <c r="B20" s="3">
        <v>1903.309</v>
      </c>
    </row>
    <row r="21" spans="1:2" x14ac:dyDescent="0.3">
      <c r="A21" s="2">
        <v>33817</v>
      </c>
      <c r="B21" s="3">
        <v>1996.712</v>
      </c>
    </row>
    <row r="22" spans="1:2" x14ac:dyDescent="0.3">
      <c r="A22" s="2">
        <v>33848</v>
      </c>
      <c r="B22" s="3">
        <v>1703.8969999999999</v>
      </c>
    </row>
    <row r="23" spans="1:2" x14ac:dyDescent="0.3">
      <c r="A23" s="2">
        <v>33878</v>
      </c>
      <c r="B23" s="3">
        <v>1810</v>
      </c>
    </row>
    <row r="24" spans="1:2" x14ac:dyDescent="0.3">
      <c r="A24" s="2">
        <v>33909</v>
      </c>
      <c r="B24" s="3">
        <v>1861.6010000000001</v>
      </c>
    </row>
    <row r="25" spans="1:2" x14ac:dyDescent="0.3">
      <c r="A25" s="2">
        <v>33939</v>
      </c>
      <c r="B25" s="3">
        <v>1875.1220000000001</v>
      </c>
    </row>
    <row r="26" spans="1:2" x14ac:dyDescent="0.3">
      <c r="A26" s="2">
        <v>33970</v>
      </c>
      <c r="B26" s="3">
        <v>1705.259</v>
      </c>
    </row>
    <row r="27" spans="1:2" x14ac:dyDescent="0.3">
      <c r="A27" s="2">
        <v>34001</v>
      </c>
      <c r="B27" s="3">
        <v>1618.5350000000001</v>
      </c>
    </row>
    <row r="28" spans="1:2" x14ac:dyDescent="0.3">
      <c r="A28" s="2">
        <v>34029</v>
      </c>
      <c r="B28" s="3">
        <v>1836.7090000000001</v>
      </c>
    </row>
    <row r="29" spans="1:2" x14ac:dyDescent="0.3">
      <c r="A29" s="2">
        <v>34060</v>
      </c>
      <c r="B29" s="3">
        <v>1957.0429999999999</v>
      </c>
    </row>
    <row r="30" spans="1:2" x14ac:dyDescent="0.3">
      <c r="A30" s="2">
        <v>34090</v>
      </c>
      <c r="B30" s="3">
        <v>1917.1849999999999</v>
      </c>
    </row>
    <row r="31" spans="1:2" x14ac:dyDescent="0.3">
      <c r="A31" s="2">
        <v>34121</v>
      </c>
      <c r="B31" s="3">
        <v>1882.3979999999999</v>
      </c>
    </row>
    <row r="32" spans="1:2" x14ac:dyDescent="0.3">
      <c r="A32" s="2">
        <v>34151</v>
      </c>
      <c r="B32" s="3">
        <v>1933.009</v>
      </c>
    </row>
    <row r="33" spans="1:2" x14ac:dyDescent="0.3">
      <c r="A33" s="2">
        <v>34182</v>
      </c>
      <c r="B33" s="3">
        <v>1996.1669999999999</v>
      </c>
    </row>
    <row r="34" spans="1:2" x14ac:dyDescent="0.3">
      <c r="A34" s="2">
        <v>34213</v>
      </c>
      <c r="B34" s="3">
        <v>1672.8409999999999</v>
      </c>
    </row>
    <row r="35" spans="1:2" x14ac:dyDescent="0.3">
      <c r="A35" s="2">
        <v>34243</v>
      </c>
      <c r="B35" s="3">
        <v>1752.827</v>
      </c>
    </row>
    <row r="36" spans="1:2" x14ac:dyDescent="0.3">
      <c r="A36" s="2">
        <v>34274</v>
      </c>
      <c r="B36" s="3">
        <v>1720.377</v>
      </c>
    </row>
    <row r="37" spans="1:2" x14ac:dyDescent="0.3">
      <c r="A37" s="2">
        <v>34304</v>
      </c>
      <c r="B37" s="3">
        <v>1734.2919999999999</v>
      </c>
    </row>
    <row r="38" spans="1:2" x14ac:dyDescent="0.3">
      <c r="A38" s="2">
        <v>34335</v>
      </c>
      <c r="B38" s="3">
        <v>1563.365</v>
      </c>
    </row>
    <row r="39" spans="1:2" x14ac:dyDescent="0.3">
      <c r="A39" s="2">
        <v>34366</v>
      </c>
      <c r="B39" s="3">
        <v>1573.9590000000001</v>
      </c>
    </row>
    <row r="40" spans="1:2" x14ac:dyDescent="0.3">
      <c r="A40" s="2">
        <v>34394</v>
      </c>
      <c r="B40" s="3">
        <v>1902.6389999999999</v>
      </c>
    </row>
    <row r="41" spans="1:2" x14ac:dyDescent="0.3">
      <c r="A41" s="2">
        <v>34425</v>
      </c>
      <c r="B41" s="3">
        <v>1833.8879999999999</v>
      </c>
    </row>
    <row r="42" spans="1:2" x14ac:dyDescent="0.3">
      <c r="A42" s="2">
        <v>34455</v>
      </c>
      <c r="B42" s="3">
        <v>1831.049</v>
      </c>
    </row>
    <row r="43" spans="1:2" x14ac:dyDescent="0.3">
      <c r="A43" s="2">
        <v>34486</v>
      </c>
      <c r="B43" s="3">
        <v>1775.7550000000001</v>
      </c>
    </row>
    <row r="44" spans="1:2" x14ac:dyDescent="0.3">
      <c r="A44" s="2">
        <v>34516</v>
      </c>
      <c r="B44" s="3">
        <v>1867.508</v>
      </c>
    </row>
    <row r="45" spans="1:2" x14ac:dyDescent="0.3">
      <c r="A45" s="2">
        <v>34547</v>
      </c>
      <c r="B45" s="3">
        <v>1906.6079999999999</v>
      </c>
    </row>
    <row r="46" spans="1:2" x14ac:dyDescent="0.3">
      <c r="A46" s="2">
        <v>34578</v>
      </c>
      <c r="B46" s="3">
        <v>1685.6320000000001</v>
      </c>
    </row>
    <row r="47" spans="1:2" x14ac:dyDescent="0.3">
      <c r="A47" s="2">
        <v>34608</v>
      </c>
      <c r="B47" s="3">
        <v>1778.546</v>
      </c>
    </row>
    <row r="48" spans="1:2" x14ac:dyDescent="0.3">
      <c r="A48" s="2">
        <v>34639</v>
      </c>
      <c r="B48" s="3">
        <v>1775.9949999999999</v>
      </c>
    </row>
    <row r="49" spans="1:2" x14ac:dyDescent="0.3">
      <c r="A49" s="2">
        <v>34669</v>
      </c>
      <c r="B49" s="3">
        <v>1783.35</v>
      </c>
    </row>
    <row r="50" spans="1:2" x14ac:dyDescent="0.3">
      <c r="A50" s="2">
        <v>34700</v>
      </c>
      <c r="B50" s="3">
        <v>1548.415</v>
      </c>
    </row>
    <row r="51" spans="1:2" x14ac:dyDescent="0.3">
      <c r="A51" s="2">
        <v>34731</v>
      </c>
      <c r="B51" s="3">
        <v>1496.925</v>
      </c>
    </row>
    <row r="52" spans="1:2" x14ac:dyDescent="0.3">
      <c r="A52" s="2">
        <v>34759</v>
      </c>
      <c r="B52" s="3">
        <v>1798.316</v>
      </c>
    </row>
    <row r="53" spans="1:2" x14ac:dyDescent="0.3">
      <c r="A53" s="2">
        <v>34790</v>
      </c>
      <c r="B53" s="3">
        <v>1732.895</v>
      </c>
    </row>
    <row r="54" spans="1:2" x14ac:dyDescent="0.3">
      <c r="A54" s="2">
        <v>34820</v>
      </c>
      <c r="B54" s="3">
        <v>1772.345</v>
      </c>
    </row>
    <row r="55" spans="1:2" x14ac:dyDescent="0.3">
      <c r="A55" s="2">
        <v>34851</v>
      </c>
      <c r="B55" s="3">
        <v>1761.2070000000001</v>
      </c>
    </row>
    <row r="56" spans="1:2" x14ac:dyDescent="0.3">
      <c r="A56" s="2">
        <v>34881</v>
      </c>
      <c r="B56" s="3">
        <v>1791.655</v>
      </c>
    </row>
    <row r="57" spans="1:2" x14ac:dyDescent="0.3">
      <c r="A57" s="2">
        <v>34912</v>
      </c>
      <c r="B57" s="3">
        <v>1874.82</v>
      </c>
    </row>
    <row r="58" spans="1:2" x14ac:dyDescent="0.3">
      <c r="A58" s="2">
        <v>34943</v>
      </c>
      <c r="B58" s="3">
        <v>1571.309</v>
      </c>
    </row>
    <row r="59" spans="1:2" x14ac:dyDescent="0.3">
      <c r="A59" s="2">
        <v>34973</v>
      </c>
      <c r="B59" s="3">
        <v>1646.9480000000001</v>
      </c>
    </row>
    <row r="60" spans="1:2" x14ac:dyDescent="0.3">
      <c r="A60" s="2">
        <v>35004</v>
      </c>
      <c r="B60" s="3">
        <v>1672.6310000000001</v>
      </c>
    </row>
    <row r="61" spans="1:2" x14ac:dyDescent="0.3">
      <c r="A61" s="2">
        <v>35034</v>
      </c>
      <c r="B61" s="3">
        <v>1656.845</v>
      </c>
    </row>
    <row r="62" spans="1:2" x14ac:dyDescent="0.3">
      <c r="A62" s="2">
        <v>35065</v>
      </c>
      <c r="B62" s="3">
        <v>1381.758</v>
      </c>
    </row>
    <row r="63" spans="1:2" x14ac:dyDescent="0.3">
      <c r="A63" s="2">
        <v>35096</v>
      </c>
      <c r="B63" s="3">
        <v>1360.8520000000001</v>
      </c>
    </row>
    <row r="64" spans="1:2" x14ac:dyDescent="0.3">
      <c r="A64" s="2">
        <v>35125</v>
      </c>
      <c r="B64" s="3">
        <v>1558.575</v>
      </c>
    </row>
    <row r="65" spans="1:2" x14ac:dyDescent="0.3">
      <c r="A65" s="2">
        <v>35156</v>
      </c>
      <c r="B65" s="3">
        <v>1608.42</v>
      </c>
    </row>
    <row r="66" spans="1:2" x14ac:dyDescent="0.3">
      <c r="A66" s="2">
        <v>35186</v>
      </c>
      <c r="B66" s="3">
        <v>1696.6959999999999</v>
      </c>
    </row>
    <row r="67" spans="1:2" x14ac:dyDescent="0.3">
      <c r="A67" s="2">
        <v>35217</v>
      </c>
      <c r="B67" s="3">
        <v>1693.183</v>
      </c>
    </row>
    <row r="68" spans="1:2" x14ac:dyDescent="0.3">
      <c r="A68" s="2">
        <v>35247</v>
      </c>
      <c r="B68" s="3">
        <v>1835.5160000000001</v>
      </c>
    </row>
    <row r="69" spans="1:2" x14ac:dyDescent="0.3">
      <c r="A69" s="2">
        <v>35278</v>
      </c>
      <c r="B69" s="3">
        <v>1942.5730000000001</v>
      </c>
    </row>
    <row r="70" spans="1:2" x14ac:dyDescent="0.3">
      <c r="A70" s="2">
        <v>35309</v>
      </c>
      <c r="B70" s="3">
        <v>1551.4010000000001</v>
      </c>
    </row>
    <row r="71" spans="1:2" x14ac:dyDescent="0.3">
      <c r="A71" s="2">
        <v>35339</v>
      </c>
      <c r="B71" s="3">
        <v>1686.508</v>
      </c>
    </row>
    <row r="72" spans="1:2" x14ac:dyDescent="0.3">
      <c r="A72" s="2">
        <v>35370</v>
      </c>
      <c r="B72" s="3">
        <v>1576.204</v>
      </c>
    </row>
    <row r="73" spans="1:2" x14ac:dyDescent="0.3">
      <c r="A73" s="2">
        <v>35400</v>
      </c>
      <c r="B73" s="3">
        <v>1700.433</v>
      </c>
    </row>
    <row r="74" spans="1:2" x14ac:dyDescent="0.3">
      <c r="A74" s="2">
        <v>35431</v>
      </c>
      <c r="B74" s="3">
        <v>1396.588</v>
      </c>
    </row>
    <row r="75" spans="1:2" x14ac:dyDescent="0.3">
      <c r="A75" s="2">
        <v>35462</v>
      </c>
      <c r="B75" s="3">
        <v>1371.69</v>
      </c>
    </row>
    <row r="76" spans="1:2" x14ac:dyDescent="0.3">
      <c r="A76" s="2">
        <v>35490</v>
      </c>
      <c r="B76" s="3">
        <v>1707.5219999999999</v>
      </c>
    </row>
    <row r="77" spans="1:2" x14ac:dyDescent="0.3">
      <c r="A77" s="2">
        <v>35521</v>
      </c>
      <c r="B77" s="3">
        <v>1654.604</v>
      </c>
    </row>
    <row r="78" spans="1:2" x14ac:dyDescent="0.3">
      <c r="A78" s="2">
        <v>35551</v>
      </c>
      <c r="B78" s="3">
        <v>1762.903</v>
      </c>
    </row>
    <row r="79" spans="1:2" x14ac:dyDescent="0.3">
      <c r="A79" s="2">
        <v>35582</v>
      </c>
      <c r="B79" s="3">
        <v>1775.8</v>
      </c>
    </row>
    <row r="80" spans="1:2" x14ac:dyDescent="0.3">
      <c r="A80" s="2">
        <v>35612</v>
      </c>
      <c r="B80" s="3">
        <v>1934.2190000000001</v>
      </c>
    </row>
    <row r="81" spans="1:2" x14ac:dyDescent="0.3">
      <c r="A81" s="2">
        <v>35643</v>
      </c>
      <c r="B81" s="3">
        <v>2008.0550000000001</v>
      </c>
    </row>
    <row r="82" spans="1:2" x14ac:dyDescent="0.3">
      <c r="A82" s="2">
        <v>35674</v>
      </c>
      <c r="B82" s="3">
        <v>1615.924</v>
      </c>
    </row>
    <row r="83" spans="1:2" x14ac:dyDescent="0.3">
      <c r="A83" s="2">
        <v>35704</v>
      </c>
      <c r="B83" s="3">
        <v>1773.91</v>
      </c>
    </row>
    <row r="84" spans="1:2" x14ac:dyDescent="0.3">
      <c r="A84" s="2">
        <v>35735</v>
      </c>
      <c r="B84" s="3">
        <v>1732.3679999999999</v>
      </c>
    </row>
    <row r="85" spans="1:2" x14ac:dyDescent="0.3">
      <c r="A85" s="2">
        <v>35765</v>
      </c>
      <c r="B85" s="3">
        <v>1796.626</v>
      </c>
    </row>
    <row r="86" spans="1:2" x14ac:dyDescent="0.3">
      <c r="A86" s="2">
        <v>35796</v>
      </c>
      <c r="B86" s="3">
        <v>1570.33</v>
      </c>
    </row>
    <row r="87" spans="1:2" x14ac:dyDescent="0.3">
      <c r="A87" s="2">
        <v>35827</v>
      </c>
      <c r="B87" s="3">
        <v>1412.691</v>
      </c>
    </row>
    <row r="88" spans="1:2" x14ac:dyDescent="0.3">
      <c r="A88" s="2">
        <v>35855</v>
      </c>
      <c r="B88" s="3">
        <v>1754.6410000000001</v>
      </c>
    </row>
    <row r="89" spans="1:2" x14ac:dyDescent="0.3">
      <c r="A89" s="2">
        <v>35886</v>
      </c>
      <c r="B89" s="3">
        <v>1824.932</v>
      </c>
    </row>
    <row r="90" spans="1:2" x14ac:dyDescent="0.3">
      <c r="A90" s="2">
        <v>35916</v>
      </c>
      <c r="B90" s="3">
        <v>1843.289</v>
      </c>
    </row>
    <row r="91" spans="1:2" x14ac:dyDescent="0.3">
      <c r="A91" s="2">
        <v>35947</v>
      </c>
      <c r="B91" s="3">
        <v>1825.9639999999999</v>
      </c>
    </row>
    <row r="92" spans="1:2" x14ac:dyDescent="0.3">
      <c r="A92" s="2">
        <v>35977</v>
      </c>
      <c r="B92" s="3">
        <v>1968.172</v>
      </c>
    </row>
    <row r="93" spans="1:2" x14ac:dyDescent="0.3">
      <c r="A93" s="2">
        <v>36008</v>
      </c>
      <c r="B93" s="3">
        <v>1921.645</v>
      </c>
    </row>
    <row r="94" spans="1:2" x14ac:dyDescent="0.3">
      <c r="A94" s="2">
        <v>36039</v>
      </c>
      <c r="B94" s="3">
        <v>1669.597</v>
      </c>
    </row>
    <row r="95" spans="1:2" x14ac:dyDescent="0.3">
      <c r="A95" s="2">
        <v>36069</v>
      </c>
      <c r="B95" s="3">
        <v>1791.4739999999999</v>
      </c>
    </row>
    <row r="96" spans="1:2" x14ac:dyDescent="0.3">
      <c r="A96" s="2">
        <v>36100</v>
      </c>
      <c r="B96" s="3">
        <v>1816.7139999999999</v>
      </c>
    </row>
    <row r="97" spans="1:2" x14ac:dyDescent="0.3">
      <c r="A97" s="2">
        <v>36130</v>
      </c>
      <c r="B97" s="3">
        <v>1846.7539999999999</v>
      </c>
    </row>
    <row r="98" spans="1:2" x14ac:dyDescent="0.3">
      <c r="A98" s="2">
        <v>36161</v>
      </c>
      <c r="B98" s="3">
        <v>1599.4269999999999</v>
      </c>
    </row>
    <row r="99" spans="1:2" x14ac:dyDescent="0.3">
      <c r="A99" s="2">
        <v>36192</v>
      </c>
      <c r="B99" s="3">
        <v>1548.8040000000001</v>
      </c>
    </row>
    <row r="100" spans="1:2" x14ac:dyDescent="0.3">
      <c r="A100" s="2">
        <v>36220</v>
      </c>
      <c r="B100" s="3">
        <v>1832.3330000000001</v>
      </c>
    </row>
    <row r="101" spans="1:2" x14ac:dyDescent="0.3">
      <c r="A101" s="2">
        <v>36251</v>
      </c>
      <c r="B101" s="3">
        <v>1839.72</v>
      </c>
    </row>
    <row r="102" spans="1:2" x14ac:dyDescent="0.3">
      <c r="A102" s="2">
        <v>36281</v>
      </c>
      <c r="B102" s="3">
        <v>1846.498</v>
      </c>
    </row>
    <row r="103" spans="1:2" x14ac:dyDescent="0.3">
      <c r="A103" s="2">
        <v>36312</v>
      </c>
      <c r="B103" s="3">
        <v>1864.8520000000001</v>
      </c>
    </row>
    <row r="104" spans="1:2" x14ac:dyDescent="0.3">
      <c r="A104" s="2">
        <v>36342</v>
      </c>
      <c r="B104" s="3">
        <v>1965.7429999999999</v>
      </c>
    </row>
    <row r="105" spans="1:2" x14ac:dyDescent="0.3">
      <c r="A105" s="2">
        <v>36373</v>
      </c>
      <c r="B105" s="3">
        <v>1949.002</v>
      </c>
    </row>
    <row r="106" spans="1:2" x14ac:dyDescent="0.3">
      <c r="A106" s="2">
        <v>36404</v>
      </c>
      <c r="B106" s="3">
        <v>1607.373</v>
      </c>
    </row>
    <row r="107" spans="1:2" x14ac:dyDescent="0.3">
      <c r="A107" s="2">
        <v>36434</v>
      </c>
      <c r="B107" s="3">
        <v>1803.664</v>
      </c>
    </row>
    <row r="108" spans="1:2" x14ac:dyDescent="0.3">
      <c r="A108" s="2">
        <v>36465</v>
      </c>
      <c r="B108" s="3">
        <v>1850.309</v>
      </c>
    </row>
    <row r="109" spans="1:2" x14ac:dyDescent="0.3">
      <c r="A109" s="2">
        <v>36495</v>
      </c>
      <c r="B109" s="3">
        <v>1836.4349999999999</v>
      </c>
    </row>
    <row r="110" spans="1:2" x14ac:dyDescent="0.3">
      <c r="A110" s="2">
        <v>36526</v>
      </c>
      <c r="B110" s="3">
        <v>1541.66</v>
      </c>
    </row>
    <row r="111" spans="1:2" x14ac:dyDescent="0.3">
      <c r="A111" s="2">
        <v>36557</v>
      </c>
      <c r="B111" s="3">
        <v>1616.9280000000001</v>
      </c>
    </row>
    <row r="112" spans="1:2" x14ac:dyDescent="0.3">
      <c r="A112" s="2">
        <v>36586</v>
      </c>
      <c r="B112" s="3">
        <v>1919.538</v>
      </c>
    </row>
    <row r="113" spans="1:2" x14ac:dyDescent="0.3">
      <c r="A113" s="2">
        <v>36617</v>
      </c>
      <c r="B113" s="3">
        <v>1971.4929999999999</v>
      </c>
    </row>
    <row r="114" spans="1:2" x14ac:dyDescent="0.3">
      <c r="A114" s="2">
        <v>36647</v>
      </c>
      <c r="B114" s="3">
        <v>1992.3009999999999</v>
      </c>
    </row>
    <row r="115" spans="1:2" x14ac:dyDescent="0.3">
      <c r="A115" s="2">
        <v>36678</v>
      </c>
      <c r="B115" s="3">
        <v>2009.7629999999999</v>
      </c>
    </row>
    <row r="116" spans="1:2" x14ac:dyDescent="0.3">
      <c r="A116" s="2">
        <v>36708</v>
      </c>
      <c r="B116" s="3">
        <v>2053.9960000000001</v>
      </c>
    </row>
    <row r="117" spans="1:2" x14ac:dyDescent="0.3">
      <c r="A117" s="2">
        <v>36739</v>
      </c>
      <c r="B117" s="3">
        <v>2097.471</v>
      </c>
    </row>
    <row r="118" spans="1:2" x14ac:dyDescent="0.3">
      <c r="A118" s="2">
        <v>36770</v>
      </c>
      <c r="B118" s="3">
        <v>1823.7059999999999</v>
      </c>
    </row>
    <row r="119" spans="1:2" x14ac:dyDescent="0.3">
      <c r="A119" s="2">
        <v>36800</v>
      </c>
      <c r="B119" s="3">
        <v>1976.9970000000001</v>
      </c>
    </row>
    <row r="120" spans="1:2" x14ac:dyDescent="0.3">
      <c r="A120" s="2">
        <v>36831</v>
      </c>
      <c r="B120" s="3">
        <v>1981.4079999999999</v>
      </c>
    </row>
    <row r="121" spans="1:2" x14ac:dyDescent="0.3">
      <c r="A121" s="2">
        <v>36861</v>
      </c>
      <c r="B121" s="3">
        <v>2000.153</v>
      </c>
    </row>
    <row r="122" spans="1:2" x14ac:dyDescent="0.3">
      <c r="A122" s="2">
        <v>36892</v>
      </c>
      <c r="B122" s="3">
        <v>1683.1479999999999</v>
      </c>
    </row>
    <row r="123" spans="1:2" x14ac:dyDescent="0.3">
      <c r="A123" s="2">
        <v>36923</v>
      </c>
      <c r="B123" s="3">
        <v>1663.404</v>
      </c>
    </row>
    <row r="124" spans="1:2" x14ac:dyDescent="0.3">
      <c r="A124" s="2">
        <v>36951</v>
      </c>
      <c r="B124" s="3">
        <v>2007.9280000000001</v>
      </c>
    </row>
    <row r="125" spans="1:2" x14ac:dyDescent="0.3">
      <c r="A125" s="2">
        <v>36982</v>
      </c>
      <c r="B125" s="3">
        <v>2023.7919999999999</v>
      </c>
    </row>
    <row r="126" spans="1:2" x14ac:dyDescent="0.3">
      <c r="A126" s="2">
        <v>37012</v>
      </c>
      <c r="B126" s="3">
        <v>2047.008</v>
      </c>
    </row>
    <row r="127" spans="1:2" x14ac:dyDescent="0.3">
      <c r="A127" s="2">
        <v>37043</v>
      </c>
      <c r="B127" s="3">
        <v>2072.913</v>
      </c>
    </row>
    <row r="128" spans="1:2" x14ac:dyDescent="0.3">
      <c r="A128" s="2">
        <v>37073</v>
      </c>
      <c r="B128" s="3">
        <v>2126.7170000000001</v>
      </c>
    </row>
    <row r="129" spans="1:2" x14ac:dyDescent="0.3">
      <c r="A129" s="2">
        <v>37104</v>
      </c>
      <c r="B129" s="3">
        <v>2202.6379999999999</v>
      </c>
    </row>
    <row r="130" spans="1:2" x14ac:dyDescent="0.3">
      <c r="A130" s="2">
        <v>37135</v>
      </c>
      <c r="B130" s="3">
        <v>1707.693</v>
      </c>
    </row>
    <row r="131" spans="1:2" x14ac:dyDescent="0.3">
      <c r="A131" s="2">
        <v>37165</v>
      </c>
      <c r="B131" s="3">
        <v>1950.7159999999999</v>
      </c>
    </row>
    <row r="132" spans="1:2" x14ac:dyDescent="0.3">
      <c r="A132" s="2">
        <v>37196</v>
      </c>
      <c r="B132" s="3">
        <v>1973.614</v>
      </c>
    </row>
    <row r="133" spans="1:2" x14ac:dyDescent="0.3">
      <c r="A133" s="2">
        <v>37226</v>
      </c>
      <c r="B133" s="3">
        <v>1984.729</v>
      </c>
    </row>
    <row r="134" spans="1:2" x14ac:dyDescent="0.3">
      <c r="A134" s="2">
        <v>37257</v>
      </c>
      <c r="B134" s="3">
        <v>1759.6289999999999</v>
      </c>
    </row>
    <row r="135" spans="1:2" x14ac:dyDescent="0.3">
      <c r="A135" s="2">
        <v>37288</v>
      </c>
      <c r="B135" s="3">
        <v>1770.595</v>
      </c>
    </row>
    <row r="136" spans="1:2" x14ac:dyDescent="0.3">
      <c r="A136" s="2">
        <v>37316</v>
      </c>
      <c r="B136" s="3">
        <v>2019.912</v>
      </c>
    </row>
    <row r="137" spans="1:2" x14ac:dyDescent="0.3">
      <c r="A137" s="2">
        <v>37347</v>
      </c>
      <c r="B137" s="3">
        <v>2048.3980000000001</v>
      </c>
    </row>
    <row r="138" spans="1:2" x14ac:dyDescent="0.3">
      <c r="A138" s="2">
        <v>37377</v>
      </c>
      <c r="B138" s="3">
        <v>2068.7629999999999</v>
      </c>
    </row>
    <row r="139" spans="1:2" x14ac:dyDescent="0.3">
      <c r="A139" s="2">
        <v>37408</v>
      </c>
      <c r="B139" s="3">
        <v>1994.2670000000001</v>
      </c>
    </row>
    <row r="140" spans="1:2" x14ac:dyDescent="0.3">
      <c r="A140" s="2">
        <v>37438</v>
      </c>
      <c r="B140" s="3">
        <v>2075.2579999999998</v>
      </c>
    </row>
    <row r="141" spans="1:2" x14ac:dyDescent="0.3">
      <c r="A141" s="2">
        <v>37469</v>
      </c>
      <c r="B141" s="3">
        <v>2026.56</v>
      </c>
    </row>
    <row r="142" spans="1:2" x14ac:dyDescent="0.3">
      <c r="A142" s="2">
        <v>37500</v>
      </c>
      <c r="B142" s="3">
        <v>1734.155</v>
      </c>
    </row>
    <row r="143" spans="1:2" x14ac:dyDescent="0.3">
      <c r="A143" s="2">
        <v>37530</v>
      </c>
      <c r="B143" s="3">
        <v>1916.771</v>
      </c>
    </row>
    <row r="144" spans="1:2" x14ac:dyDescent="0.3">
      <c r="A144" s="2">
        <v>37561</v>
      </c>
      <c r="B144" s="3">
        <v>1858.345</v>
      </c>
    </row>
    <row r="145" spans="1:2" x14ac:dyDescent="0.3">
      <c r="A145" s="2">
        <v>37591</v>
      </c>
      <c r="B145" s="3">
        <v>1996.3520000000001</v>
      </c>
    </row>
    <row r="146" spans="1:2" x14ac:dyDescent="0.3">
      <c r="A146" s="2">
        <v>37622</v>
      </c>
      <c r="B146" s="3">
        <v>1778.0329999999999</v>
      </c>
    </row>
    <row r="147" spans="1:2" x14ac:dyDescent="0.3">
      <c r="A147" s="2">
        <v>37653</v>
      </c>
      <c r="B147" s="3">
        <v>1749.489</v>
      </c>
    </row>
    <row r="148" spans="1:2" x14ac:dyDescent="0.3">
      <c r="A148" s="2">
        <v>37681</v>
      </c>
      <c r="B148" s="3">
        <v>2066.4659999999999</v>
      </c>
    </row>
    <row r="149" spans="1:2" x14ac:dyDescent="0.3">
      <c r="A149" s="4">
        <v>37712</v>
      </c>
      <c r="B149" s="5">
        <v>2098.8989999999999</v>
      </c>
    </row>
    <row r="150" spans="1:2" x14ac:dyDescent="0.3">
      <c r="A150" s="4">
        <v>37742</v>
      </c>
      <c r="B150" s="5">
        <v>2104.9110000000001</v>
      </c>
    </row>
    <row r="151" spans="1:2" x14ac:dyDescent="0.3">
      <c r="A151" s="4">
        <v>37773</v>
      </c>
      <c r="B151" s="5">
        <v>2129.6709999999998</v>
      </c>
    </row>
    <row r="152" spans="1:2" x14ac:dyDescent="0.3">
      <c r="A152" s="4">
        <v>37803</v>
      </c>
      <c r="B152" s="5">
        <v>2223.3490000000002</v>
      </c>
    </row>
    <row r="153" spans="1:2" x14ac:dyDescent="0.3">
      <c r="A153" s="4">
        <v>37834</v>
      </c>
      <c r="B153" s="5">
        <v>2174.36</v>
      </c>
    </row>
    <row r="154" spans="1:2" x14ac:dyDescent="0.3">
      <c r="A154" s="4">
        <v>37865</v>
      </c>
      <c r="B154" s="5">
        <v>1931.4059999999999</v>
      </c>
    </row>
    <row r="155" spans="1:2" x14ac:dyDescent="0.3">
      <c r="A155" s="4">
        <v>37895</v>
      </c>
      <c r="B155" s="5">
        <v>2121.4699999999998</v>
      </c>
    </row>
    <row r="156" spans="1:2" x14ac:dyDescent="0.3">
      <c r="A156" s="4">
        <v>37926</v>
      </c>
      <c r="B156" s="5">
        <v>2076.0540000000001</v>
      </c>
    </row>
    <row r="157" spans="1:2" x14ac:dyDescent="0.3">
      <c r="A157" s="4">
        <v>37956</v>
      </c>
      <c r="B157" s="5">
        <v>2140.6770000000001</v>
      </c>
    </row>
    <row r="158" spans="1:2" x14ac:dyDescent="0.3">
      <c r="A158" s="4">
        <v>37987</v>
      </c>
      <c r="B158" s="5">
        <v>1831.508</v>
      </c>
    </row>
    <row r="159" spans="1:2" x14ac:dyDescent="0.3">
      <c r="A159" s="4">
        <v>38018</v>
      </c>
      <c r="B159" s="5">
        <v>1838.0060000000001</v>
      </c>
    </row>
    <row r="160" spans="1:2" x14ac:dyDescent="0.3">
      <c r="A160" s="4">
        <v>38047</v>
      </c>
      <c r="B160" s="5">
        <v>2132.4459999999999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8085-32D0-455C-A0B5-681BF99084A2}">
  <dimension ref="A1:E22"/>
  <sheetViews>
    <sheetView workbookViewId="0">
      <selection activeCell="C19" sqref="C19"/>
    </sheetView>
  </sheetViews>
  <sheetFormatPr defaultRowHeight="14.4" x14ac:dyDescent="0.3"/>
  <cols>
    <col min="1" max="1" width="10.109375" bestFit="1" customWidth="1"/>
    <col min="2" max="2" width="16.109375" customWidth="1"/>
    <col min="3" max="3" width="17.33203125" bestFit="1" customWidth="1"/>
    <col min="4" max="4" width="24.88671875" bestFit="1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43</v>
      </c>
      <c r="D1" t="s">
        <v>54</v>
      </c>
      <c r="E1" t="s">
        <v>56</v>
      </c>
    </row>
    <row r="2" spans="1:5" x14ac:dyDescent="0.3">
      <c r="A2" s="4">
        <v>37712</v>
      </c>
      <c r="B2" s="5">
        <v>2098.8989999999999</v>
      </c>
      <c r="C2" s="11">
        <v>1951.1334663120563</v>
      </c>
      <c r="D2" s="11">
        <f>'Fit Season Trend Quad'!C3</f>
        <v>2114.9581757458691</v>
      </c>
      <c r="E2" s="11">
        <f>'Fit Full Model w Lag(1)'!C3</f>
        <v>2089.2325643175982</v>
      </c>
    </row>
    <row r="3" spans="1:5" x14ac:dyDescent="0.3">
      <c r="A3" s="4">
        <v>37742</v>
      </c>
      <c r="B3" s="5">
        <v>2104.9110000000001</v>
      </c>
      <c r="C3" s="11">
        <v>1982.3737996453895</v>
      </c>
      <c r="D3" s="11">
        <f>'Fit Season Trend Quad'!C4</f>
        <v>2153.0245386389447</v>
      </c>
      <c r="E3" s="11">
        <f>'Fit Full Model w Lag(1)'!C4</f>
        <v>2140.5285530657197</v>
      </c>
    </row>
    <row r="4" spans="1:5" x14ac:dyDescent="0.3">
      <c r="A4" s="4">
        <v>37773</v>
      </c>
      <c r="B4" s="5">
        <v>2129.6709999999998</v>
      </c>
      <c r="C4" s="11">
        <v>1941.0225496453895</v>
      </c>
      <c r="D4" s="11">
        <f>'Fit Season Trend Quad'!C5</f>
        <v>2118.499318198687</v>
      </c>
      <c r="E4" s="11">
        <f>'Fit Full Model w Lag(1)'!C5</f>
        <v>2085.0777977800781</v>
      </c>
    </row>
    <row r="5" spans="1:5" x14ac:dyDescent="0.3">
      <c r="A5" s="4">
        <v>37803</v>
      </c>
      <c r="B5" s="5">
        <v>2223.3490000000002</v>
      </c>
      <c r="C5" s="11">
        <v>2045.4777163120564</v>
      </c>
      <c r="D5" s="11">
        <f>'Fit Season Trend Quad'!C6</f>
        <v>2229.7805144250956</v>
      </c>
      <c r="E5" s="11">
        <f>'Fit Full Model w Lag(1)'!C6</f>
        <v>2234.7478248087773</v>
      </c>
    </row>
    <row r="6" spans="1:5" x14ac:dyDescent="0.3">
      <c r="A6" s="4">
        <v>37834</v>
      </c>
      <c r="B6" s="5">
        <v>2174.36</v>
      </c>
      <c r="C6" s="11">
        <v>2090.5237996453898</v>
      </c>
      <c r="D6" s="11">
        <f>'Fit Season Trend Quad'!C7</f>
        <v>2281.6526273181712</v>
      </c>
      <c r="E6" s="11">
        <f>'Fit Full Model w Lag(1)'!C7</f>
        <v>2275.0787437130944</v>
      </c>
    </row>
    <row r="7" spans="1:5" x14ac:dyDescent="0.3">
      <c r="A7" s="4">
        <v>37865</v>
      </c>
      <c r="B7" s="5">
        <v>1931.4059999999999</v>
      </c>
      <c r="C7" s="11">
        <v>1757.4962996453896</v>
      </c>
      <c r="D7" s="11">
        <f>'Fit Season Trend Quad'!C8</f>
        <v>1955.4511568779135</v>
      </c>
      <c r="E7" s="11">
        <f>'Fit Full Model w Lag(1)'!C8</f>
        <v>1883.2698099623942</v>
      </c>
    </row>
    <row r="8" spans="1:5" x14ac:dyDescent="0.3">
      <c r="A8" s="4">
        <v>37895</v>
      </c>
      <c r="B8" s="5">
        <v>2121.4699999999998</v>
      </c>
      <c r="C8" s="11">
        <v>1897.0046329787228</v>
      </c>
      <c r="D8" s="11">
        <f>'Fit Season Trend Quad'!C9</f>
        <v>2101.7855197709891</v>
      </c>
      <c r="E8" s="11">
        <f>'Fit Full Model w Lag(1)'!C9</f>
        <v>2083.5536796141432</v>
      </c>
    </row>
    <row r="9" spans="1:5" x14ac:dyDescent="0.3">
      <c r="A9" s="4">
        <v>37926</v>
      </c>
      <c r="B9" s="5">
        <v>2076.0540000000001</v>
      </c>
      <c r="C9" s="11">
        <v>1887.1669663120563</v>
      </c>
      <c r="D9" s="11">
        <f>'Fit Season Trend Quad'!C10</f>
        <v>2098.7738826640648</v>
      </c>
      <c r="E9" s="11">
        <f>'Fit Full Model w Lag(1)'!C10</f>
        <v>2108.8293431292254</v>
      </c>
    </row>
    <row r="10" spans="1:5" x14ac:dyDescent="0.3">
      <c r="A10" s="4">
        <v>37956</v>
      </c>
      <c r="B10" s="5">
        <v>2140.6770000000001</v>
      </c>
      <c r="C10" s="11">
        <v>1931.3103829787228</v>
      </c>
      <c r="D10" s="11">
        <f>'Fit Season Trend Quad'!C11</f>
        <v>2149.7433288904735</v>
      </c>
      <c r="E10" s="11">
        <f>'Fit Full Model w Lag(1)'!C11</f>
        <v>2132.1521412529992</v>
      </c>
    </row>
    <row r="11" spans="1:5" x14ac:dyDescent="0.3">
      <c r="A11" s="4">
        <v>37987</v>
      </c>
      <c r="B11" s="5">
        <v>1831.508</v>
      </c>
      <c r="C11" s="11">
        <v>1707.2247457719579</v>
      </c>
      <c r="D11" s="11">
        <f>'Fit Season Trend Quad'!C12</f>
        <v>1920.4068997146769</v>
      </c>
      <c r="E11" s="11">
        <f>'Fit Full Model w Lag(1)'!C12</f>
        <v>1907.5249931818162</v>
      </c>
    </row>
    <row r="12" spans="1:5" x14ac:dyDescent="0.3">
      <c r="A12" s="4">
        <v>38018</v>
      </c>
      <c r="B12" s="5">
        <v>1838.0060000000001</v>
      </c>
      <c r="C12" s="11">
        <v>1669.5470534642657</v>
      </c>
      <c r="D12" s="11">
        <f>'Fit Season Trend Quad'!C13</f>
        <v>1890.080316163629</v>
      </c>
      <c r="E12" s="11">
        <f>'Fit Full Model w Lag(1)'!C13</f>
        <v>1829.5322301288863</v>
      </c>
    </row>
    <row r="13" spans="1:5" x14ac:dyDescent="0.3">
      <c r="A13" s="4">
        <v>38047</v>
      </c>
      <c r="B13" s="5">
        <v>2132.4459999999999</v>
      </c>
      <c r="C13" s="11">
        <v>1970.0832842334964</v>
      </c>
      <c r="D13" s="11">
        <f>'Fit Season Trend Quad'!C14</f>
        <v>2197.9676556895056</v>
      </c>
      <c r="E13" s="11">
        <f>'Fit Full Model w Lag(1)'!C14</f>
        <v>2161.2143864922282</v>
      </c>
    </row>
    <row r="14" spans="1:5" x14ac:dyDescent="0.3">
      <c r="E14" s="11"/>
    </row>
    <row r="15" spans="1:5" x14ac:dyDescent="0.3">
      <c r="B15" s="10" t="s">
        <v>47</v>
      </c>
      <c r="C15" s="11">
        <f>'Fit Season &amp; Trend'!C16</f>
        <v>164.36602525459224</v>
      </c>
      <c r="D15" s="11">
        <f>'Fit Season Trend Quad'!C16</f>
        <v>-34.113911174835003</v>
      </c>
      <c r="E15" s="11">
        <f>'Fit Full Model w Lag(1)'!C16</f>
        <v>-10.665422287246694</v>
      </c>
    </row>
    <row r="16" spans="1:5" x14ac:dyDescent="0.3">
      <c r="B16" s="10" t="s">
        <v>48</v>
      </c>
      <c r="C16" s="11">
        <f>'Fit Season &amp; Trend'!C17</f>
        <v>164.36602525459224</v>
      </c>
      <c r="D16" s="11">
        <f>'Fit Season Trend Quad'!C17</f>
        <v>39.256604846555582</v>
      </c>
      <c r="E16" s="11">
        <f>'Fit Full Model w Lag(1)'!C17</f>
        <v>36.883885111230107</v>
      </c>
    </row>
    <row r="17" spans="1:5" x14ac:dyDescent="0.3">
      <c r="B17" s="10" t="s">
        <v>49</v>
      </c>
      <c r="C17" s="11">
        <f>'Fit Season &amp; Trend'!C18</f>
        <v>28452.777533085624</v>
      </c>
      <c r="D17" s="11">
        <f>'Fit Season Trend Quad'!C18</f>
        <v>2560.2136927147217</v>
      </c>
      <c r="E17" s="11">
        <f>'Fit Full Model w Lag(1)'!C18</f>
        <v>2100.3705715013871</v>
      </c>
    </row>
    <row r="18" spans="1:5" x14ac:dyDescent="0.3">
      <c r="B18" s="10" t="s">
        <v>50</v>
      </c>
      <c r="C18" s="12">
        <f>'Fit Season &amp; Trend'!C19</f>
        <v>7.9670294530252289E-2</v>
      </c>
      <c r="D18" s="12">
        <f>'Fit Season Trend Quad'!C19</f>
        <v>1.9374654975633551E-2</v>
      </c>
      <c r="E18" s="12">
        <f>'Fit Full Model w Lag(1)'!C19</f>
        <v>1.8007087414918108E-2</v>
      </c>
    </row>
    <row r="19" spans="1:5" x14ac:dyDescent="0.3">
      <c r="B19" s="10" t="s">
        <v>51</v>
      </c>
      <c r="C19" s="11">
        <f>'Fit Season &amp; Trend'!C20</f>
        <v>168.67951130201209</v>
      </c>
      <c r="D19" s="11">
        <f>'Fit Season Trend Quad'!C20</f>
        <v>50.598554255183238</v>
      </c>
      <c r="E19" s="11">
        <f>'Fit Full Model w Lag(1)'!C20</f>
        <v>45.829800037763498</v>
      </c>
    </row>
    <row r="21" spans="1:5" x14ac:dyDescent="0.3">
      <c r="A21" s="16">
        <f>A2</f>
        <v>37712</v>
      </c>
    </row>
    <row r="22" spans="1:5" x14ac:dyDescent="0.3">
      <c r="A22" s="16">
        <f>A13</f>
        <v>38047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5F72-8CCB-4563-8089-911081F2F22F}">
  <dimension ref="A1:Y182"/>
  <sheetViews>
    <sheetView zoomScale="90" zoomScaleNormal="90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9.5546875" bestFit="1" customWidth="1"/>
    <col min="21" max="21" width="10.88671875" customWidth="1"/>
  </cols>
  <sheetData>
    <row r="1" spans="1:25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25" ht="15" thickBot="1" x14ac:dyDescent="0.35">
      <c r="A2" s="2">
        <v>33239</v>
      </c>
      <c r="B2" s="3">
        <v>1708.9169999999999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25" x14ac:dyDescent="0.3">
      <c r="A3" s="2">
        <v>33270</v>
      </c>
      <c r="B3" s="3">
        <v>1620.586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9" t="s">
        <v>16</v>
      </c>
      <c r="R3" s="9"/>
    </row>
    <row r="4" spans="1:25" x14ac:dyDescent="0.3">
      <c r="A4" s="2">
        <v>33298</v>
      </c>
      <c r="B4" s="3">
        <v>1972.7149999999999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s="6" t="s">
        <v>17</v>
      </c>
      <c r="R4" s="6">
        <v>0.80922482642302218</v>
      </c>
    </row>
    <row r="5" spans="1:25" x14ac:dyDescent="0.3">
      <c r="A5" s="2">
        <v>33329</v>
      </c>
      <c r="B5" s="3">
        <v>1811.665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6" t="s">
        <v>18</v>
      </c>
      <c r="R5" s="6">
        <v>0.65484481969937036</v>
      </c>
    </row>
    <row r="6" spans="1:25" x14ac:dyDescent="0.3">
      <c r="A6" s="2">
        <v>33359</v>
      </c>
      <c r="B6" s="3">
        <v>1974.9639999999999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6" t="s">
        <v>19</v>
      </c>
      <c r="R6" s="6">
        <v>0.6239354005679707</v>
      </c>
    </row>
    <row r="7" spans="1:25" x14ac:dyDescent="0.3">
      <c r="A7" s="2">
        <v>33390</v>
      </c>
      <c r="B7" s="3">
        <v>1862.356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6" t="s">
        <v>20</v>
      </c>
      <c r="R7" s="6">
        <v>104.67875336461196</v>
      </c>
    </row>
    <row r="8" spans="1:25" ht="15" thickBot="1" x14ac:dyDescent="0.35">
      <c r="A8" s="2">
        <v>33420</v>
      </c>
      <c r="B8" s="3">
        <v>1939.86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Q8" s="7" t="s">
        <v>21</v>
      </c>
      <c r="R8" s="7">
        <v>147</v>
      </c>
    </row>
    <row r="9" spans="1:25" x14ac:dyDescent="0.3">
      <c r="A9" s="2">
        <v>33451</v>
      </c>
      <c r="B9" s="3">
        <v>2013.2639999999999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25" ht="15" thickBot="1" x14ac:dyDescent="0.35">
      <c r="A10" s="2">
        <v>33482</v>
      </c>
      <c r="B10" s="3">
        <v>1595.6569999999999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Q10" t="s">
        <v>22</v>
      </c>
    </row>
    <row r="11" spans="1:25" x14ac:dyDescent="0.3">
      <c r="A11" s="2">
        <v>33512</v>
      </c>
      <c r="B11" s="3">
        <v>1724.924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Q11" s="8"/>
      <c r="R11" s="8" t="s">
        <v>27</v>
      </c>
      <c r="S11" s="8" t="s">
        <v>28</v>
      </c>
      <c r="T11" s="8" t="s">
        <v>29</v>
      </c>
      <c r="U11" s="8" t="s">
        <v>30</v>
      </c>
      <c r="V11" s="8" t="s">
        <v>31</v>
      </c>
    </row>
    <row r="12" spans="1:25" x14ac:dyDescent="0.3">
      <c r="A12" s="2">
        <v>33543</v>
      </c>
      <c r="B12" s="3">
        <v>1675.6669999999999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Q12" s="6" t="s">
        <v>23</v>
      </c>
      <c r="R12" s="6">
        <v>12</v>
      </c>
      <c r="S12" s="6">
        <v>2785774.0115987873</v>
      </c>
      <c r="T12" s="6">
        <v>232147.83429989894</v>
      </c>
      <c r="U12" s="6">
        <v>21.185930958959339</v>
      </c>
      <c r="V12" s="6">
        <v>1.9522785638222641E-25</v>
      </c>
    </row>
    <row r="13" spans="1:25" x14ac:dyDescent="0.3">
      <c r="A13" s="2">
        <v>33573</v>
      </c>
      <c r="B13" s="3">
        <v>1813.8630000000001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Q13" s="6" t="s">
        <v>24</v>
      </c>
      <c r="R13" s="6">
        <v>134</v>
      </c>
      <c r="S13" s="6">
        <v>1468323.9483998811</v>
      </c>
      <c r="T13" s="6">
        <v>10957.641405969262</v>
      </c>
      <c r="U13" s="6"/>
      <c r="V13" s="6"/>
    </row>
    <row r="14" spans="1:25" ht="15" thickBot="1" x14ac:dyDescent="0.35">
      <c r="A14" s="2">
        <v>33604</v>
      </c>
      <c r="B14" s="3">
        <v>1614.827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s="7" t="s">
        <v>25</v>
      </c>
      <c r="R14" s="7">
        <v>146</v>
      </c>
      <c r="S14" s="7">
        <v>4254097.9599986682</v>
      </c>
      <c r="T14" s="7"/>
      <c r="U14" s="7"/>
      <c r="V14" s="7"/>
    </row>
    <row r="15" spans="1:25" ht="15" thickBot="1" x14ac:dyDescent="0.35">
      <c r="A15" s="2">
        <v>33635</v>
      </c>
      <c r="B15" s="3">
        <v>1557.088</v>
      </c>
      <c r="C15">
        <v>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25" x14ac:dyDescent="0.3">
      <c r="A16" s="2">
        <v>33664</v>
      </c>
      <c r="B16" s="3">
        <v>1891.223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8"/>
      <c r="R16" s="8" t="s">
        <v>32</v>
      </c>
      <c r="S16" s="8" t="s">
        <v>20</v>
      </c>
      <c r="T16" s="8" t="s">
        <v>33</v>
      </c>
      <c r="U16" s="8" t="s">
        <v>34</v>
      </c>
      <c r="V16" s="8" t="s">
        <v>35</v>
      </c>
      <c r="W16" s="8" t="s">
        <v>36</v>
      </c>
      <c r="X16" s="8" t="s">
        <v>37</v>
      </c>
      <c r="Y16" s="8" t="s">
        <v>38</v>
      </c>
    </row>
    <row r="17" spans="1:25" x14ac:dyDescent="0.3">
      <c r="A17" s="2">
        <v>33695</v>
      </c>
      <c r="B17" s="3">
        <v>1955.981</v>
      </c>
      <c r="C17">
        <v>16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6" t="s">
        <v>26</v>
      </c>
      <c r="R17" s="6">
        <v>1739.5152836879429</v>
      </c>
      <c r="S17" s="6">
        <v>34.142444735986928</v>
      </c>
      <c r="T17" s="6">
        <v>50.948761787244059</v>
      </c>
      <c r="U17" s="6">
        <v>1.3926785051687773E-89</v>
      </c>
      <c r="V17" s="6">
        <v>1671.9874770450417</v>
      </c>
      <c r="W17" s="6">
        <v>1807.0430903308441</v>
      </c>
      <c r="X17" s="6">
        <v>1671.9874770450417</v>
      </c>
      <c r="Y17" s="6">
        <v>1807.0430903308441</v>
      </c>
    </row>
    <row r="18" spans="1:25" x14ac:dyDescent="0.3">
      <c r="A18" s="2">
        <v>33725</v>
      </c>
      <c r="B18" s="3">
        <v>1884.7139999999999</v>
      </c>
      <c r="C18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6" t="s">
        <v>2</v>
      </c>
      <c r="R18" s="6">
        <v>1.2294557646844873</v>
      </c>
      <c r="S18" s="6">
        <v>0.20374927092924644</v>
      </c>
      <c r="T18" s="6">
        <v>6.0341603141805873</v>
      </c>
      <c r="U18" s="6">
        <v>1.4700020505921444E-8</v>
      </c>
      <c r="V18" s="6">
        <v>0.82647520844915145</v>
      </c>
      <c r="W18" s="6">
        <v>1.6324363209198229</v>
      </c>
      <c r="X18" s="6">
        <v>0.82647520844915145</v>
      </c>
      <c r="Y18" s="6">
        <v>1.6324363209198229</v>
      </c>
    </row>
    <row r="19" spans="1:25" x14ac:dyDescent="0.3">
      <c r="A19" s="2">
        <v>33756</v>
      </c>
      <c r="B19" s="3">
        <v>1623.0419999999999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s="6" t="s">
        <v>3</v>
      </c>
      <c r="R19" s="6">
        <v>-225.31509297144936</v>
      </c>
      <c r="S19" s="6">
        <v>41.917420253788791</v>
      </c>
      <c r="T19" s="6">
        <v>-5.3752137323165492</v>
      </c>
      <c r="U19" s="6">
        <v>3.295876446956148E-7</v>
      </c>
      <c r="V19" s="6">
        <v>-308.22044646195576</v>
      </c>
      <c r="W19" s="6">
        <v>-142.40973948094296</v>
      </c>
      <c r="X19" s="6">
        <v>-308.22044646195576</v>
      </c>
      <c r="Y19" s="6">
        <v>-142.40973948094296</v>
      </c>
    </row>
    <row r="20" spans="1:25" x14ac:dyDescent="0.3">
      <c r="A20" s="2">
        <v>33786</v>
      </c>
      <c r="B20" s="3">
        <v>1903.309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 s="6" t="s">
        <v>4</v>
      </c>
      <c r="R20" s="6">
        <v>-264.22224104382616</v>
      </c>
      <c r="S20" s="6">
        <v>41.912963350783308</v>
      </c>
      <c r="T20" s="6">
        <v>-6.3040696701033463</v>
      </c>
      <c r="U20" s="6">
        <v>3.8926606620713559E-9</v>
      </c>
      <c r="V20" s="6">
        <v>-347.11877955676704</v>
      </c>
      <c r="W20" s="6">
        <v>-181.32570253088528</v>
      </c>
      <c r="X20" s="6">
        <v>-347.11877955676704</v>
      </c>
      <c r="Y20" s="6">
        <v>-181.32570253088528</v>
      </c>
    </row>
    <row r="21" spans="1:25" x14ac:dyDescent="0.3">
      <c r="A21" s="2">
        <v>33817</v>
      </c>
      <c r="B21" s="3">
        <v>1996.712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Q21" s="6" t="s">
        <v>5</v>
      </c>
      <c r="R21" s="6">
        <v>35.084533960720151</v>
      </c>
      <c r="S21" s="6">
        <v>41.909496542982644</v>
      </c>
      <c r="T21" s="6">
        <v>0.83714997446312034</v>
      </c>
      <c r="U21" s="6">
        <v>0.40399882097747253</v>
      </c>
      <c r="V21" s="6">
        <v>-47.80514781045423</v>
      </c>
      <c r="W21" s="6">
        <v>117.97421573189453</v>
      </c>
      <c r="X21" s="6">
        <v>-47.80514781045423</v>
      </c>
      <c r="Y21" s="6">
        <v>117.97421573189453</v>
      </c>
    </row>
    <row r="22" spans="1:25" x14ac:dyDescent="0.3">
      <c r="A22" s="2">
        <v>33848</v>
      </c>
      <c r="B22" s="3">
        <v>1703.8969999999999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Q22" s="6" t="s">
        <v>6</v>
      </c>
      <c r="R22" s="6">
        <v>29.658729450809247</v>
      </c>
      <c r="S22" s="6">
        <v>42.765996406577649</v>
      </c>
      <c r="T22" s="6">
        <v>0.69351194740893651</v>
      </c>
      <c r="U22" s="6">
        <v>0.48918871543287556</v>
      </c>
      <c r="V22" s="6">
        <v>-54.924959812381431</v>
      </c>
      <c r="W22" s="6">
        <v>114.24241871399992</v>
      </c>
      <c r="X22" s="6">
        <v>-54.924959812381431</v>
      </c>
      <c r="Y22" s="6">
        <v>114.24241871399992</v>
      </c>
    </row>
    <row r="23" spans="1:25" x14ac:dyDescent="0.3">
      <c r="A23" s="2">
        <v>33878</v>
      </c>
      <c r="B23" s="3">
        <v>1810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Q23" s="6" t="s">
        <v>7</v>
      </c>
      <c r="R23" s="6">
        <v>59.66960701945802</v>
      </c>
      <c r="S23" s="6">
        <v>42.758715394248561</v>
      </c>
      <c r="T23" s="6">
        <v>1.3954957830067114</v>
      </c>
      <c r="U23" s="6">
        <v>0.16517463204917807</v>
      </c>
      <c r="V23" s="6">
        <v>-24.89968167000324</v>
      </c>
      <c r="W23" s="6">
        <v>144.23889570891927</v>
      </c>
      <c r="X23" s="6">
        <v>-24.89968167000324</v>
      </c>
      <c r="Y23" s="6">
        <v>144.23889570891927</v>
      </c>
    </row>
    <row r="24" spans="1:25" x14ac:dyDescent="0.3">
      <c r="A24" s="2">
        <v>33909</v>
      </c>
      <c r="B24" s="3">
        <v>1861.6010000000001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Q24" s="6" t="s">
        <v>8</v>
      </c>
      <c r="R24" s="6">
        <v>17.088901254773585</v>
      </c>
      <c r="S24" s="6">
        <v>42.75240418053815</v>
      </c>
      <c r="T24" s="6">
        <v>0.39971790083685715</v>
      </c>
      <c r="U24" s="6">
        <v>0.69000072402576751</v>
      </c>
      <c r="V24" s="6">
        <v>-67.467904953646425</v>
      </c>
      <c r="W24" s="6">
        <v>101.6457074631936</v>
      </c>
      <c r="X24" s="6">
        <v>-67.467904953646425</v>
      </c>
      <c r="Y24" s="6">
        <v>101.6457074631936</v>
      </c>
    </row>
    <row r="25" spans="1:25" x14ac:dyDescent="0.3">
      <c r="A25" s="2">
        <v>33939</v>
      </c>
      <c r="B25" s="3">
        <v>1875.1220000000001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Q25" s="6" t="s">
        <v>9</v>
      </c>
      <c r="R25" s="6">
        <v>120.31461215675584</v>
      </c>
      <c r="S25" s="6">
        <v>42.747063194992116</v>
      </c>
      <c r="T25" s="6">
        <v>2.814570245631538</v>
      </c>
      <c r="U25" s="6">
        <v>5.6210090506306765E-3</v>
      </c>
      <c r="V25" s="6">
        <v>35.768369487122342</v>
      </c>
      <c r="W25" s="6">
        <v>204.86085482638936</v>
      </c>
      <c r="X25" s="6">
        <v>35.768369487122342</v>
      </c>
      <c r="Y25" s="6">
        <v>204.86085482638936</v>
      </c>
    </row>
    <row r="26" spans="1:25" x14ac:dyDescent="0.3">
      <c r="A26" s="2">
        <v>33970</v>
      </c>
      <c r="B26" s="3">
        <v>1705.259</v>
      </c>
      <c r="C2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6" t="s">
        <v>10</v>
      </c>
      <c r="R26" s="6">
        <v>164.13123972540464</v>
      </c>
      <c r="S26" s="6">
        <v>42.742692801319983</v>
      </c>
      <c r="T26" s="6">
        <v>3.83998360815339</v>
      </c>
      <c r="U26" s="6">
        <v>1.8898746301138639E-4</v>
      </c>
      <c r="V26" s="6">
        <v>79.593640932948858</v>
      </c>
      <c r="W26" s="6">
        <v>248.66883851786042</v>
      </c>
      <c r="X26" s="6">
        <v>79.593640932948858</v>
      </c>
      <c r="Y26" s="6">
        <v>248.66883851786042</v>
      </c>
    </row>
    <row r="27" spans="1:25" x14ac:dyDescent="0.3">
      <c r="A27" s="2">
        <v>34001</v>
      </c>
      <c r="B27" s="3">
        <v>1618.5350000000001</v>
      </c>
      <c r="C27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s="6" t="s">
        <v>11</v>
      </c>
      <c r="R27" s="6">
        <v>-170.12571603927981</v>
      </c>
      <c r="S27" s="6">
        <v>42.73929329727131</v>
      </c>
      <c r="T27" s="6">
        <v>-3.9805458376669387</v>
      </c>
      <c r="U27" s="6">
        <v>1.1213333090376468E-4</v>
      </c>
      <c r="V27" s="6">
        <v>-254.65659120506339</v>
      </c>
      <c r="W27" s="6">
        <v>-85.594840873496224</v>
      </c>
      <c r="X27" s="6">
        <v>-254.65659120506339</v>
      </c>
      <c r="Y27" s="6">
        <v>-85.594840873496224</v>
      </c>
    </row>
    <row r="28" spans="1:25" x14ac:dyDescent="0.3">
      <c r="A28" s="2">
        <v>34029</v>
      </c>
      <c r="B28" s="3">
        <v>1836.7090000000001</v>
      </c>
      <c r="C28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6" t="s">
        <v>12</v>
      </c>
      <c r="R28" s="6">
        <v>-31.846838470630988</v>
      </c>
      <c r="S28" s="6">
        <v>42.73686491453438</v>
      </c>
      <c r="T28" s="6">
        <v>-0.74518424630160918</v>
      </c>
      <c r="U28" s="6">
        <v>0.4574653862333391</v>
      </c>
      <c r="V28" s="6">
        <v>-116.37291071848698</v>
      </c>
      <c r="W28" s="6">
        <v>52.679233777225008</v>
      </c>
      <c r="X28" s="6">
        <v>-116.37291071848698</v>
      </c>
      <c r="Y28" s="6">
        <v>52.679233777225008</v>
      </c>
    </row>
    <row r="29" spans="1:25" ht="15" thickBot="1" x14ac:dyDescent="0.35">
      <c r="A29" s="2">
        <v>34060</v>
      </c>
      <c r="B29" s="3">
        <v>1957.0429999999999</v>
      </c>
      <c r="C29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7" t="s">
        <v>13</v>
      </c>
      <c r="R29" s="7">
        <v>-42.9139609019822</v>
      </c>
      <c r="S29" s="7">
        <v>42.735407818657208</v>
      </c>
      <c r="T29" s="7">
        <v>-1.0041781064564228</v>
      </c>
      <c r="U29" s="7">
        <v>0.31710265690744377</v>
      </c>
      <c r="V29" s="7">
        <v>-127.43715126808033</v>
      </c>
      <c r="W29" s="7">
        <v>41.60922946411592</v>
      </c>
      <c r="X29" s="7">
        <v>-127.43715126808033</v>
      </c>
      <c r="Y29" s="7">
        <v>41.60922946411592</v>
      </c>
    </row>
    <row r="30" spans="1:25" x14ac:dyDescent="0.3">
      <c r="A30" s="2">
        <v>34090</v>
      </c>
      <c r="B30" s="3">
        <v>1917.1849999999999</v>
      </c>
      <c r="C30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25" x14ac:dyDescent="0.3">
      <c r="A31" s="2">
        <v>34121</v>
      </c>
      <c r="B31" s="3">
        <v>1882.3979999999999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25" x14ac:dyDescent="0.3">
      <c r="A32" s="2">
        <v>34151</v>
      </c>
      <c r="B32" s="3">
        <v>1933.009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9" x14ac:dyDescent="0.3">
      <c r="A33" s="2">
        <v>34182</v>
      </c>
      <c r="B33" s="3">
        <v>1996.1669999999999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Q33" t="s">
        <v>39</v>
      </c>
    </row>
    <row r="34" spans="1:19" ht="15" thickBot="1" x14ac:dyDescent="0.35">
      <c r="A34" s="2">
        <v>34213</v>
      </c>
      <c r="B34" s="3">
        <v>1672.8409999999999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</row>
    <row r="35" spans="1:19" x14ac:dyDescent="0.3">
      <c r="A35" s="2">
        <v>34243</v>
      </c>
      <c r="B35" s="3">
        <v>1752.827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Q35" s="8" t="s">
        <v>40</v>
      </c>
      <c r="R35" s="8" t="s">
        <v>41</v>
      </c>
      <c r="S35" s="8" t="s">
        <v>42</v>
      </c>
    </row>
    <row r="36" spans="1:19" x14ac:dyDescent="0.3">
      <c r="A36" s="2">
        <v>34274</v>
      </c>
      <c r="B36" s="3">
        <v>1720.377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Q36" s="6">
        <v>1</v>
      </c>
      <c r="R36" s="6">
        <v>1515.429646481178</v>
      </c>
      <c r="S36" s="6">
        <v>193.48735351882192</v>
      </c>
    </row>
    <row r="37" spans="1:19" x14ac:dyDescent="0.3">
      <c r="A37" s="2">
        <v>34304</v>
      </c>
      <c r="B37" s="3">
        <v>1734.2919999999999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Q37" s="6">
        <v>2</v>
      </c>
      <c r="R37" s="6">
        <v>1477.7519541734857</v>
      </c>
      <c r="S37" s="6">
        <v>142.83404582651428</v>
      </c>
    </row>
    <row r="38" spans="1:19" x14ac:dyDescent="0.3">
      <c r="A38" s="2">
        <v>34335</v>
      </c>
      <c r="B38" s="3">
        <v>1563.365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6">
        <v>3</v>
      </c>
      <c r="R38" s="6">
        <v>1778.2881849427165</v>
      </c>
      <c r="S38" s="6">
        <v>194.42681505728342</v>
      </c>
    </row>
    <row r="39" spans="1:19" x14ac:dyDescent="0.3">
      <c r="A39" s="2">
        <v>34366</v>
      </c>
      <c r="B39" s="3">
        <v>1573.9590000000001</v>
      </c>
      <c r="C39">
        <v>38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6">
        <v>4</v>
      </c>
      <c r="R39" s="6">
        <v>1774.09183619749</v>
      </c>
      <c r="S39" s="6">
        <v>37.573163802509953</v>
      </c>
    </row>
    <row r="40" spans="1:19" x14ac:dyDescent="0.3">
      <c r="A40" s="2">
        <v>34394</v>
      </c>
      <c r="B40" s="3">
        <v>1902.6389999999999</v>
      </c>
      <c r="C40">
        <v>39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6">
        <v>5</v>
      </c>
      <c r="R40" s="6">
        <v>1805.3321695308234</v>
      </c>
      <c r="S40" s="6">
        <v>169.63183046917652</v>
      </c>
    </row>
    <row r="41" spans="1:19" x14ac:dyDescent="0.3">
      <c r="A41" s="2">
        <v>34425</v>
      </c>
      <c r="B41" s="3">
        <v>1833.8879999999999</v>
      </c>
      <c r="C41">
        <v>40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6">
        <v>6</v>
      </c>
      <c r="R41" s="6">
        <v>1763.9809195308235</v>
      </c>
      <c r="S41" s="6">
        <v>98.37508046917651</v>
      </c>
    </row>
    <row r="42" spans="1:19" x14ac:dyDescent="0.3">
      <c r="A42" s="2">
        <v>34455</v>
      </c>
      <c r="B42" s="3">
        <v>1831.049</v>
      </c>
      <c r="C42">
        <v>41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6">
        <v>7</v>
      </c>
      <c r="R42" s="6">
        <v>1868.4360861974901</v>
      </c>
      <c r="S42" s="6">
        <v>71.423913802509787</v>
      </c>
    </row>
    <row r="43" spans="1:19" x14ac:dyDescent="0.3">
      <c r="A43" s="2">
        <v>34486</v>
      </c>
      <c r="B43" s="3">
        <v>1775.7550000000001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6">
        <v>8</v>
      </c>
      <c r="R43" s="6">
        <v>1913.4821695308233</v>
      </c>
      <c r="S43" s="6">
        <v>99.781830469176612</v>
      </c>
    </row>
    <row r="44" spans="1:19" x14ac:dyDescent="0.3">
      <c r="A44" s="2">
        <v>34516</v>
      </c>
      <c r="B44" s="3">
        <v>1867.508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Q44" s="6">
        <v>9</v>
      </c>
      <c r="R44" s="6">
        <v>1580.4546695308236</v>
      </c>
      <c r="S44" s="6">
        <v>15.202330469176331</v>
      </c>
    </row>
    <row r="45" spans="1:19" x14ac:dyDescent="0.3">
      <c r="A45" s="2">
        <v>34547</v>
      </c>
      <c r="B45" s="3">
        <v>1906.6079999999999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Q45" s="6">
        <v>10</v>
      </c>
      <c r="R45" s="6">
        <v>1719.9630028641568</v>
      </c>
      <c r="S45" s="6">
        <v>4.9609971358431721</v>
      </c>
    </row>
    <row r="46" spans="1:19" x14ac:dyDescent="0.3">
      <c r="A46" s="2">
        <v>34578</v>
      </c>
      <c r="B46" s="3">
        <v>1685.6320000000001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Q46" s="6">
        <v>11</v>
      </c>
      <c r="R46" s="6">
        <v>1710.12533619749</v>
      </c>
      <c r="S46" s="6">
        <v>-34.458336197490098</v>
      </c>
    </row>
    <row r="47" spans="1:19" x14ac:dyDescent="0.3">
      <c r="A47" s="2">
        <v>34608</v>
      </c>
      <c r="B47" s="3">
        <v>1778.546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Q47" s="6">
        <v>12</v>
      </c>
      <c r="R47" s="6">
        <v>1754.2687528641568</v>
      </c>
      <c r="S47" s="6">
        <v>59.594247135843261</v>
      </c>
    </row>
    <row r="48" spans="1:19" x14ac:dyDescent="0.3">
      <c r="A48" s="2">
        <v>34639</v>
      </c>
      <c r="B48" s="3">
        <v>1775.9949999999999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Q48" s="6">
        <v>13</v>
      </c>
      <c r="R48" s="6">
        <v>1530.1831156573919</v>
      </c>
      <c r="S48" s="6">
        <v>84.643884342608089</v>
      </c>
    </row>
    <row r="49" spans="1:19" x14ac:dyDescent="0.3">
      <c r="A49" s="2">
        <v>34669</v>
      </c>
      <c r="B49" s="3">
        <v>1783.35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Q49" s="6">
        <v>14</v>
      </c>
      <c r="R49" s="6">
        <v>1492.5054233496994</v>
      </c>
      <c r="S49" s="6">
        <v>64.582576650300553</v>
      </c>
    </row>
    <row r="50" spans="1:19" x14ac:dyDescent="0.3">
      <c r="A50" s="2">
        <v>34700</v>
      </c>
      <c r="B50" s="3">
        <v>1548.415</v>
      </c>
      <c r="C50">
        <v>49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6">
        <v>15</v>
      </c>
      <c r="R50" s="6">
        <v>1793.0416541189304</v>
      </c>
      <c r="S50" s="6">
        <v>98.181345881069547</v>
      </c>
    </row>
    <row r="51" spans="1:19" x14ac:dyDescent="0.3">
      <c r="A51" s="2">
        <v>34731</v>
      </c>
      <c r="B51" s="3">
        <v>1496.925</v>
      </c>
      <c r="C51">
        <v>50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>
        <v>16</v>
      </c>
      <c r="R51" s="6">
        <v>1788.8453053737039</v>
      </c>
      <c r="S51" s="6">
        <v>167.13569462629607</v>
      </c>
    </row>
    <row r="52" spans="1:19" x14ac:dyDescent="0.3">
      <c r="A52" s="2">
        <v>34759</v>
      </c>
      <c r="B52" s="3">
        <v>1798.316</v>
      </c>
      <c r="C52">
        <v>51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s="6">
        <v>17</v>
      </c>
      <c r="R52" s="6">
        <v>1820.0856387070371</v>
      </c>
      <c r="S52" s="6">
        <v>64.628361292962836</v>
      </c>
    </row>
    <row r="53" spans="1:19" x14ac:dyDescent="0.3">
      <c r="A53" s="2">
        <v>34790</v>
      </c>
      <c r="B53" s="3">
        <v>1732.895</v>
      </c>
      <c r="C53">
        <v>52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6">
        <v>18</v>
      </c>
      <c r="R53" s="6">
        <v>1778.7343887070374</v>
      </c>
      <c r="S53" s="6">
        <v>-155.69238870703748</v>
      </c>
    </row>
    <row r="54" spans="1:19" x14ac:dyDescent="0.3">
      <c r="A54" s="2">
        <v>34820</v>
      </c>
      <c r="B54" s="3">
        <v>1772.345</v>
      </c>
      <c r="C54">
        <v>53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s="6">
        <v>19</v>
      </c>
      <c r="R54" s="6">
        <v>1883.189555373704</v>
      </c>
      <c r="S54" s="6">
        <v>20.119444626295945</v>
      </c>
    </row>
    <row r="55" spans="1:19" x14ac:dyDescent="0.3">
      <c r="A55" s="2">
        <v>34851</v>
      </c>
      <c r="B55" s="3">
        <v>1761.2070000000001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s="6">
        <v>20</v>
      </c>
      <c r="R55" s="6">
        <v>1928.2356387070372</v>
      </c>
      <c r="S55" s="6">
        <v>68.476361292962793</v>
      </c>
    </row>
    <row r="56" spans="1:19" x14ac:dyDescent="0.3">
      <c r="A56" s="2">
        <v>34881</v>
      </c>
      <c r="B56" s="3">
        <v>1791.655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 s="6">
        <v>21</v>
      </c>
      <c r="R56" s="6">
        <v>1595.2081387070375</v>
      </c>
      <c r="S56" s="6">
        <v>108.68886129296243</v>
      </c>
    </row>
    <row r="57" spans="1:19" x14ac:dyDescent="0.3">
      <c r="A57" s="2">
        <v>34912</v>
      </c>
      <c r="B57" s="3">
        <v>1874.82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Q57" s="6">
        <v>22</v>
      </c>
      <c r="R57" s="6">
        <v>1734.7164720403707</v>
      </c>
      <c r="S57" s="6">
        <v>75.283527959629282</v>
      </c>
    </row>
    <row r="58" spans="1:19" x14ac:dyDescent="0.3">
      <c r="A58" s="2">
        <v>34943</v>
      </c>
      <c r="B58" s="3">
        <v>1571.309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Q58" s="6">
        <v>23</v>
      </c>
      <c r="R58" s="6">
        <v>1724.8788053737039</v>
      </c>
      <c r="S58" s="6">
        <v>136.72219462629619</v>
      </c>
    </row>
    <row r="59" spans="1:19" x14ac:dyDescent="0.3">
      <c r="A59" s="2">
        <v>34973</v>
      </c>
      <c r="B59" s="3">
        <v>1646.9480000000001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Q59" s="6">
        <v>24</v>
      </c>
      <c r="R59" s="6">
        <v>1769.0222220403705</v>
      </c>
      <c r="S59" s="6">
        <v>106.09977795962959</v>
      </c>
    </row>
    <row r="60" spans="1:19" x14ac:dyDescent="0.3">
      <c r="A60" s="2">
        <v>35004</v>
      </c>
      <c r="B60" s="3">
        <v>1672.6310000000001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Q60" s="6">
        <v>25</v>
      </c>
      <c r="R60" s="6">
        <v>1544.9365848336058</v>
      </c>
      <c r="S60" s="6">
        <v>160.32241516639419</v>
      </c>
    </row>
    <row r="61" spans="1:19" x14ac:dyDescent="0.3">
      <c r="A61" s="2">
        <v>35034</v>
      </c>
      <c r="B61" s="3">
        <v>1656.845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Q61" s="6">
        <v>26</v>
      </c>
      <c r="R61" s="6">
        <v>1507.2588925259133</v>
      </c>
      <c r="S61" s="6">
        <v>111.27610747408676</v>
      </c>
    </row>
    <row r="62" spans="1:19" x14ac:dyDescent="0.3">
      <c r="A62" s="2">
        <v>35065</v>
      </c>
      <c r="B62" s="3">
        <v>1381.758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6">
        <v>27</v>
      </c>
      <c r="R62" s="6">
        <v>1807.7951232951441</v>
      </c>
      <c r="S62" s="6">
        <v>28.913876704855966</v>
      </c>
    </row>
    <row r="63" spans="1:19" x14ac:dyDescent="0.3">
      <c r="A63" s="2">
        <v>35096</v>
      </c>
      <c r="B63" s="3">
        <v>1360.8520000000001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6">
        <v>28</v>
      </c>
      <c r="R63" s="6">
        <v>1803.5987745499178</v>
      </c>
      <c r="S63" s="6">
        <v>153.44422545008206</v>
      </c>
    </row>
    <row r="64" spans="1:19" x14ac:dyDescent="0.3">
      <c r="A64" s="2">
        <v>35125</v>
      </c>
      <c r="B64" s="3">
        <v>1558.575</v>
      </c>
      <c r="C64">
        <v>63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6">
        <v>29</v>
      </c>
      <c r="R64" s="6">
        <v>1834.839107883251</v>
      </c>
      <c r="S64" s="6">
        <v>82.345892116748928</v>
      </c>
    </row>
    <row r="65" spans="1:19" x14ac:dyDescent="0.3">
      <c r="A65" s="2">
        <v>35156</v>
      </c>
      <c r="B65" s="3">
        <v>1608.42</v>
      </c>
      <c r="C65">
        <v>64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6">
        <v>30</v>
      </c>
      <c r="R65" s="6">
        <v>1793.4878578832511</v>
      </c>
      <c r="S65" s="6">
        <v>88.91014211674883</v>
      </c>
    </row>
    <row r="66" spans="1:19" x14ac:dyDescent="0.3">
      <c r="A66" s="2">
        <v>35186</v>
      </c>
      <c r="B66" s="3">
        <v>1696.6959999999999</v>
      </c>
      <c r="C66">
        <v>65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6">
        <v>31</v>
      </c>
      <c r="R66" s="6">
        <v>1897.9430245499179</v>
      </c>
      <c r="S66" s="6">
        <v>35.065975450082078</v>
      </c>
    </row>
    <row r="67" spans="1:19" x14ac:dyDescent="0.3">
      <c r="A67" s="2">
        <v>35217</v>
      </c>
      <c r="B67" s="3">
        <v>1693.183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 s="6">
        <v>32</v>
      </c>
      <c r="R67" s="6">
        <v>1942.9891078832511</v>
      </c>
      <c r="S67" s="6">
        <v>53.177892116748808</v>
      </c>
    </row>
    <row r="68" spans="1:19" x14ac:dyDescent="0.3">
      <c r="A68" s="2">
        <v>35247</v>
      </c>
      <c r="B68" s="3">
        <v>1835.5160000000001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Q68" s="6">
        <v>33</v>
      </c>
      <c r="R68" s="6">
        <v>1609.9616078832512</v>
      </c>
      <c r="S68" s="6">
        <v>62.879392116748704</v>
      </c>
    </row>
    <row r="69" spans="1:19" x14ac:dyDescent="0.3">
      <c r="A69" s="2">
        <v>35278</v>
      </c>
      <c r="B69" s="3">
        <v>1942.5730000000001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Q69" s="6">
        <v>34</v>
      </c>
      <c r="R69" s="6">
        <v>1749.4699412165846</v>
      </c>
      <c r="S69" s="6">
        <v>3.3570587834153685</v>
      </c>
    </row>
    <row r="70" spans="1:19" x14ac:dyDescent="0.3">
      <c r="A70" s="2">
        <v>35309</v>
      </c>
      <c r="B70" s="3">
        <v>1551.4010000000001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Q70" s="6">
        <v>35</v>
      </c>
      <c r="R70" s="6">
        <v>1739.6322745499178</v>
      </c>
      <c r="S70" s="6">
        <v>-19.255274549917885</v>
      </c>
    </row>
    <row r="71" spans="1:19" x14ac:dyDescent="0.3">
      <c r="A71" s="2">
        <v>35339</v>
      </c>
      <c r="B71" s="3">
        <v>1686.508</v>
      </c>
      <c r="C71">
        <v>70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Q71" s="6">
        <v>36</v>
      </c>
      <c r="R71" s="6">
        <v>1783.7756912165844</v>
      </c>
      <c r="S71" s="6">
        <v>-49.483691216584475</v>
      </c>
    </row>
    <row r="72" spans="1:19" x14ac:dyDescent="0.3">
      <c r="A72" s="2">
        <v>35370</v>
      </c>
      <c r="B72" s="3">
        <v>1576.204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Q72" s="6">
        <v>37</v>
      </c>
      <c r="R72" s="6">
        <v>1559.6900540098195</v>
      </c>
      <c r="S72" s="6">
        <v>3.6749459901805039</v>
      </c>
    </row>
    <row r="73" spans="1:19" x14ac:dyDescent="0.3">
      <c r="A73" s="2">
        <v>35400</v>
      </c>
      <c r="B73" s="3">
        <v>1700.433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Q73" s="6">
        <v>38</v>
      </c>
      <c r="R73" s="6">
        <v>1522.0123617021272</v>
      </c>
      <c r="S73" s="6">
        <v>51.946638297872823</v>
      </c>
    </row>
    <row r="74" spans="1:19" x14ac:dyDescent="0.3">
      <c r="A74" s="2">
        <v>35431</v>
      </c>
      <c r="B74" s="3">
        <v>1396.588</v>
      </c>
      <c r="C74">
        <v>73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s="6">
        <v>39</v>
      </c>
      <c r="R74" s="6">
        <v>1822.548592471358</v>
      </c>
      <c r="S74" s="6">
        <v>80.09040752864189</v>
      </c>
    </row>
    <row r="75" spans="1:19" x14ac:dyDescent="0.3">
      <c r="A75" s="2">
        <v>35462</v>
      </c>
      <c r="B75" s="3">
        <v>1371.69</v>
      </c>
      <c r="C75">
        <v>74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s="6">
        <v>40</v>
      </c>
      <c r="R75" s="6">
        <v>1818.3522437261315</v>
      </c>
      <c r="S75" s="6">
        <v>15.535756273868401</v>
      </c>
    </row>
    <row r="76" spans="1:19" x14ac:dyDescent="0.3">
      <c r="A76" s="2">
        <v>35490</v>
      </c>
      <c r="B76" s="3">
        <v>1707.5219999999999</v>
      </c>
      <c r="C76">
        <v>75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6">
        <v>41</v>
      </c>
      <c r="R76" s="6">
        <v>1849.5925770594649</v>
      </c>
      <c r="S76" s="6">
        <v>-18.543577059464951</v>
      </c>
    </row>
    <row r="77" spans="1:19" x14ac:dyDescent="0.3">
      <c r="A77" s="2">
        <v>35521</v>
      </c>
      <c r="B77" s="3">
        <v>1654.604</v>
      </c>
      <c r="C77">
        <v>76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 s="6">
        <v>42</v>
      </c>
      <c r="R77" s="6">
        <v>1808.241327059465</v>
      </c>
      <c r="S77" s="6">
        <v>-32.486327059464884</v>
      </c>
    </row>
    <row r="78" spans="1:19" x14ac:dyDescent="0.3">
      <c r="A78" s="2">
        <v>35551</v>
      </c>
      <c r="B78" s="3">
        <v>1762.903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6">
        <v>43</v>
      </c>
      <c r="R78" s="6">
        <v>1912.6964937261316</v>
      </c>
      <c r="S78" s="6">
        <v>-45.188493726131583</v>
      </c>
    </row>
    <row r="79" spans="1:19" x14ac:dyDescent="0.3">
      <c r="A79" s="2">
        <v>35582</v>
      </c>
      <c r="B79" s="3">
        <v>1775.8</v>
      </c>
      <c r="C79">
        <v>78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s="6">
        <v>44</v>
      </c>
      <c r="R79" s="6">
        <v>1957.742577059465</v>
      </c>
      <c r="S79" s="6">
        <v>-51.134577059465073</v>
      </c>
    </row>
    <row r="80" spans="1:19" x14ac:dyDescent="0.3">
      <c r="A80" s="2">
        <v>35612</v>
      </c>
      <c r="B80" s="3">
        <v>1934.2190000000001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s="6">
        <v>45</v>
      </c>
      <c r="R80" s="6">
        <v>1624.7150770594651</v>
      </c>
      <c r="S80" s="6">
        <v>60.91692294053496</v>
      </c>
    </row>
    <row r="81" spans="1:19" x14ac:dyDescent="0.3">
      <c r="A81" s="2">
        <v>35643</v>
      </c>
      <c r="B81" s="3">
        <v>2008.0550000000001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Q81" s="6">
        <v>46</v>
      </c>
      <c r="R81" s="6">
        <v>1764.2234103927983</v>
      </c>
      <c r="S81" s="6">
        <v>14.322589607201735</v>
      </c>
    </row>
    <row r="82" spans="1:19" x14ac:dyDescent="0.3">
      <c r="A82" s="2">
        <v>35674</v>
      </c>
      <c r="B82" s="3">
        <v>1615.924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Q82" s="6">
        <v>47</v>
      </c>
      <c r="R82" s="6">
        <v>1754.3857437261318</v>
      </c>
      <c r="S82" s="6">
        <v>21.609256273868141</v>
      </c>
    </row>
    <row r="83" spans="1:19" x14ac:dyDescent="0.3">
      <c r="A83" s="2">
        <v>35704</v>
      </c>
      <c r="B83" s="3">
        <v>1773.91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Q83" s="6">
        <v>48</v>
      </c>
      <c r="R83" s="6">
        <v>1798.5291603927983</v>
      </c>
      <c r="S83" s="6">
        <v>-15.179160392798394</v>
      </c>
    </row>
    <row r="84" spans="1:19" x14ac:dyDescent="0.3">
      <c r="A84" s="2">
        <v>35735</v>
      </c>
      <c r="B84" s="3">
        <v>1732.3679999999999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Q84" s="6">
        <v>49</v>
      </c>
      <c r="R84" s="6">
        <v>1574.4435231860334</v>
      </c>
      <c r="S84" s="6">
        <v>-26.028523186033453</v>
      </c>
    </row>
    <row r="85" spans="1:19" x14ac:dyDescent="0.3">
      <c r="A85" s="2">
        <v>35765</v>
      </c>
      <c r="B85" s="3">
        <v>1796.626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Q85" s="6">
        <v>50</v>
      </c>
      <c r="R85" s="6">
        <v>1536.7658308783409</v>
      </c>
      <c r="S85" s="6">
        <v>-39.840830878340967</v>
      </c>
    </row>
    <row r="86" spans="1:19" x14ac:dyDescent="0.3">
      <c r="A86" s="2">
        <v>35796</v>
      </c>
      <c r="B86" s="3">
        <v>1570.33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6">
        <v>51</v>
      </c>
      <c r="R86" s="6">
        <v>1837.3020616475719</v>
      </c>
      <c r="S86" s="6">
        <v>-38.986061647571887</v>
      </c>
    </row>
    <row r="87" spans="1:19" x14ac:dyDescent="0.3">
      <c r="A87" s="2">
        <v>35827</v>
      </c>
      <c r="B87" s="3">
        <v>1412.691</v>
      </c>
      <c r="C87">
        <v>86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6">
        <v>52</v>
      </c>
      <c r="R87" s="6">
        <v>1833.1057129023454</v>
      </c>
      <c r="S87" s="6">
        <v>-100.21071290234545</v>
      </c>
    </row>
    <row r="88" spans="1:19" x14ac:dyDescent="0.3">
      <c r="A88" s="2">
        <v>35855</v>
      </c>
      <c r="B88" s="3">
        <v>1754.6410000000001</v>
      </c>
      <c r="C88">
        <v>87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6">
        <v>53</v>
      </c>
      <c r="R88" s="6">
        <v>1864.3460462356786</v>
      </c>
      <c r="S88" s="6">
        <v>-92.001046235678587</v>
      </c>
    </row>
    <row r="89" spans="1:19" x14ac:dyDescent="0.3">
      <c r="A89" s="2">
        <v>35886</v>
      </c>
      <c r="B89" s="3">
        <v>1824.932</v>
      </c>
      <c r="C89">
        <v>88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6">
        <v>54</v>
      </c>
      <c r="R89" s="6">
        <v>1822.9947962356789</v>
      </c>
      <c r="S89" s="6">
        <v>-61.787796235678798</v>
      </c>
    </row>
    <row r="90" spans="1:19" x14ac:dyDescent="0.3">
      <c r="A90" s="2">
        <v>35916</v>
      </c>
      <c r="B90" s="3">
        <v>1843.289</v>
      </c>
      <c r="C90">
        <v>89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6">
        <v>55</v>
      </c>
      <c r="R90" s="6">
        <v>1927.4499629023455</v>
      </c>
      <c r="S90" s="6">
        <v>-135.79496290234556</v>
      </c>
    </row>
    <row r="91" spans="1:19" x14ac:dyDescent="0.3">
      <c r="A91" s="2">
        <v>35947</v>
      </c>
      <c r="B91" s="3">
        <v>1825.9639999999999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 s="6">
        <v>56</v>
      </c>
      <c r="R91" s="6">
        <v>1972.4960462356787</v>
      </c>
      <c r="S91" s="6">
        <v>-97.676046235678768</v>
      </c>
    </row>
    <row r="92" spans="1:19" x14ac:dyDescent="0.3">
      <c r="A92" s="2">
        <v>35977</v>
      </c>
      <c r="B92" s="3">
        <v>1968.172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Q92" s="6">
        <v>57</v>
      </c>
      <c r="R92" s="6">
        <v>1639.468546235679</v>
      </c>
      <c r="S92" s="6">
        <v>-68.159546235679045</v>
      </c>
    </row>
    <row r="93" spans="1:19" x14ac:dyDescent="0.3">
      <c r="A93" s="2">
        <v>36008</v>
      </c>
      <c r="B93" s="3">
        <v>1921.645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Q93" s="6">
        <v>58</v>
      </c>
      <c r="R93" s="6">
        <v>1778.9768795690122</v>
      </c>
      <c r="S93" s="6">
        <v>-132.02887956901213</v>
      </c>
    </row>
    <row r="94" spans="1:19" x14ac:dyDescent="0.3">
      <c r="A94" s="2">
        <v>36039</v>
      </c>
      <c r="B94" s="3">
        <v>1669.597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Q94" s="6">
        <v>59</v>
      </c>
      <c r="R94" s="6">
        <v>1769.1392129023454</v>
      </c>
      <c r="S94" s="6">
        <v>-96.508212902345349</v>
      </c>
    </row>
    <row r="95" spans="1:19" x14ac:dyDescent="0.3">
      <c r="A95" s="2">
        <v>36069</v>
      </c>
      <c r="B95" s="3">
        <v>1791.4739999999999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Q95" s="6">
        <v>60</v>
      </c>
      <c r="R95" s="6">
        <v>1813.2826295690122</v>
      </c>
      <c r="S95" s="6">
        <v>-156.43762956901219</v>
      </c>
    </row>
    <row r="96" spans="1:19" x14ac:dyDescent="0.3">
      <c r="A96" s="2">
        <v>36100</v>
      </c>
      <c r="B96" s="3">
        <v>1816.7139999999999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Q96" s="6">
        <v>61</v>
      </c>
      <c r="R96" s="6">
        <v>1589.1969923622473</v>
      </c>
      <c r="S96" s="6">
        <v>-207.43899236224729</v>
      </c>
    </row>
    <row r="97" spans="1:19" x14ac:dyDescent="0.3">
      <c r="A97" s="2">
        <v>36130</v>
      </c>
      <c r="B97" s="3">
        <v>1846.7539999999999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Q97" s="6">
        <v>62</v>
      </c>
      <c r="R97" s="6">
        <v>1551.5193000545548</v>
      </c>
      <c r="S97" s="6">
        <v>-190.66730005455474</v>
      </c>
    </row>
    <row r="98" spans="1:19" x14ac:dyDescent="0.3">
      <c r="A98" s="2">
        <v>36161</v>
      </c>
      <c r="B98" s="3">
        <v>1599.4269999999999</v>
      </c>
      <c r="C98">
        <v>97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s="6">
        <v>63</v>
      </c>
      <c r="R98" s="6">
        <v>1852.0555308237856</v>
      </c>
      <c r="S98" s="6">
        <v>-293.48053082378556</v>
      </c>
    </row>
    <row r="99" spans="1:19" x14ac:dyDescent="0.3">
      <c r="A99" s="2">
        <v>36192</v>
      </c>
      <c r="B99" s="3">
        <v>1548.8040000000001</v>
      </c>
      <c r="C99">
        <v>98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s="6">
        <v>64</v>
      </c>
      <c r="R99" s="6">
        <v>1847.8591820785593</v>
      </c>
      <c r="S99" s="6">
        <v>-239.43918207855927</v>
      </c>
    </row>
    <row r="100" spans="1:19" x14ac:dyDescent="0.3">
      <c r="A100" s="2">
        <v>36220</v>
      </c>
      <c r="B100" s="3">
        <v>1832.3330000000001</v>
      </c>
      <c r="C100">
        <v>99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6">
        <v>65</v>
      </c>
      <c r="R100" s="6">
        <v>1879.0995154118925</v>
      </c>
      <c r="S100" s="6">
        <v>-182.40351541189261</v>
      </c>
    </row>
    <row r="101" spans="1:19" x14ac:dyDescent="0.3">
      <c r="A101" s="2">
        <v>36251</v>
      </c>
      <c r="B101" s="3">
        <v>1839.72</v>
      </c>
      <c r="C101">
        <v>100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s="6">
        <v>66</v>
      </c>
      <c r="R101" s="6">
        <v>1837.7482654118926</v>
      </c>
      <c r="S101" s="6">
        <v>-144.5652654118926</v>
      </c>
    </row>
    <row r="102" spans="1:19" x14ac:dyDescent="0.3">
      <c r="A102" s="2">
        <v>36281</v>
      </c>
      <c r="B102" s="3">
        <v>1846.498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s="6">
        <v>67</v>
      </c>
      <c r="R102" s="6">
        <v>1942.2034320785594</v>
      </c>
      <c r="S102" s="6">
        <v>-106.68743207855937</v>
      </c>
    </row>
    <row r="103" spans="1:19" x14ac:dyDescent="0.3">
      <c r="A103" s="2">
        <v>36312</v>
      </c>
      <c r="B103" s="3">
        <v>1864.8520000000001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6">
        <v>68</v>
      </c>
      <c r="R103" s="6">
        <v>1987.2495154118926</v>
      </c>
      <c r="S103" s="6">
        <v>-44.676515411892524</v>
      </c>
    </row>
    <row r="104" spans="1:19" x14ac:dyDescent="0.3">
      <c r="A104" s="2">
        <v>36342</v>
      </c>
      <c r="B104" s="3">
        <v>1965.7429999999999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Q104" s="6">
        <v>69</v>
      </c>
      <c r="R104" s="6">
        <v>1654.2220154118927</v>
      </c>
      <c r="S104" s="6">
        <v>-102.82101541189263</v>
      </c>
    </row>
    <row r="105" spans="1:19" x14ac:dyDescent="0.3">
      <c r="A105" s="2">
        <v>36373</v>
      </c>
      <c r="B105" s="3">
        <v>1949.002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Q105" s="6">
        <v>70</v>
      </c>
      <c r="R105" s="6">
        <v>1793.7303487452261</v>
      </c>
      <c r="S105" s="6">
        <v>-107.2223487452261</v>
      </c>
    </row>
    <row r="106" spans="1:19" x14ac:dyDescent="0.3">
      <c r="A106" s="2">
        <v>36404</v>
      </c>
      <c r="B106" s="3">
        <v>1607.373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Q106" s="6">
        <v>71</v>
      </c>
      <c r="R106" s="6">
        <v>1783.8926820785593</v>
      </c>
      <c r="S106" s="6">
        <v>-207.6886820785594</v>
      </c>
    </row>
    <row r="107" spans="1:19" x14ac:dyDescent="0.3">
      <c r="A107" s="2">
        <v>36434</v>
      </c>
      <c r="B107" s="3">
        <v>1803.664</v>
      </c>
      <c r="C107">
        <v>106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Q107" s="6">
        <v>72</v>
      </c>
      <c r="R107" s="6">
        <v>1828.0360987452259</v>
      </c>
      <c r="S107" s="6">
        <v>-127.60309874522591</v>
      </c>
    </row>
    <row r="108" spans="1:19" x14ac:dyDescent="0.3">
      <c r="A108" s="2">
        <v>36465</v>
      </c>
      <c r="B108" s="3">
        <v>1850.309</v>
      </c>
      <c r="C108">
        <v>107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Q108" s="6">
        <v>73</v>
      </c>
      <c r="R108" s="6">
        <v>1603.9504615384612</v>
      </c>
      <c r="S108" s="6">
        <v>-207.36246153846128</v>
      </c>
    </row>
    <row r="109" spans="1:19" x14ac:dyDescent="0.3">
      <c r="A109" s="2">
        <v>36495</v>
      </c>
      <c r="B109" s="3">
        <v>1836.4349999999999</v>
      </c>
      <c r="C109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Q109" s="6">
        <v>74</v>
      </c>
      <c r="R109" s="6">
        <v>1566.2727692307687</v>
      </c>
      <c r="S109" s="6">
        <v>-194.58276923076869</v>
      </c>
    </row>
    <row r="110" spans="1:19" x14ac:dyDescent="0.3">
      <c r="A110" s="2">
        <v>36526</v>
      </c>
      <c r="B110" s="3">
        <v>1541.66</v>
      </c>
      <c r="C110">
        <v>109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s="6">
        <v>75</v>
      </c>
      <c r="R110" s="6">
        <v>1866.8089999999995</v>
      </c>
      <c r="S110" s="6">
        <v>-159.28699999999958</v>
      </c>
    </row>
    <row r="111" spans="1:19" x14ac:dyDescent="0.3">
      <c r="A111" s="2">
        <v>36557</v>
      </c>
      <c r="B111" s="3">
        <v>1616.9280000000001</v>
      </c>
      <c r="C111">
        <v>110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6">
        <v>76</v>
      </c>
      <c r="R111" s="6">
        <v>1862.6126512547733</v>
      </c>
      <c r="S111" s="6">
        <v>-208.00865125477321</v>
      </c>
    </row>
    <row r="112" spans="1:19" x14ac:dyDescent="0.3">
      <c r="A112" s="2">
        <v>36586</v>
      </c>
      <c r="B112" s="3">
        <v>1919.538</v>
      </c>
      <c r="C112">
        <v>111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6">
        <v>77</v>
      </c>
      <c r="R112" s="6">
        <v>1893.8529845881064</v>
      </c>
      <c r="S112" s="6">
        <v>-130.94998458810642</v>
      </c>
    </row>
    <row r="113" spans="1:19" x14ac:dyDescent="0.3">
      <c r="A113" s="2">
        <v>36617</v>
      </c>
      <c r="B113" s="3">
        <v>1971.4929999999999</v>
      </c>
      <c r="C113">
        <v>112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6">
        <v>78</v>
      </c>
      <c r="R113" s="6">
        <v>1852.5017345881065</v>
      </c>
      <c r="S113" s="6">
        <v>-76.701734588106547</v>
      </c>
    </row>
    <row r="114" spans="1:19" x14ac:dyDescent="0.3">
      <c r="A114" s="2">
        <v>36647</v>
      </c>
      <c r="B114" s="3">
        <v>1992.3009999999999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s="6">
        <v>79</v>
      </c>
      <c r="R114" s="6">
        <v>1956.9569012547731</v>
      </c>
      <c r="S114" s="6">
        <v>-22.737901254773078</v>
      </c>
    </row>
    <row r="115" spans="1:19" x14ac:dyDescent="0.3">
      <c r="A115" s="2">
        <v>36678</v>
      </c>
      <c r="B115" s="3">
        <v>2009.7629999999999</v>
      </c>
      <c r="C115">
        <v>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s="6">
        <v>80</v>
      </c>
      <c r="R115" s="6">
        <v>2002.0029845881065</v>
      </c>
      <c r="S115" s="6">
        <v>6.0520154118935352</v>
      </c>
    </row>
    <row r="116" spans="1:19" x14ac:dyDescent="0.3">
      <c r="A116" s="2">
        <v>36708</v>
      </c>
      <c r="B116" s="3">
        <v>2053.9960000000001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Q116" s="6">
        <v>81</v>
      </c>
      <c r="R116" s="6">
        <v>1668.9754845881066</v>
      </c>
      <c r="S116" s="6">
        <v>-53.051484588106632</v>
      </c>
    </row>
    <row r="117" spans="1:19" x14ac:dyDescent="0.3">
      <c r="A117" s="2">
        <v>36739</v>
      </c>
      <c r="B117" s="3">
        <v>2097.471</v>
      </c>
      <c r="C117">
        <v>116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Q117" s="6">
        <v>82</v>
      </c>
      <c r="R117" s="6">
        <v>1808.4838179214398</v>
      </c>
      <c r="S117" s="6">
        <v>-34.573817921439741</v>
      </c>
    </row>
    <row r="118" spans="1:19" x14ac:dyDescent="0.3">
      <c r="A118" s="2">
        <v>36770</v>
      </c>
      <c r="B118" s="3">
        <v>1823.7059999999999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Q118" s="6">
        <v>83</v>
      </c>
      <c r="R118" s="6">
        <v>1798.6461512547733</v>
      </c>
      <c r="S118" s="6">
        <v>-66.27815125477332</v>
      </c>
    </row>
    <row r="119" spans="1:19" x14ac:dyDescent="0.3">
      <c r="A119" s="2">
        <v>36800</v>
      </c>
      <c r="B119" s="3">
        <v>1976.9970000000001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Q119" s="6">
        <v>84</v>
      </c>
      <c r="R119" s="6">
        <v>1842.7895679214398</v>
      </c>
      <c r="S119" s="6">
        <v>-46.163567921439835</v>
      </c>
    </row>
    <row r="120" spans="1:19" x14ac:dyDescent="0.3">
      <c r="A120" s="2">
        <v>36831</v>
      </c>
      <c r="B120" s="3">
        <v>1981.4079999999999</v>
      </c>
      <c r="C120">
        <v>119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Q120" s="6">
        <v>85</v>
      </c>
      <c r="R120" s="6">
        <v>1618.7039307146749</v>
      </c>
      <c r="S120" s="6">
        <v>-48.373930714674998</v>
      </c>
    </row>
    <row r="121" spans="1:19" x14ac:dyDescent="0.3">
      <c r="A121" s="2">
        <v>36861</v>
      </c>
      <c r="B121" s="3">
        <v>2000.153</v>
      </c>
      <c r="C121">
        <v>120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Q121" s="6">
        <v>86</v>
      </c>
      <c r="R121" s="6">
        <v>1581.0262384069827</v>
      </c>
      <c r="S121" s="6">
        <v>-168.33523840698263</v>
      </c>
    </row>
    <row r="122" spans="1:19" x14ac:dyDescent="0.3">
      <c r="A122" s="2">
        <v>36892</v>
      </c>
      <c r="B122" s="3">
        <v>1683.1479999999999</v>
      </c>
      <c r="C122">
        <v>121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6">
        <v>87</v>
      </c>
      <c r="R122" s="6">
        <v>1881.5624691762134</v>
      </c>
      <c r="S122" s="6">
        <v>-126.92146917621335</v>
      </c>
    </row>
    <row r="123" spans="1:19" x14ac:dyDescent="0.3">
      <c r="A123" s="2">
        <v>36923</v>
      </c>
      <c r="B123" s="3">
        <v>1663.404</v>
      </c>
      <c r="C123">
        <v>122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s="6">
        <v>88</v>
      </c>
      <c r="R123" s="6">
        <v>1877.3661204309869</v>
      </c>
      <c r="S123" s="6">
        <v>-52.434120430986923</v>
      </c>
    </row>
    <row r="124" spans="1:19" x14ac:dyDescent="0.3">
      <c r="A124" s="2">
        <v>36951</v>
      </c>
      <c r="B124" s="3">
        <v>2007.9280000000001</v>
      </c>
      <c r="C124">
        <v>123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s="6">
        <v>89</v>
      </c>
      <c r="R124" s="6">
        <v>1908.6064537643203</v>
      </c>
      <c r="S124" s="6">
        <v>-65.317453764320362</v>
      </c>
    </row>
    <row r="125" spans="1:19" x14ac:dyDescent="0.3">
      <c r="A125" s="2">
        <v>36982</v>
      </c>
      <c r="B125" s="3">
        <v>2023.7919999999999</v>
      </c>
      <c r="C125">
        <v>124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6">
        <v>90</v>
      </c>
      <c r="R125" s="6">
        <v>1867.2552037643204</v>
      </c>
      <c r="S125" s="6">
        <v>-41.291203764320471</v>
      </c>
    </row>
    <row r="126" spans="1:19" x14ac:dyDescent="0.3">
      <c r="A126" s="2">
        <v>37012</v>
      </c>
      <c r="B126" s="3">
        <v>2047.008</v>
      </c>
      <c r="C126">
        <v>125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s="6">
        <v>91</v>
      </c>
      <c r="R126" s="6">
        <v>1971.710370430987</v>
      </c>
      <c r="S126" s="6">
        <v>-3.5383704309870154</v>
      </c>
    </row>
    <row r="127" spans="1:19" x14ac:dyDescent="0.3">
      <c r="A127" s="2">
        <v>37043</v>
      </c>
      <c r="B127" s="3">
        <v>2072.913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 s="6">
        <v>92</v>
      </c>
      <c r="R127" s="6">
        <v>2016.7564537643202</v>
      </c>
      <c r="S127" s="6">
        <v>-95.111453764320231</v>
      </c>
    </row>
    <row r="128" spans="1:19" x14ac:dyDescent="0.3">
      <c r="A128" s="2">
        <v>37073</v>
      </c>
      <c r="B128" s="3">
        <v>2126.7170000000001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Q128" s="6">
        <v>93</v>
      </c>
      <c r="R128" s="6">
        <v>1683.7289537643205</v>
      </c>
      <c r="S128" s="6">
        <v>-14.131953764320542</v>
      </c>
    </row>
    <row r="129" spans="1:19" x14ac:dyDescent="0.3">
      <c r="A129" s="2">
        <v>37104</v>
      </c>
      <c r="B129" s="3">
        <v>2202.6379999999999</v>
      </c>
      <c r="C129">
        <v>128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Q129" s="6">
        <v>94</v>
      </c>
      <c r="R129" s="6">
        <v>1823.2372870976537</v>
      </c>
      <c r="S129" s="6">
        <v>-31.763287097653802</v>
      </c>
    </row>
    <row r="130" spans="1:19" x14ac:dyDescent="0.3">
      <c r="A130" s="2">
        <v>37135</v>
      </c>
      <c r="B130" s="3">
        <v>1707.693</v>
      </c>
      <c r="C130">
        <v>129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Q130" s="6">
        <v>95</v>
      </c>
      <c r="R130" s="6">
        <v>1813.3996204309869</v>
      </c>
      <c r="S130" s="6">
        <v>3.3143795690129991</v>
      </c>
    </row>
    <row r="131" spans="1:19" x14ac:dyDescent="0.3">
      <c r="A131" s="2">
        <v>37165</v>
      </c>
      <c r="B131" s="3">
        <v>1950.7159999999999</v>
      </c>
      <c r="C131">
        <v>130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Q131" s="6">
        <v>96</v>
      </c>
      <c r="R131" s="6">
        <v>1857.5430370976537</v>
      </c>
      <c r="S131" s="6">
        <v>-10.789037097653818</v>
      </c>
    </row>
    <row r="132" spans="1:19" x14ac:dyDescent="0.3">
      <c r="A132" s="2">
        <v>37196</v>
      </c>
      <c r="B132" s="3">
        <v>1973.614</v>
      </c>
      <c r="C132">
        <v>131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Q132" s="6">
        <v>97</v>
      </c>
      <c r="R132" s="6">
        <v>1633.4573998908888</v>
      </c>
      <c r="S132" s="6">
        <v>-34.03039989088893</v>
      </c>
    </row>
    <row r="133" spans="1:19" x14ac:dyDescent="0.3">
      <c r="A133" s="2">
        <v>37226</v>
      </c>
      <c r="B133" s="3">
        <v>1984.729</v>
      </c>
      <c r="C133">
        <v>132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Q133" s="6">
        <v>98</v>
      </c>
      <c r="R133" s="6">
        <v>1595.7797075831963</v>
      </c>
      <c r="S133" s="6">
        <v>-46.975707583196254</v>
      </c>
    </row>
    <row r="134" spans="1:19" x14ac:dyDescent="0.3">
      <c r="A134" s="2">
        <v>37257</v>
      </c>
      <c r="B134" s="3">
        <v>1759.6289999999999</v>
      </c>
      <c r="C134">
        <v>133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s="6">
        <v>99</v>
      </c>
      <c r="R134" s="6">
        <v>1896.3159383524273</v>
      </c>
      <c r="S134" s="6">
        <v>-63.982938352427254</v>
      </c>
    </row>
    <row r="135" spans="1:19" x14ac:dyDescent="0.3">
      <c r="A135" s="2">
        <v>37288</v>
      </c>
      <c r="B135" s="3">
        <v>1770.595</v>
      </c>
      <c r="C135">
        <v>134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 s="6">
        <v>100</v>
      </c>
      <c r="R135" s="6">
        <v>1892.1195896072009</v>
      </c>
      <c r="S135" s="6">
        <v>-52.399589607200824</v>
      </c>
    </row>
    <row r="136" spans="1:19" x14ac:dyDescent="0.3">
      <c r="A136" s="2">
        <v>37316</v>
      </c>
      <c r="B136" s="3">
        <v>2019.912</v>
      </c>
      <c r="C136">
        <v>135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 s="6">
        <v>101</v>
      </c>
      <c r="R136" s="6">
        <v>1923.359922940534</v>
      </c>
      <c r="S136" s="6">
        <v>-76.861922940533987</v>
      </c>
    </row>
    <row r="137" spans="1:19" x14ac:dyDescent="0.3">
      <c r="A137" s="2">
        <v>37347</v>
      </c>
      <c r="B137" s="3">
        <v>2048.3980000000001</v>
      </c>
      <c r="C137">
        <v>136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s="6">
        <v>102</v>
      </c>
      <c r="R137" s="6">
        <v>1882.0086729405343</v>
      </c>
      <c r="S137" s="6">
        <v>-17.156672940534236</v>
      </c>
    </row>
    <row r="138" spans="1:19" x14ac:dyDescent="0.3">
      <c r="A138" s="2">
        <v>37377</v>
      </c>
      <c r="B138" s="3">
        <v>2068.7629999999999</v>
      </c>
      <c r="C138">
        <v>137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 s="6">
        <v>103</v>
      </c>
      <c r="R138" s="6">
        <v>1986.463839607201</v>
      </c>
      <c r="S138" s="6">
        <v>-20.720839607201015</v>
      </c>
    </row>
    <row r="139" spans="1:19" x14ac:dyDescent="0.3">
      <c r="A139" s="2">
        <v>37408</v>
      </c>
      <c r="B139" s="3">
        <v>1994.2670000000001</v>
      </c>
      <c r="C139">
        <v>138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 s="6">
        <v>104</v>
      </c>
      <c r="R139" s="6">
        <v>2031.5099229405341</v>
      </c>
      <c r="S139" s="6">
        <v>-82.507922940534172</v>
      </c>
    </row>
    <row r="140" spans="1:19" x14ac:dyDescent="0.3">
      <c r="A140" s="2">
        <v>37438</v>
      </c>
      <c r="B140" s="3">
        <v>2075.2579999999998</v>
      </c>
      <c r="C140">
        <v>139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Q140" s="6">
        <v>105</v>
      </c>
      <c r="R140" s="6">
        <v>1698.4824229405344</v>
      </c>
      <c r="S140" s="6">
        <v>-91.109422940534387</v>
      </c>
    </row>
    <row r="141" spans="1:19" x14ac:dyDescent="0.3">
      <c r="A141" s="2">
        <v>37469</v>
      </c>
      <c r="B141" s="3">
        <v>2026.56</v>
      </c>
      <c r="C141">
        <v>140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Q141" s="6">
        <v>106</v>
      </c>
      <c r="R141" s="6">
        <v>1837.9907562738676</v>
      </c>
      <c r="S141" s="6">
        <v>-34.326756273867659</v>
      </c>
    </row>
    <row r="142" spans="1:19" x14ac:dyDescent="0.3">
      <c r="A142" s="2">
        <v>37500</v>
      </c>
      <c r="B142" s="3">
        <v>1734.155</v>
      </c>
      <c r="C142">
        <v>141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Q142" s="6">
        <v>107</v>
      </c>
      <c r="R142" s="6">
        <v>1828.1530896072009</v>
      </c>
      <c r="S142" s="6">
        <v>22.155910392799115</v>
      </c>
    </row>
    <row r="143" spans="1:19" x14ac:dyDescent="0.3">
      <c r="A143" s="2">
        <v>37530</v>
      </c>
      <c r="B143" s="3">
        <v>1916.771</v>
      </c>
      <c r="C143">
        <v>142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Q143" s="6">
        <v>108</v>
      </c>
      <c r="R143" s="6">
        <v>1872.2965062738674</v>
      </c>
      <c r="S143" s="6">
        <v>-35.861506273867462</v>
      </c>
    </row>
    <row r="144" spans="1:19" x14ac:dyDescent="0.3">
      <c r="A144" s="2">
        <v>37561</v>
      </c>
      <c r="B144" s="3">
        <v>1858.345</v>
      </c>
      <c r="C144">
        <v>143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Q144" s="6">
        <v>109</v>
      </c>
      <c r="R144" s="6">
        <v>1648.2108690671027</v>
      </c>
      <c r="S144" s="6">
        <v>-106.55086906710267</v>
      </c>
    </row>
    <row r="145" spans="1:19" x14ac:dyDescent="0.3">
      <c r="A145" s="2">
        <v>37591</v>
      </c>
      <c r="B145" s="3">
        <v>1996.3520000000001</v>
      </c>
      <c r="C145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Q145" s="6">
        <v>110</v>
      </c>
      <c r="R145" s="6">
        <v>1610.5331767594103</v>
      </c>
      <c r="S145" s="6">
        <v>6.394823240589858</v>
      </c>
    </row>
    <row r="146" spans="1:19" x14ac:dyDescent="0.3">
      <c r="A146" s="2">
        <v>37622</v>
      </c>
      <c r="B146" s="3">
        <v>1778.0329999999999</v>
      </c>
      <c r="C146">
        <v>145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 s="6">
        <v>111</v>
      </c>
      <c r="R146" s="6">
        <v>1911.069407528641</v>
      </c>
      <c r="S146" s="6">
        <v>8.4685924713589884</v>
      </c>
    </row>
    <row r="147" spans="1:19" x14ac:dyDescent="0.3">
      <c r="A147" s="2">
        <v>37653</v>
      </c>
      <c r="B147" s="3">
        <v>1749.489</v>
      </c>
      <c r="C147">
        <v>146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 s="6">
        <v>112</v>
      </c>
      <c r="R147" s="6">
        <v>1906.8730587834148</v>
      </c>
      <c r="S147" s="6">
        <v>64.619941216585175</v>
      </c>
    </row>
    <row r="148" spans="1:19" x14ac:dyDescent="0.3">
      <c r="A148" s="2">
        <v>37681</v>
      </c>
      <c r="B148" s="3">
        <v>2066.4659999999999</v>
      </c>
      <c r="C148">
        <v>147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 s="6">
        <v>113</v>
      </c>
      <c r="R148" s="6">
        <v>1938.1133921167479</v>
      </c>
      <c r="S148" s="6">
        <v>54.187607883251985</v>
      </c>
    </row>
    <row r="149" spans="1:19" x14ac:dyDescent="0.3">
      <c r="A149" s="4">
        <v>37712</v>
      </c>
      <c r="B149" s="5">
        <v>2098.8989999999999</v>
      </c>
      <c r="C149">
        <v>148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>$B$163+SUMPRODUCT($C$163:$N$163,C149:N149)</f>
        <v>1951.1334663120563</v>
      </c>
      <c r="Q149" s="6">
        <v>114</v>
      </c>
      <c r="R149" s="6">
        <v>1896.762142116748</v>
      </c>
      <c r="S149" s="6">
        <v>113.00085788325191</v>
      </c>
    </row>
    <row r="150" spans="1:19" x14ac:dyDescent="0.3">
      <c r="A150" s="4">
        <v>37742</v>
      </c>
      <c r="B150" s="5">
        <v>2104.9110000000001</v>
      </c>
      <c r="C150">
        <v>149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ref="P150:P160" si="0">$B$163+SUMPRODUCT($C$163:$N$163,C150:N150)</f>
        <v>1982.3737996453895</v>
      </c>
      <c r="Q150" s="6">
        <v>115</v>
      </c>
      <c r="R150" s="6">
        <v>2001.2173087834149</v>
      </c>
      <c r="S150" s="6">
        <v>52.77869121658523</v>
      </c>
    </row>
    <row r="151" spans="1:19" x14ac:dyDescent="0.3">
      <c r="A151" s="4">
        <v>37773</v>
      </c>
      <c r="B151" s="5">
        <v>2129.6709999999998</v>
      </c>
      <c r="C151">
        <v>150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0"/>
        <v>1941.0225496453895</v>
      </c>
      <c r="Q151" s="6">
        <v>116</v>
      </c>
      <c r="R151" s="6">
        <v>2046.263392116748</v>
      </c>
      <c r="S151" s="6">
        <v>51.207607883251967</v>
      </c>
    </row>
    <row r="152" spans="1:19" x14ac:dyDescent="0.3">
      <c r="A152" s="4">
        <v>37803</v>
      </c>
      <c r="B152" s="5">
        <v>2223.3490000000002</v>
      </c>
      <c r="C152">
        <v>151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0"/>
        <v>2045.4777163120564</v>
      </c>
      <c r="Q152" s="6">
        <v>117</v>
      </c>
      <c r="R152" s="6">
        <v>1713.2358921167481</v>
      </c>
      <c r="S152" s="6">
        <v>110.47010788325179</v>
      </c>
    </row>
    <row r="153" spans="1:19" x14ac:dyDescent="0.3">
      <c r="A153" s="4">
        <v>37834</v>
      </c>
      <c r="B153" s="5">
        <v>2174.36</v>
      </c>
      <c r="C153">
        <v>152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f t="shared" si="0"/>
        <v>2090.5237996453898</v>
      </c>
      <c r="Q153" s="6">
        <v>118</v>
      </c>
      <c r="R153" s="6">
        <v>1852.7442254500813</v>
      </c>
      <c r="S153" s="6">
        <v>124.25277454991874</v>
      </c>
    </row>
    <row r="154" spans="1:19" x14ac:dyDescent="0.3">
      <c r="A154" s="4">
        <v>37865</v>
      </c>
      <c r="B154" s="5">
        <v>1931.4059999999999</v>
      </c>
      <c r="C154">
        <v>153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f t="shared" si="0"/>
        <v>1757.4962996453896</v>
      </c>
      <c r="Q154" s="6">
        <v>119</v>
      </c>
      <c r="R154" s="6">
        <v>1842.9065587834148</v>
      </c>
      <c r="S154" s="6">
        <v>138.50144121658514</v>
      </c>
    </row>
    <row r="155" spans="1:19" x14ac:dyDescent="0.3">
      <c r="A155" s="4">
        <v>37895</v>
      </c>
      <c r="B155" s="5">
        <v>2121.4699999999998</v>
      </c>
      <c r="C155">
        <v>154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f t="shared" si="0"/>
        <v>1897.0046329787228</v>
      </c>
      <c r="Q155" s="6">
        <v>120</v>
      </c>
      <c r="R155" s="6">
        <v>1887.0499754500813</v>
      </c>
      <c r="S155" s="6">
        <v>113.1030245499187</v>
      </c>
    </row>
    <row r="156" spans="1:19" x14ac:dyDescent="0.3">
      <c r="A156" s="4">
        <v>37926</v>
      </c>
      <c r="B156" s="5">
        <v>2076.0540000000001</v>
      </c>
      <c r="C156">
        <v>155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f t="shared" si="0"/>
        <v>1887.1669663120563</v>
      </c>
      <c r="Q156" s="6">
        <v>121</v>
      </c>
      <c r="R156" s="6">
        <v>1662.9643382433164</v>
      </c>
      <c r="S156" s="6">
        <v>20.183661756683478</v>
      </c>
    </row>
    <row r="157" spans="1:19" x14ac:dyDescent="0.3">
      <c r="A157" s="4">
        <v>37956</v>
      </c>
      <c r="B157" s="5">
        <v>2140.6770000000001</v>
      </c>
      <c r="C157">
        <v>156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f t="shared" si="0"/>
        <v>1931.3103829787228</v>
      </c>
      <c r="Q157" s="6">
        <v>122</v>
      </c>
      <c r="R157" s="6">
        <v>1625.2866459356242</v>
      </c>
      <c r="S157" s="6">
        <v>38.117354064375832</v>
      </c>
    </row>
    <row r="158" spans="1:19" x14ac:dyDescent="0.3">
      <c r="A158" s="4">
        <v>37987</v>
      </c>
      <c r="B158" s="5">
        <v>1831.508</v>
      </c>
      <c r="C158">
        <v>157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0"/>
        <v>1707.2247457719579</v>
      </c>
      <c r="Q158" s="6">
        <v>123</v>
      </c>
      <c r="R158" s="6">
        <v>1925.8228767048549</v>
      </c>
      <c r="S158" s="6">
        <v>82.105123295145177</v>
      </c>
    </row>
    <row r="159" spans="1:19" x14ac:dyDescent="0.3">
      <c r="A159" s="4">
        <v>38018</v>
      </c>
      <c r="B159" s="5">
        <v>1838.0060000000001</v>
      </c>
      <c r="C159">
        <v>158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0"/>
        <v>1669.5470534642657</v>
      </c>
      <c r="Q159" s="6">
        <v>124</v>
      </c>
      <c r="R159" s="6">
        <v>1921.6265279596284</v>
      </c>
      <c r="S159" s="6">
        <v>102.16547204037147</v>
      </c>
    </row>
    <row r="160" spans="1:19" x14ac:dyDescent="0.3">
      <c r="A160" s="4">
        <v>38047</v>
      </c>
      <c r="B160" s="5">
        <v>2132.4459999999999</v>
      </c>
      <c r="C160">
        <v>159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 t="shared" si="0"/>
        <v>1970.0832842334964</v>
      </c>
      <c r="Q160" s="6">
        <v>125</v>
      </c>
      <c r="R160" s="6">
        <v>1952.8668612929619</v>
      </c>
      <c r="S160" s="6">
        <v>94.141138707038181</v>
      </c>
    </row>
    <row r="161" spans="2:19" x14ac:dyDescent="0.3">
      <c r="Q161" s="6">
        <v>126</v>
      </c>
      <c r="R161" s="6">
        <v>1911.5156112929619</v>
      </c>
      <c r="S161" s="6">
        <v>161.39738870703809</v>
      </c>
    </row>
    <row r="162" spans="2:19" ht="15" thickBot="1" x14ac:dyDescent="0.35">
      <c r="B162" s="6" t="s">
        <v>26</v>
      </c>
      <c r="C162" s="6" t="s">
        <v>2</v>
      </c>
      <c r="D162" s="6" t="s">
        <v>3</v>
      </c>
      <c r="E162" s="6" t="s">
        <v>4</v>
      </c>
      <c r="F162" s="6" t="s">
        <v>5</v>
      </c>
      <c r="G162" s="6" t="s">
        <v>6</v>
      </c>
      <c r="H162" s="6" t="s">
        <v>7</v>
      </c>
      <c r="I162" s="6" t="s">
        <v>8</v>
      </c>
      <c r="J162" s="6" t="s">
        <v>9</v>
      </c>
      <c r="K162" s="6" t="s">
        <v>10</v>
      </c>
      <c r="L162" s="6" t="s">
        <v>11</v>
      </c>
      <c r="M162" s="6" t="s">
        <v>12</v>
      </c>
      <c r="N162" s="7" t="s">
        <v>13</v>
      </c>
      <c r="Q162" s="6">
        <v>127</v>
      </c>
      <c r="R162" s="6">
        <v>2015.9707779596285</v>
      </c>
      <c r="S162" s="6">
        <v>110.74622204037155</v>
      </c>
    </row>
    <row r="163" spans="2:19" ht="15" thickBot="1" x14ac:dyDescent="0.35">
      <c r="B163" s="6">
        <v>1739.5152836879429</v>
      </c>
      <c r="C163" s="6">
        <v>1.2294557646844873</v>
      </c>
      <c r="D163" s="6">
        <v>-225.31509297144936</v>
      </c>
      <c r="E163" s="6">
        <v>-264.22224104382616</v>
      </c>
      <c r="F163" s="6">
        <v>35.084533960720151</v>
      </c>
      <c r="G163" s="6">
        <v>29.658729450809247</v>
      </c>
      <c r="H163" s="6">
        <v>59.66960701945802</v>
      </c>
      <c r="I163" s="6">
        <v>17.088901254773585</v>
      </c>
      <c r="J163" s="6">
        <v>120.31461215675584</v>
      </c>
      <c r="K163" s="6">
        <v>164.13123972540464</v>
      </c>
      <c r="L163" s="6">
        <v>-170.12571603927981</v>
      </c>
      <c r="M163" s="6">
        <v>-31.846838470630988</v>
      </c>
      <c r="N163" s="7">
        <v>-42.9139609019822</v>
      </c>
      <c r="Q163" s="6">
        <v>128</v>
      </c>
      <c r="R163" s="6">
        <v>2061.0168612929619</v>
      </c>
      <c r="S163" s="6">
        <v>141.62113870703797</v>
      </c>
    </row>
    <row r="164" spans="2:19" x14ac:dyDescent="0.3">
      <c r="Q164" s="6">
        <v>129</v>
      </c>
      <c r="R164" s="6">
        <v>1727.989361292962</v>
      </c>
      <c r="S164" s="6">
        <v>-20.296361292962047</v>
      </c>
    </row>
    <row r="165" spans="2:19" x14ac:dyDescent="0.3">
      <c r="Q165" s="6">
        <v>130</v>
      </c>
      <c r="R165" s="6">
        <v>1867.4976946262952</v>
      </c>
      <c r="S165" s="6">
        <v>83.218305373704652</v>
      </c>
    </row>
    <row r="166" spans="2:19" x14ac:dyDescent="0.3">
      <c r="Q166" s="6">
        <v>131</v>
      </c>
      <c r="R166" s="6">
        <v>1857.6600279596287</v>
      </c>
      <c r="S166" s="6">
        <v>115.95397204037135</v>
      </c>
    </row>
    <row r="167" spans="2:19" x14ac:dyDescent="0.3">
      <c r="Q167" s="6">
        <v>132</v>
      </c>
      <c r="R167" s="6">
        <v>1901.8034446262952</v>
      </c>
      <c r="S167" s="6">
        <v>82.92555537370481</v>
      </c>
    </row>
    <row r="168" spans="2:19" x14ac:dyDescent="0.3">
      <c r="Q168" s="6">
        <v>133</v>
      </c>
      <c r="R168" s="6">
        <v>1677.7178074195303</v>
      </c>
      <c r="S168" s="6">
        <v>81.91119258046956</v>
      </c>
    </row>
    <row r="169" spans="2:19" x14ac:dyDescent="0.3">
      <c r="Q169" s="6">
        <v>134</v>
      </c>
      <c r="R169" s="6">
        <v>1640.0401151118381</v>
      </c>
      <c r="S169" s="6">
        <v>130.55488488816195</v>
      </c>
    </row>
    <row r="170" spans="2:19" x14ac:dyDescent="0.3">
      <c r="Q170" s="6">
        <v>135</v>
      </c>
      <c r="R170" s="6">
        <v>1940.5763458810688</v>
      </c>
      <c r="S170" s="6">
        <v>79.335654118931188</v>
      </c>
    </row>
    <row r="171" spans="2:19" x14ac:dyDescent="0.3">
      <c r="Q171" s="6">
        <v>136</v>
      </c>
      <c r="R171" s="6">
        <v>1936.3799971358424</v>
      </c>
      <c r="S171" s="6">
        <v>112.01800286415778</v>
      </c>
    </row>
    <row r="172" spans="2:19" x14ac:dyDescent="0.3">
      <c r="Q172" s="6">
        <v>137</v>
      </c>
      <c r="R172" s="6">
        <v>1967.6203304691755</v>
      </c>
      <c r="S172" s="6">
        <v>101.14266953082438</v>
      </c>
    </row>
    <row r="173" spans="2:19" x14ac:dyDescent="0.3">
      <c r="Q173" s="6">
        <v>138</v>
      </c>
      <c r="R173" s="6">
        <v>1926.2690804691758</v>
      </c>
      <c r="S173" s="6">
        <v>67.99791953082422</v>
      </c>
    </row>
    <row r="174" spans="2:19" x14ac:dyDescent="0.3">
      <c r="Q174" s="6">
        <v>139</v>
      </c>
      <c r="R174" s="6">
        <v>2030.7242471358425</v>
      </c>
      <c r="S174" s="6">
        <v>44.53375286415735</v>
      </c>
    </row>
    <row r="175" spans="2:19" x14ac:dyDescent="0.3">
      <c r="Q175" s="6">
        <v>140</v>
      </c>
      <c r="R175" s="6">
        <v>2075.7703304691759</v>
      </c>
      <c r="S175" s="6">
        <v>-49.210330469175915</v>
      </c>
    </row>
    <row r="176" spans="2:19" x14ac:dyDescent="0.3">
      <c r="Q176" s="6">
        <v>141</v>
      </c>
      <c r="R176" s="6">
        <v>1742.7428304691759</v>
      </c>
      <c r="S176" s="6">
        <v>-8.5878304691759695</v>
      </c>
    </row>
    <row r="177" spans="17:19" x14ac:dyDescent="0.3">
      <c r="Q177" s="6">
        <v>142</v>
      </c>
      <c r="R177" s="6">
        <v>1882.2511638025092</v>
      </c>
      <c r="S177" s="6">
        <v>34.519836197490804</v>
      </c>
    </row>
    <row r="178" spans="17:19" x14ac:dyDescent="0.3">
      <c r="Q178" s="6">
        <v>143</v>
      </c>
      <c r="R178" s="6">
        <v>1872.4134971358424</v>
      </c>
      <c r="S178" s="6">
        <v>-14.068497135842335</v>
      </c>
    </row>
    <row r="179" spans="17:19" x14ac:dyDescent="0.3">
      <c r="Q179" s="6">
        <v>144</v>
      </c>
      <c r="R179" s="6">
        <v>1916.5569138025091</v>
      </c>
      <c r="S179" s="6">
        <v>79.795086197490946</v>
      </c>
    </row>
    <row r="180" spans="17:19" x14ac:dyDescent="0.3">
      <c r="Q180" s="6">
        <v>145</v>
      </c>
      <c r="R180" s="6">
        <v>1692.4712765957443</v>
      </c>
      <c r="S180" s="6">
        <v>85.561723404255645</v>
      </c>
    </row>
    <row r="181" spans="17:19" x14ac:dyDescent="0.3">
      <c r="Q181" s="6">
        <v>146</v>
      </c>
      <c r="R181" s="6">
        <v>1654.7935842880518</v>
      </c>
      <c r="S181" s="6">
        <v>94.695415711948272</v>
      </c>
    </row>
    <row r="182" spans="17:19" ht="15" thickBot="1" x14ac:dyDescent="0.35">
      <c r="Q182" s="7">
        <v>147</v>
      </c>
      <c r="R182" s="7">
        <v>1955.3298150572825</v>
      </c>
      <c r="S182" s="7">
        <v>111.13618494271736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30A9-A4DA-4693-B778-26C20C141F9C}">
  <dimension ref="A1:F20"/>
  <sheetViews>
    <sheetView workbookViewId="0">
      <selection activeCell="G18" sqref="G18"/>
    </sheetView>
  </sheetViews>
  <sheetFormatPr defaultRowHeight="14.4" x14ac:dyDescent="0.3"/>
  <sheetData>
    <row r="1" spans="1:6" x14ac:dyDescent="0.3">
      <c r="C1" t="s">
        <v>43</v>
      </c>
    </row>
    <row r="2" spans="1:6" x14ac:dyDescent="0.3">
      <c r="A2" t="s">
        <v>0</v>
      </c>
      <c r="B2" t="s">
        <v>1</v>
      </c>
      <c r="C2" t="s">
        <v>44</v>
      </c>
      <c r="D2" t="s">
        <v>45</v>
      </c>
      <c r="E2" t="s">
        <v>52</v>
      </c>
      <c r="F2" t="s">
        <v>46</v>
      </c>
    </row>
    <row r="3" spans="1:6" x14ac:dyDescent="0.3">
      <c r="A3" s="4">
        <v>37712</v>
      </c>
      <c r="B3" s="5">
        <v>2098.8989999999999</v>
      </c>
      <c r="C3">
        <v>1951.1334663120563</v>
      </c>
      <c r="D3" s="11">
        <f>B3-C3</f>
        <v>147.76553368794362</v>
      </c>
      <c r="E3" s="11">
        <f>ABS(D3)</f>
        <v>147.76553368794362</v>
      </c>
      <c r="F3" s="12">
        <f>E3/B3</f>
        <v>7.0401450326072687E-2</v>
      </c>
    </row>
    <row r="4" spans="1:6" x14ac:dyDescent="0.3">
      <c r="A4" s="4">
        <v>37742</v>
      </c>
      <c r="B4" s="5">
        <v>2104.9110000000001</v>
      </c>
      <c r="C4">
        <v>1982.3737996453895</v>
      </c>
      <c r="D4" s="11">
        <f t="shared" ref="D4:D14" si="0">B4-C4</f>
        <v>122.5372003546106</v>
      </c>
      <c r="E4" s="11">
        <f t="shared" ref="E4:E14" si="1">ABS(D4)</f>
        <v>122.5372003546106</v>
      </c>
      <c r="F4" s="12">
        <f t="shared" ref="F4:F14" si="2">E4/B4</f>
        <v>5.8214908067186974E-2</v>
      </c>
    </row>
    <row r="5" spans="1:6" x14ac:dyDescent="0.3">
      <c r="A5" s="4">
        <v>37773</v>
      </c>
      <c r="B5" s="5">
        <v>2129.6709999999998</v>
      </c>
      <c r="C5">
        <v>1941.0225496453895</v>
      </c>
      <c r="D5" s="11">
        <f t="shared" si="0"/>
        <v>188.6484503546103</v>
      </c>
      <c r="E5" s="11">
        <f t="shared" si="1"/>
        <v>188.6484503546103</v>
      </c>
      <c r="F5" s="12">
        <f t="shared" si="2"/>
        <v>8.8581029818507323E-2</v>
      </c>
    </row>
    <row r="6" spans="1:6" x14ac:dyDescent="0.3">
      <c r="A6" s="4">
        <v>37803</v>
      </c>
      <c r="B6" s="5">
        <v>2223.3490000000002</v>
      </c>
      <c r="C6">
        <v>2045.4777163120564</v>
      </c>
      <c r="D6" s="11">
        <f t="shared" si="0"/>
        <v>177.87128368794379</v>
      </c>
      <c r="E6" s="11">
        <f t="shared" si="1"/>
        <v>177.87128368794379</v>
      </c>
      <c r="F6" s="12">
        <f t="shared" si="2"/>
        <v>8.0001512892462573E-2</v>
      </c>
    </row>
    <row r="7" spans="1:6" x14ac:dyDescent="0.3">
      <c r="A7" s="4">
        <v>37834</v>
      </c>
      <c r="B7" s="5">
        <v>2174.36</v>
      </c>
      <c r="C7">
        <v>2090.5237996453898</v>
      </c>
      <c r="D7" s="11">
        <f t="shared" si="0"/>
        <v>83.836200354610355</v>
      </c>
      <c r="E7" s="11">
        <f t="shared" si="1"/>
        <v>83.836200354610355</v>
      </c>
      <c r="F7" s="12">
        <f t="shared" si="2"/>
        <v>3.8556724900481225E-2</v>
      </c>
    </row>
    <row r="8" spans="1:6" x14ac:dyDescent="0.3">
      <c r="A8" s="4">
        <v>37865</v>
      </c>
      <c r="B8" s="5">
        <v>1931.4059999999999</v>
      </c>
      <c r="C8">
        <v>1757.4962996453896</v>
      </c>
      <c r="D8" s="11">
        <f t="shared" si="0"/>
        <v>173.90970035461032</v>
      </c>
      <c r="E8" s="11">
        <f t="shared" si="1"/>
        <v>173.90970035461032</v>
      </c>
      <c r="F8" s="12">
        <f t="shared" si="2"/>
        <v>9.0043056899797524E-2</v>
      </c>
    </row>
    <row r="9" spans="1:6" x14ac:dyDescent="0.3">
      <c r="A9" s="4">
        <v>37895</v>
      </c>
      <c r="B9" s="5">
        <v>2121.4699999999998</v>
      </c>
      <c r="C9">
        <v>1897.0046329787228</v>
      </c>
      <c r="D9" s="11">
        <f t="shared" si="0"/>
        <v>224.46536702127696</v>
      </c>
      <c r="E9" s="11">
        <f t="shared" si="1"/>
        <v>224.46536702127696</v>
      </c>
      <c r="F9" s="12">
        <f t="shared" si="2"/>
        <v>0.10580652425972414</v>
      </c>
    </row>
    <row r="10" spans="1:6" x14ac:dyDescent="0.3">
      <c r="A10" s="4">
        <v>37926</v>
      </c>
      <c r="B10" s="5">
        <v>2076.0540000000001</v>
      </c>
      <c r="C10">
        <v>1887.1669663120563</v>
      </c>
      <c r="D10" s="11">
        <f t="shared" si="0"/>
        <v>188.88703368794381</v>
      </c>
      <c r="E10" s="11">
        <f t="shared" si="1"/>
        <v>188.88703368794381</v>
      </c>
      <c r="F10" s="12">
        <f t="shared" si="2"/>
        <v>9.0983680428324026E-2</v>
      </c>
    </row>
    <row r="11" spans="1:6" x14ac:dyDescent="0.3">
      <c r="A11" s="4">
        <v>37956</v>
      </c>
      <c r="B11" s="5">
        <v>2140.6770000000001</v>
      </c>
      <c r="C11">
        <v>1931.3103829787228</v>
      </c>
      <c r="D11" s="11">
        <f t="shared" si="0"/>
        <v>209.36661702127731</v>
      </c>
      <c r="E11" s="11">
        <f t="shared" si="1"/>
        <v>209.36661702127731</v>
      </c>
      <c r="F11" s="12">
        <f t="shared" si="2"/>
        <v>9.7803926991917645E-2</v>
      </c>
    </row>
    <row r="12" spans="1:6" x14ac:dyDescent="0.3">
      <c r="A12" s="4">
        <v>37987</v>
      </c>
      <c r="B12" s="5">
        <v>1831.508</v>
      </c>
      <c r="C12">
        <v>1707.2247457719579</v>
      </c>
      <c r="D12" s="11">
        <f t="shared" si="0"/>
        <v>124.2832542280421</v>
      </c>
      <c r="E12" s="11">
        <f t="shared" si="1"/>
        <v>124.2832542280421</v>
      </c>
      <c r="F12" s="12">
        <f t="shared" si="2"/>
        <v>6.7858428261324599E-2</v>
      </c>
    </row>
    <row r="13" spans="1:6" x14ac:dyDescent="0.3">
      <c r="A13" s="4">
        <v>38018</v>
      </c>
      <c r="B13" s="5">
        <v>1838.0060000000001</v>
      </c>
      <c r="C13">
        <v>1669.5470534642657</v>
      </c>
      <c r="D13" s="11">
        <f t="shared" si="0"/>
        <v>168.45894653573441</v>
      </c>
      <c r="E13" s="11">
        <f t="shared" si="1"/>
        <v>168.45894653573441</v>
      </c>
      <c r="F13" s="12">
        <f t="shared" si="2"/>
        <v>9.1653099356440837E-2</v>
      </c>
    </row>
    <row r="14" spans="1:6" x14ac:dyDescent="0.3">
      <c r="A14" s="4">
        <v>38047</v>
      </c>
      <c r="B14" s="5">
        <v>2132.4459999999999</v>
      </c>
      <c r="C14">
        <v>1970.0832842334964</v>
      </c>
      <c r="D14" s="11">
        <f t="shared" si="0"/>
        <v>162.36271576650347</v>
      </c>
      <c r="E14" s="11">
        <f t="shared" si="1"/>
        <v>162.36271576650347</v>
      </c>
      <c r="F14" s="12">
        <f t="shared" si="2"/>
        <v>7.6139192160787877E-2</v>
      </c>
    </row>
    <row r="16" spans="1:6" x14ac:dyDescent="0.3">
      <c r="B16" s="10" t="s">
        <v>47</v>
      </c>
      <c r="C16" s="11">
        <f>AVERAGE(D3:D14)</f>
        <v>164.36602525459224</v>
      </c>
    </row>
    <row r="17" spans="2:3" x14ac:dyDescent="0.3">
      <c r="B17" s="10" t="s">
        <v>48</v>
      </c>
      <c r="C17" s="11">
        <f>AVERAGE(E3:E14)</f>
        <v>164.36602525459224</v>
      </c>
    </row>
    <row r="18" spans="2:3" x14ac:dyDescent="0.3">
      <c r="B18" s="10" t="s">
        <v>49</v>
      </c>
      <c r="C18">
        <f>SUMSQ(D3:D14)/12</f>
        <v>28452.777533085624</v>
      </c>
    </row>
    <row r="19" spans="2:3" x14ac:dyDescent="0.3">
      <c r="B19" s="10" t="s">
        <v>50</v>
      </c>
      <c r="C19" s="13">
        <f>AVERAGE(F3:F14)</f>
        <v>7.9670294530252289E-2</v>
      </c>
    </row>
    <row r="20" spans="2:3" x14ac:dyDescent="0.3">
      <c r="B20" s="10" t="s">
        <v>51</v>
      </c>
      <c r="C20">
        <f>SQRT(C18)</f>
        <v>168.67951130201209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315F-916A-4F1A-801B-BD0908B93699}">
  <dimension ref="A1:AB187"/>
  <sheetViews>
    <sheetView zoomScale="90" zoomScaleNormal="90" workbookViewId="0">
      <pane ySplit="1" topLeftCell="A143" activePane="bottomLeft" state="frozen"/>
      <selection pane="bottomLeft" activeCell="Q150" sqref="Q150"/>
    </sheetView>
  </sheetViews>
  <sheetFormatPr defaultRowHeight="14.4" x14ac:dyDescent="0.3"/>
  <cols>
    <col min="2" max="2" width="9.5546875" bestFit="1" customWidth="1"/>
    <col min="23" max="23" width="10.88671875" customWidth="1"/>
  </cols>
  <sheetData>
    <row r="1" spans="1:28" x14ac:dyDescent="0.3">
      <c r="A1" s="1" t="s">
        <v>0</v>
      </c>
      <c r="B1" s="1" t="s">
        <v>1</v>
      </c>
      <c r="C1" t="s">
        <v>2</v>
      </c>
      <c r="D1" t="s">
        <v>53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AA1" s="14"/>
      <c r="AB1" s="14"/>
    </row>
    <row r="2" spans="1:28" ht="15" thickBot="1" x14ac:dyDescent="0.35">
      <c r="A2" s="2">
        <v>33239</v>
      </c>
      <c r="B2" s="3">
        <v>1708.9169999999999</v>
      </c>
      <c r="C2">
        <v>1</v>
      </c>
      <c r="D2">
        <f>C2^2</f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AA2" s="14"/>
      <c r="AB2" s="14"/>
    </row>
    <row r="3" spans="1:28" x14ac:dyDescent="0.3">
      <c r="A3" s="2">
        <v>33270</v>
      </c>
      <c r="B3" s="3">
        <v>1620.586</v>
      </c>
      <c r="C3">
        <v>2</v>
      </c>
      <c r="D3">
        <f t="shared" ref="D3:D66" si="0">C3^2</f>
        <v>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s="9" t="s">
        <v>16</v>
      </c>
      <c r="S3" s="9"/>
      <c r="AA3" s="14"/>
      <c r="AB3" s="14"/>
    </row>
    <row r="4" spans="1:28" x14ac:dyDescent="0.3">
      <c r="A4" s="2">
        <v>33298</v>
      </c>
      <c r="B4" s="3">
        <v>1972.7149999999999</v>
      </c>
      <c r="C4">
        <v>3</v>
      </c>
      <c r="D4">
        <f t="shared" si="0"/>
        <v>9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 s="6" t="s">
        <v>17</v>
      </c>
      <c r="S4" s="6">
        <v>0.90847070160720966</v>
      </c>
      <c r="AA4" s="14"/>
      <c r="AB4" s="14"/>
    </row>
    <row r="5" spans="1:28" x14ac:dyDescent="0.3">
      <c r="A5" s="2">
        <v>33329</v>
      </c>
      <c r="B5" s="3">
        <v>1811.665</v>
      </c>
      <c r="C5">
        <v>4</v>
      </c>
      <c r="D5">
        <f t="shared" si="0"/>
        <v>16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 s="6" t="s">
        <v>18</v>
      </c>
      <c r="S5" s="6">
        <v>0.82531901567869581</v>
      </c>
      <c r="AA5" s="14"/>
      <c r="AB5" s="14"/>
    </row>
    <row r="6" spans="1:28" x14ac:dyDescent="0.3">
      <c r="A6" s="2">
        <v>33359</v>
      </c>
      <c r="B6" s="3">
        <v>1974.9639999999999</v>
      </c>
      <c r="C6">
        <v>5</v>
      </c>
      <c r="D6">
        <f t="shared" si="0"/>
        <v>25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 s="6" t="s">
        <v>19</v>
      </c>
      <c r="S6" s="6">
        <v>0.80824493450443302</v>
      </c>
      <c r="AA6" s="14"/>
      <c r="AB6" s="14"/>
    </row>
    <row r="7" spans="1:28" x14ac:dyDescent="0.3">
      <c r="A7" s="2">
        <v>33390</v>
      </c>
      <c r="B7" s="3">
        <v>1862.356</v>
      </c>
      <c r="C7">
        <v>6</v>
      </c>
      <c r="D7">
        <f t="shared" si="0"/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 s="6" t="s">
        <v>20</v>
      </c>
      <c r="S7" s="6">
        <v>74.748199819992124</v>
      </c>
      <c r="AA7" s="14"/>
      <c r="AB7" s="14"/>
    </row>
    <row r="8" spans="1:28" ht="15" thickBot="1" x14ac:dyDescent="0.35">
      <c r="A8" s="2">
        <v>33420</v>
      </c>
      <c r="B8" s="3">
        <v>1939.86</v>
      </c>
      <c r="C8">
        <v>7</v>
      </c>
      <c r="D8">
        <f t="shared" si="0"/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R8" s="7" t="s">
        <v>21</v>
      </c>
      <c r="S8" s="7">
        <v>147</v>
      </c>
      <c r="AA8" s="14"/>
      <c r="AB8" s="14"/>
    </row>
    <row r="9" spans="1:28" x14ac:dyDescent="0.3">
      <c r="A9" s="2">
        <v>33451</v>
      </c>
      <c r="B9" s="3">
        <v>2013.2639999999999</v>
      </c>
      <c r="C9">
        <v>8</v>
      </c>
      <c r="D9">
        <f t="shared" si="0"/>
        <v>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AA9" s="14"/>
      <c r="AB9" s="14"/>
    </row>
    <row r="10" spans="1:28" ht="15" thickBot="1" x14ac:dyDescent="0.35">
      <c r="A10" s="2">
        <v>33482</v>
      </c>
      <c r="B10" s="3">
        <v>1595.6569999999999</v>
      </c>
      <c r="C10">
        <v>9</v>
      </c>
      <c r="D10">
        <f t="shared" si="0"/>
        <v>81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R10" t="s">
        <v>22</v>
      </c>
      <c r="AA10" s="14"/>
      <c r="AB10" s="14"/>
    </row>
    <row r="11" spans="1:28" x14ac:dyDescent="0.3">
      <c r="A11" s="2">
        <v>33512</v>
      </c>
      <c r="B11" s="3">
        <v>1724.924</v>
      </c>
      <c r="C11">
        <v>10</v>
      </c>
      <c r="D11">
        <f t="shared" si="0"/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R11" s="8"/>
      <c r="S11" s="8" t="s">
        <v>27</v>
      </c>
      <c r="T11" s="8" t="s">
        <v>28</v>
      </c>
      <c r="U11" s="8" t="s">
        <v>29</v>
      </c>
      <c r="V11" s="8" t="s">
        <v>30</v>
      </c>
      <c r="W11" s="8" t="s">
        <v>31</v>
      </c>
      <c r="AA11" s="14"/>
      <c r="AB11" s="14"/>
    </row>
    <row r="12" spans="1:28" x14ac:dyDescent="0.3">
      <c r="A12" s="2">
        <v>33543</v>
      </c>
      <c r="B12" s="3">
        <v>1675.6669999999999</v>
      </c>
      <c r="C12">
        <v>11</v>
      </c>
      <c r="D12">
        <f t="shared" si="0"/>
        <v>121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R12" s="6" t="s">
        <v>23</v>
      </c>
      <c r="S12" s="6">
        <v>13</v>
      </c>
      <c r="T12" s="6">
        <v>3510987.9409468486</v>
      </c>
      <c r="U12" s="6">
        <v>270075.99545744987</v>
      </c>
      <c r="V12" s="6">
        <v>48.337536131828159</v>
      </c>
      <c r="W12" s="6">
        <v>6.8858735504094913E-44</v>
      </c>
      <c r="AA12" s="14"/>
      <c r="AB12" s="14"/>
    </row>
    <row r="13" spans="1:28" x14ac:dyDescent="0.3">
      <c r="A13" s="2">
        <v>33573</v>
      </c>
      <c r="B13" s="3">
        <v>1813.8630000000001</v>
      </c>
      <c r="C13">
        <v>12</v>
      </c>
      <c r="D13">
        <f t="shared" si="0"/>
        <v>144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R13" s="6" t="s">
        <v>24</v>
      </c>
      <c r="S13" s="6">
        <v>133</v>
      </c>
      <c r="T13" s="6">
        <v>743110.01905181946</v>
      </c>
      <c r="U13" s="6">
        <v>5587.2933763294695</v>
      </c>
      <c r="V13" s="6"/>
      <c r="W13" s="6"/>
      <c r="AA13" s="14"/>
      <c r="AB13" s="14"/>
    </row>
    <row r="14" spans="1:28" ht="15" thickBot="1" x14ac:dyDescent="0.35">
      <c r="A14" s="2">
        <v>33604</v>
      </c>
      <c r="B14" s="3">
        <v>1614.827</v>
      </c>
      <c r="C14">
        <v>13</v>
      </c>
      <c r="D14">
        <f t="shared" si="0"/>
        <v>169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 s="7" t="s">
        <v>25</v>
      </c>
      <c r="S14" s="7">
        <v>146</v>
      </c>
      <c r="T14" s="7">
        <v>4254097.9599986682</v>
      </c>
      <c r="U14" s="7"/>
      <c r="V14" s="7"/>
      <c r="W14" s="7"/>
      <c r="AA14" s="14"/>
      <c r="AB14" s="14"/>
    </row>
    <row r="15" spans="1:28" ht="15" thickBot="1" x14ac:dyDescent="0.35">
      <c r="A15" s="2">
        <v>33635</v>
      </c>
      <c r="B15" s="3">
        <v>1557.088</v>
      </c>
      <c r="C15">
        <v>14</v>
      </c>
      <c r="D15">
        <f t="shared" si="0"/>
        <v>196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AA15" s="14"/>
      <c r="AB15" s="14"/>
    </row>
    <row r="16" spans="1:28" x14ac:dyDescent="0.3">
      <c r="A16" s="2">
        <v>33664</v>
      </c>
      <c r="B16" s="3">
        <v>1891.223</v>
      </c>
      <c r="C16">
        <v>15</v>
      </c>
      <c r="D16">
        <f t="shared" si="0"/>
        <v>225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 s="8"/>
      <c r="S16" s="8" t="s">
        <v>32</v>
      </c>
      <c r="T16" s="8" t="s">
        <v>20</v>
      </c>
      <c r="U16" s="8" t="s">
        <v>33</v>
      </c>
      <c r="V16" s="8" t="s">
        <v>34</v>
      </c>
      <c r="W16" s="8" t="s">
        <v>35</v>
      </c>
      <c r="X16" s="8" t="s">
        <v>36</v>
      </c>
      <c r="Y16" s="8" t="s">
        <v>37</v>
      </c>
      <c r="Z16" s="8" t="s">
        <v>38</v>
      </c>
      <c r="AA16" s="15"/>
      <c r="AB16" s="14"/>
    </row>
    <row r="17" spans="1:28" x14ac:dyDescent="0.3">
      <c r="A17" s="2">
        <v>33695</v>
      </c>
      <c r="B17" s="3">
        <v>1955.981</v>
      </c>
      <c r="C17">
        <v>16</v>
      </c>
      <c r="D17">
        <f t="shared" si="0"/>
        <v>256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 s="6" t="s">
        <v>26</v>
      </c>
      <c r="S17" s="6">
        <v>1903.3399931217555</v>
      </c>
      <c r="T17" s="6">
        <v>28.304877070064901</v>
      </c>
      <c r="U17" s="6">
        <v>67.244241634058127</v>
      </c>
      <c r="V17" s="6">
        <v>1.4661835984208568E-104</v>
      </c>
      <c r="W17" s="6">
        <v>1847.3540426901379</v>
      </c>
      <c r="X17" s="6">
        <v>1959.325943553373</v>
      </c>
      <c r="Y17" s="6">
        <v>1847.3540426901379</v>
      </c>
      <c r="Z17" s="6">
        <v>1959.325943553373</v>
      </c>
      <c r="AA17" s="6"/>
      <c r="AB17" s="14"/>
    </row>
    <row r="18" spans="1:28" x14ac:dyDescent="0.3">
      <c r="A18" s="2">
        <v>33725</v>
      </c>
      <c r="B18" s="3">
        <v>1884.7139999999999</v>
      </c>
      <c r="C18">
        <v>17</v>
      </c>
      <c r="D18">
        <f t="shared" si="0"/>
        <v>289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 s="6" t="s">
        <v>2</v>
      </c>
      <c r="S18" s="6">
        <v>-5.2465209971222242</v>
      </c>
      <c r="T18" s="6">
        <v>0.58674908851835128</v>
      </c>
      <c r="U18" s="6">
        <v>-8.9416772855508793</v>
      </c>
      <c r="V18" s="6">
        <v>2.8307839458080289E-15</v>
      </c>
      <c r="W18" s="6">
        <v>-6.407087965997242</v>
      </c>
      <c r="X18" s="6">
        <v>-4.0859540282472064</v>
      </c>
      <c r="Y18" s="6">
        <v>-6.407087965997242</v>
      </c>
      <c r="Z18" s="6">
        <v>-4.0859540282472064</v>
      </c>
      <c r="AA18" s="6"/>
      <c r="AB18" s="14"/>
    </row>
    <row r="19" spans="1:28" x14ac:dyDescent="0.3">
      <c r="A19" s="2">
        <v>33756</v>
      </c>
      <c r="B19" s="3">
        <v>1623.0419999999999</v>
      </c>
      <c r="C19">
        <v>18</v>
      </c>
      <c r="D19">
        <f t="shared" si="0"/>
        <v>324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 s="6" t="s">
        <v>53</v>
      </c>
      <c r="S19" s="6">
        <v>4.3756599741937255E-2</v>
      </c>
      <c r="T19" s="6">
        <v>3.84070751889243E-3</v>
      </c>
      <c r="U19" s="6">
        <v>11.392848720372134</v>
      </c>
      <c r="V19" s="6">
        <v>2.0917791489237103E-21</v>
      </c>
      <c r="W19" s="6">
        <v>3.6159829042570299E-2</v>
      </c>
      <c r="X19" s="6">
        <v>5.1353370441304211E-2</v>
      </c>
      <c r="Y19" s="6">
        <v>3.6159829042570299E-2</v>
      </c>
      <c r="Z19" s="6">
        <v>5.1353370441304211E-2</v>
      </c>
      <c r="AA19" s="6"/>
      <c r="AB19" s="14"/>
    </row>
    <row r="20" spans="1:28" x14ac:dyDescent="0.3">
      <c r="A20" s="2">
        <v>33786</v>
      </c>
      <c r="B20" s="3">
        <v>1903.309</v>
      </c>
      <c r="C20">
        <v>19</v>
      </c>
      <c r="D20">
        <f t="shared" si="0"/>
        <v>361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R20" s="6" t="s">
        <v>3</v>
      </c>
      <c r="S20" s="6">
        <v>-237.78572389790088</v>
      </c>
      <c r="T20" s="6">
        <v>29.952077194504877</v>
      </c>
      <c r="U20" s="6">
        <v>-7.9388725647891283</v>
      </c>
      <c r="V20" s="6">
        <v>7.5226181596189758E-13</v>
      </c>
      <c r="W20" s="6">
        <v>-297.029772369993</v>
      </c>
      <c r="X20" s="6">
        <v>-178.54167542580876</v>
      </c>
      <c r="Y20" s="6">
        <v>-297.029772369993</v>
      </c>
      <c r="Z20" s="6">
        <v>-178.54167542580876</v>
      </c>
      <c r="AA20" s="6"/>
      <c r="AB20" s="14"/>
    </row>
    <row r="21" spans="1:28" x14ac:dyDescent="0.3">
      <c r="A21" s="2">
        <v>33817</v>
      </c>
      <c r="B21" s="3">
        <v>1996.712</v>
      </c>
      <c r="C21">
        <v>20</v>
      </c>
      <c r="D21">
        <f t="shared" si="0"/>
        <v>400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R21" s="6" t="s">
        <v>4</v>
      </c>
      <c r="S21" s="6">
        <v>-276.64911537053655</v>
      </c>
      <c r="T21" s="6">
        <v>29.94875664160795</v>
      </c>
      <c r="U21" s="6">
        <v>-9.2374157191616639</v>
      </c>
      <c r="V21" s="6">
        <v>5.2897687740762216E-16</v>
      </c>
      <c r="W21" s="6">
        <v>-335.88659591762291</v>
      </c>
      <c r="X21" s="6">
        <v>-217.41163482345019</v>
      </c>
      <c r="Y21" s="6">
        <v>-335.88659591762291</v>
      </c>
      <c r="Z21" s="6">
        <v>-217.41163482345019</v>
      </c>
      <c r="AA21" s="6"/>
      <c r="AB21" s="14"/>
    </row>
    <row r="22" spans="1:28" x14ac:dyDescent="0.3">
      <c r="A22" s="2">
        <v>33848</v>
      </c>
      <c r="B22" s="3">
        <v>1703.8969999999999</v>
      </c>
      <c r="C22">
        <v>21</v>
      </c>
      <c r="D22">
        <f t="shared" si="0"/>
        <v>441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R22" s="6" t="s">
        <v>5</v>
      </c>
      <c r="S22" s="6">
        <v>22.613903034267956</v>
      </c>
      <c r="T22" s="6">
        <v>29.946422872280152</v>
      </c>
      <c r="U22" s="6">
        <v>0.75514538516720375</v>
      </c>
      <c r="V22" s="6">
        <v>0.45149693638382205</v>
      </c>
      <c r="W22" s="6">
        <v>-36.618961407488534</v>
      </c>
      <c r="X22" s="6">
        <v>81.846767476024439</v>
      </c>
      <c r="Y22" s="6">
        <v>-36.618961407488534</v>
      </c>
      <c r="Z22" s="6">
        <v>81.846767476024439</v>
      </c>
      <c r="AA22" s="6"/>
      <c r="AB22" s="14"/>
    </row>
    <row r="23" spans="1:28" x14ac:dyDescent="0.3">
      <c r="A23" s="2">
        <v>33878</v>
      </c>
      <c r="B23" s="3">
        <v>1810</v>
      </c>
      <c r="C23">
        <v>22</v>
      </c>
      <c r="D23">
        <f t="shared" si="0"/>
        <v>484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R23" s="6" t="s">
        <v>6</v>
      </c>
      <c r="S23" s="6">
        <v>29.658729450809268</v>
      </c>
      <c r="T23" s="6">
        <v>30.538014087399446</v>
      </c>
      <c r="U23" s="6">
        <v>0.97120688221330709</v>
      </c>
      <c r="V23" s="6">
        <v>0.33320822863688437</v>
      </c>
      <c r="W23" s="6">
        <v>-30.744279498675098</v>
      </c>
      <c r="X23" s="6">
        <v>90.061738400293635</v>
      </c>
      <c r="Y23" s="6">
        <v>-30.744279498675098</v>
      </c>
      <c r="Z23" s="6">
        <v>90.061738400293635</v>
      </c>
      <c r="AA23" s="6"/>
      <c r="AB23" s="14"/>
    </row>
    <row r="24" spans="1:28" x14ac:dyDescent="0.3">
      <c r="A24" s="2">
        <v>33909</v>
      </c>
      <c r="B24" s="3">
        <v>1861.6010000000001</v>
      </c>
      <c r="C24">
        <v>23</v>
      </c>
      <c r="D24">
        <f t="shared" si="0"/>
        <v>529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R24" s="6" t="s">
        <v>7</v>
      </c>
      <c r="S24" s="6">
        <v>59.975903217651656</v>
      </c>
      <c r="T24" s="6">
        <v>30.532826754519263</v>
      </c>
      <c r="U24" s="6">
        <v>1.9643088961219231</v>
      </c>
      <c r="V24" s="6">
        <v>5.1579352477230937E-2</v>
      </c>
      <c r="W24" s="6">
        <v>-0.41684538833136742</v>
      </c>
      <c r="X24" s="6">
        <v>120.36865182363468</v>
      </c>
      <c r="Y24" s="6">
        <v>-0.41684538833136742</v>
      </c>
      <c r="Z24" s="6">
        <v>120.36865182363468</v>
      </c>
      <c r="AA24" s="6"/>
      <c r="AB24" s="14"/>
    </row>
    <row r="25" spans="1:28" x14ac:dyDescent="0.3">
      <c r="A25" s="2">
        <v>33939</v>
      </c>
      <c r="B25" s="3">
        <v>1875.1220000000001</v>
      </c>
      <c r="C25">
        <v>24</v>
      </c>
      <c r="D25">
        <f t="shared" si="0"/>
        <v>576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R25" s="6" t="s">
        <v>8</v>
      </c>
      <c r="S25" s="6">
        <v>17.613980451676863</v>
      </c>
      <c r="T25" s="6">
        <v>30.528343044879843</v>
      </c>
      <c r="U25" s="6">
        <v>0.57697138772918255</v>
      </c>
      <c r="V25" s="6">
        <v>0.56493409779793824</v>
      </c>
      <c r="W25" s="6">
        <v>-42.769899550319607</v>
      </c>
      <c r="X25" s="6">
        <v>77.99786045367334</v>
      </c>
      <c r="Y25" s="6">
        <v>-42.769899550319607</v>
      </c>
      <c r="Z25" s="6">
        <v>77.99786045367334</v>
      </c>
      <c r="AA25" s="6"/>
      <c r="AB25" s="14"/>
    </row>
    <row r="26" spans="1:28" x14ac:dyDescent="0.3">
      <c r="A26" s="2">
        <v>33970</v>
      </c>
      <c r="B26" s="3">
        <v>1705.259</v>
      </c>
      <c r="C26">
        <v>25</v>
      </c>
      <c r="D26">
        <f t="shared" si="0"/>
        <v>625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 s="6" t="s">
        <v>9</v>
      </c>
      <c r="S26" s="6">
        <v>120.97096115288481</v>
      </c>
      <c r="T26" s="6">
        <v>30.524548771001985</v>
      </c>
      <c r="U26" s="6">
        <v>3.9630712335969407</v>
      </c>
      <c r="V26" s="6">
        <v>1.2013984400124138E-4</v>
      </c>
      <c r="W26" s="6">
        <v>60.594586077644387</v>
      </c>
      <c r="X26" s="6">
        <v>181.34733622812524</v>
      </c>
      <c r="Y26" s="6">
        <v>60.594586077644387</v>
      </c>
      <c r="Z26" s="6">
        <v>181.34733622812524</v>
      </c>
      <c r="AA26" s="6"/>
      <c r="AB26" s="14"/>
    </row>
    <row r="27" spans="1:28" x14ac:dyDescent="0.3">
      <c r="A27" s="2">
        <v>34001</v>
      </c>
      <c r="B27" s="3">
        <v>1618.5350000000001</v>
      </c>
      <c r="C27">
        <v>26</v>
      </c>
      <c r="D27">
        <f t="shared" si="0"/>
        <v>676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 s="6" t="s">
        <v>10</v>
      </c>
      <c r="S27" s="6">
        <v>164.83134532127551</v>
      </c>
      <c r="T27" s="6">
        <v>30.521435490594175</v>
      </c>
      <c r="U27" s="6">
        <v>5.4005109088683509</v>
      </c>
      <c r="V27" s="6">
        <v>2.9649769680194072E-7</v>
      </c>
      <c r="W27" s="6">
        <v>104.46112819408623</v>
      </c>
      <c r="X27" s="6">
        <v>225.20156244846478</v>
      </c>
      <c r="Y27" s="6">
        <v>104.46112819408623</v>
      </c>
      <c r="Z27" s="6">
        <v>225.20156244846478</v>
      </c>
      <c r="AA27" s="6"/>
      <c r="AB27" s="14"/>
    </row>
    <row r="28" spans="1:28" x14ac:dyDescent="0.3">
      <c r="A28" s="2">
        <v>34029</v>
      </c>
      <c r="B28" s="3">
        <v>1836.7090000000001</v>
      </c>
      <c r="C28">
        <v>27</v>
      </c>
      <c r="D28">
        <f t="shared" si="0"/>
        <v>729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 s="6" t="s">
        <v>11</v>
      </c>
      <c r="S28" s="6">
        <v>-169.46936704315078</v>
      </c>
      <c r="T28" s="6">
        <v>30.51900051202729</v>
      </c>
      <c r="U28" s="6">
        <v>-5.5529134047612168</v>
      </c>
      <c r="V28" s="6">
        <v>1.4691702232621451E-7</v>
      </c>
      <c r="W28" s="6">
        <v>-229.8347678770557</v>
      </c>
      <c r="X28" s="6">
        <v>-109.10396620924587</v>
      </c>
      <c r="Y28" s="6">
        <v>-229.8347678770557</v>
      </c>
      <c r="Z28" s="6">
        <v>-109.10396620924587</v>
      </c>
      <c r="AA28" s="6"/>
      <c r="AB28" s="14"/>
    </row>
    <row r="29" spans="1:28" x14ac:dyDescent="0.3">
      <c r="A29" s="2">
        <v>34060</v>
      </c>
      <c r="B29" s="3">
        <v>1957.0429999999999</v>
      </c>
      <c r="C29">
        <v>28</v>
      </c>
      <c r="D29">
        <f t="shared" si="0"/>
        <v>784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 s="6" t="s">
        <v>12</v>
      </c>
      <c r="S29" s="6">
        <v>-31.321759273727729</v>
      </c>
      <c r="T29" s="6">
        <v>30.517246897869875</v>
      </c>
      <c r="U29" s="6">
        <v>-1.0263625476619913</v>
      </c>
      <c r="V29" s="6">
        <v>0.30658378952765919</v>
      </c>
      <c r="W29" s="6">
        <v>-91.683691526756974</v>
      </c>
      <c r="X29" s="6">
        <v>29.040172979301516</v>
      </c>
      <c r="Y29" s="6">
        <v>-91.683691526756974</v>
      </c>
      <c r="Z29" s="6">
        <v>29.040172979301516</v>
      </c>
      <c r="AA29" s="6"/>
      <c r="AB29" s="14"/>
    </row>
    <row r="30" spans="1:28" ht="15" thickBot="1" x14ac:dyDescent="0.35">
      <c r="A30" s="2">
        <v>34090</v>
      </c>
      <c r="B30" s="3">
        <v>1917.1849999999999</v>
      </c>
      <c r="C30">
        <v>29</v>
      </c>
      <c r="D30">
        <f t="shared" si="0"/>
        <v>841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 s="7" t="s">
        <v>13</v>
      </c>
      <c r="S30" s="7">
        <v>-42.607664703788643</v>
      </c>
      <c r="T30" s="7">
        <v>30.516183466498831</v>
      </c>
      <c r="U30" s="7">
        <v>-1.3962317650424418</v>
      </c>
      <c r="V30" s="7">
        <v>0.16497074552306906</v>
      </c>
      <c r="W30" s="7">
        <v>-102.96749353075886</v>
      </c>
      <c r="X30" s="7">
        <v>17.752164123181572</v>
      </c>
      <c r="Y30" s="7">
        <v>-102.96749353075886</v>
      </c>
      <c r="Z30" s="7">
        <v>17.752164123181572</v>
      </c>
      <c r="AA30" s="14"/>
      <c r="AB30" s="14"/>
    </row>
    <row r="31" spans="1:28" x14ac:dyDescent="0.3">
      <c r="A31" s="2">
        <v>34121</v>
      </c>
      <c r="B31" s="3">
        <v>1882.3979999999999</v>
      </c>
      <c r="C31">
        <v>30</v>
      </c>
      <c r="D31">
        <f t="shared" si="0"/>
        <v>900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28" x14ac:dyDescent="0.3">
      <c r="A32" s="2">
        <v>34151</v>
      </c>
      <c r="B32" s="3">
        <v>1933.009</v>
      </c>
      <c r="C32">
        <v>31</v>
      </c>
      <c r="D32">
        <f t="shared" si="0"/>
        <v>961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20" x14ac:dyDescent="0.3">
      <c r="A33" s="2">
        <v>34182</v>
      </c>
      <c r="B33" s="3">
        <v>1996.1669999999999</v>
      </c>
      <c r="C33">
        <v>32</v>
      </c>
      <c r="D33">
        <f t="shared" si="0"/>
        <v>1024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20" x14ac:dyDescent="0.3">
      <c r="A34" s="2">
        <v>34213</v>
      </c>
      <c r="B34" s="3">
        <v>1672.8409999999999</v>
      </c>
      <c r="C34">
        <v>33</v>
      </c>
      <c r="D34">
        <f t="shared" si="0"/>
        <v>1089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R34" t="s">
        <v>39</v>
      </c>
    </row>
    <row r="35" spans="1:20" ht="15" thickBot="1" x14ac:dyDescent="0.35">
      <c r="A35" s="2">
        <v>34243</v>
      </c>
      <c r="B35" s="3">
        <v>1752.827</v>
      </c>
      <c r="C35">
        <v>34</v>
      </c>
      <c r="D35">
        <f t="shared" si="0"/>
        <v>1156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</row>
    <row r="36" spans="1:20" x14ac:dyDescent="0.3">
      <c r="A36" s="2">
        <v>34274</v>
      </c>
      <c r="B36" s="3">
        <v>1720.377</v>
      </c>
      <c r="C36">
        <v>35</v>
      </c>
      <c r="D36">
        <f t="shared" si="0"/>
        <v>1225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R36" s="8" t="s">
        <v>40</v>
      </c>
      <c r="S36" s="8" t="s">
        <v>41</v>
      </c>
      <c r="T36" s="8" t="s">
        <v>42</v>
      </c>
    </row>
    <row r="37" spans="1:20" x14ac:dyDescent="0.3">
      <c r="A37" s="2">
        <v>34304</v>
      </c>
      <c r="B37" s="3">
        <v>1734.2919999999999</v>
      </c>
      <c r="C37">
        <v>36</v>
      </c>
      <c r="D37">
        <f t="shared" si="0"/>
        <v>1296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R37" s="6">
        <v>1</v>
      </c>
      <c r="S37" s="6">
        <v>1660.3515048264744</v>
      </c>
      <c r="T37" s="6">
        <v>48.565495173525505</v>
      </c>
    </row>
    <row r="38" spans="1:20" x14ac:dyDescent="0.3">
      <c r="A38" s="2">
        <v>34335</v>
      </c>
      <c r="B38" s="3">
        <v>1563.365</v>
      </c>
      <c r="C38">
        <v>37</v>
      </c>
      <c r="D38">
        <f t="shared" si="0"/>
        <v>1369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 s="6">
        <v>2</v>
      </c>
      <c r="S38" s="6">
        <v>1616.3728621559421</v>
      </c>
      <c r="T38" s="6">
        <v>4.2131378440578828</v>
      </c>
    </row>
    <row r="39" spans="1:20" x14ac:dyDescent="0.3">
      <c r="A39" s="2">
        <v>34366</v>
      </c>
      <c r="B39" s="3">
        <v>1573.9590000000001</v>
      </c>
      <c r="C39">
        <v>38</v>
      </c>
      <c r="D39">
        <f t="shared" si="0"/>
        <v>1444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 s="6">
        <v>3</v>
      </c>
      <c r="S39" s="6">
        <v>1910.608142562334</v>
      </c>
      <c r="T39" s="6">
        <v>62.106857437665894</v>
      </c>
    </row>
    <row r="40" spans="1:20" x14ac:dyDescent="0.3">
      <c r="A40" s="2">
        <v>34394</v>
      </c>
      <c r="B40" s="3">
        <v>1902.6389999999999</v>
      </c>
      <c r="C40">
        <v>39</v>
      </c>
      <c r="D40">
        <f t="shared" si="0"/>
        <v>1521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 s="6">
        <v>4</v>
      </c>
      <c r="S40" s="6">
        <v>1912.7127441799469</v>
      </c>
      <c r="T40" s="6">
        <v>-101.0477441799469</v>
      </c>
    </row>
    <row r="41" spans="1:20" x14ac:dyDescent="0.3">
      <c r="A41" s="2">
        <v>34425</v>
      </c>
      <c r="B41" s="3">
        <v>1833.8879999999999</v>
      </c>
      <c r="C41">
        <v>40</v>
      </c>
      <c r="D41">
        <f t="shared" si="0"/>
        <v>1600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 s="6">
        <v>5</v>
      </c>
      <c r="S41" s="6">
        <v>1938.1772063473445</v>
      </c>
      <c r="T41" s="6">
        <v>36.786793652655433</v>
      </c>
    </row>
    <row r="42" spans="1:20" x14ac:dyDescent="0.3">
      <c r="A42" s="2">
        <v>34455</v>
      </c>
      <c r="B42" s="3">
        <v>1831.049</v>
      </c>
      <c r="C42">
        <v>41</v>
      </c>
      <c r="D42">
        <f t="shared" si="0"/>
        <v>1681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 s="6">
        <v>6</v>
      </c>
      <c r="S42" s="6">
        <v>1891.0500851814086</v>
      </c>
      <c r="T42" s="6">
        <v>-28.694085181408582</v>
      </c>
    </row>
    <row r="43" spans="1:20" x14ac:dyDescent="0.3">
      <c r="A43" s="2">
        <v>34486</v>
      </c>
      <c r="B43" s="3">
        <v>1775.7550000000001</v>
      </c>
      <c r="C43">
        <v>42</v>
      </c>
      <c r="D43">
        <f t="shared" si="0"/>
        <v>1764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 s="6">
        <v>7</v>
      </c>
      <c r="S43" s="6">
        <v>1989.7293806821397</v>
      </c>
      <c r="T43" s="6">
        <v>-49.869380682139763</v>
      </c>
    </row>
    <row r="44" spans="1:20" x14ac:dyDescent="0.3">
      <c r="A44" s="2">
        <v>34516</v>
      </c>
      <c r="B44" s="3">
        <v>1867.508</v>
      </c>
      <c r="C44">
        <v>43</v>
      </c>
      <c r="D44">
        <f t="shared" si="0"/>
        <v>1849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R44" s="6">
        <v>8</v>
      </c>
      <c r="S44" s="6">
        <v>2028.9995928495371</v>
      </c>
      <c r="T44" s="6">
        <v>-15.73559284953717</v>
      </c>
    </row>
    <row r="45" spans="1:20" x14ac:dyDescent="0.3">
      <c r="A45" s="2">
        <v>34547</v>
      </c>
      <c r="B45" s="3">
        <v>1906.6079999999999</v>
      </c>
      <c r="C45">
        <v>44</v>
      </c>
      <c r="D45">
        <f t="shared" si="0"/>
        <v>1936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R45" s="6">
        <v>9</v>
      </c>
      <c r="S45" s="6">
        <v>1690.1962216836014</v>
      </c>
      <c r="T45" s="6">
        <v>-94.539221683601454</v>
      </c>
    </row>
    <row r="46" spans="1:20" x14ac:dyDescent="0.3">
      <c r="A46" s="2">
        <v>34578</v>
      </c>
      <c r="B46" s="3">
        <v>1685.6320000000001</v>
      </c>
      <c r="C46">
        <v>45</v>
      </c>
      <c r="D46">
        <f t="shared" si="0"/>
        <v>2025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R46" s="6">
        <v>10</v>
      </c>
      <c r="S46" s="6">
        <v>1823.9286838509991</v>
      </c>
      <c r="T46" s="6">
        <v>-99.004683850999072</v>
      </c>
    </row>
    <row r="47" spans="1:20" x14ac:dyDescent="0.3">
      <c r="A47" s="2">
        <v>34608</v>
      </c>
      <c r="B47" s="3">
        <v>1778.546</v>
      </c>
      <c r="C47">
        <v>46</v>
      </c>
      <c r="D47">
        <f t="shared" si="0"/>
        <v>2116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R47" s="6">
        <v>11</v>
      </c>
      <c r="S47" s="6">
        <v>1808.3151460183967</v>
      </c>
      <c r="T47" s="6">
        <v>-132.6481460183968</v>
      </c>
    </row>
    <row r="48" spans="1:20" x14ac:dyDescent="0.3">
      <c r="A48" s="2">
        <v>34639</v>
      </c>
      <c r="B48" s="3">
        <v>1775.9949999999999</v>
      </c>
      <c r="C48">
        <v>47</v>
      </c>
      <c r="D48">
        <f t="shared" si="0"/>
        <v>2209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R48" s="6">
        <v>12</v>
      </c>
      <c r="S48" s="6">
        <v>1846.6826915191277</v>
      </c>
      <c r="T48" s="6">
        <v>-32.819691519127673</v>
      </c>
    </row>
    <row r="49" spans="1:20" x14ac:dyDescent="0.3">
      <c r="A49" s="2">
        <v>34669</v>
      </c>
      <c r="B49" s="3">
        <v>1783.35</v>
      </c>
      <c r="C49">
        <v>48</v>
      </c>
      <c r="D49">
        <f t="shared" si="0"/>
        <v>2304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R49" s="6">
        <v>13</v>
      </c>
      <c r="S49" s="6">
        <v>1604.7443616176529</v>
      </c>
      <c r="T49" s="6">
        <v>10.082638382347113</v>
      </c>
    </row>
    <row r="50" spans="1:20" x14ac:dyDescent="0.3">
      <c r="A50" s="2">
        <v>34700</v>
      </c>
      <c r="B50" s="3">
        <v>1548.415</v>
      </c>
      <c r="C50">
        <v>49</v>
      </c>
      <c r="D50">
        <f t="shared" si="0"/>
        <v>2401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 s="6">
        <v>14</v>
      </c>
      <c r="S50" s="6">
        <v>1561.8158773409275</v>
      </c>
      <c r="T50" s="6">
        <v>-4.7278773409275345</v>
      </c>
    </row>
    <row r="51" spans="1:20" x14ac:dyDescent="0.3">
      <c r="A51" s="2">
        <v>34731</v>
      </c>
      <c r="B51" s="3">
        <v>1496.925</v>
      </c>
      <c r="C51">
        <v>50</v>
      </c>
      <c r="D51">
        <f t="shared" si="0"/>
        <v>2500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 s="6">
        <v>15</v>
      </c>
      <c r="S51" s="6">
        <v>1857.1013161411258</v>
      </c>
      <c r="T51" s="6">
        <v>34.121683858874121</v>
      </c>
    </row>
    <row r="52" spans="1:20" x14ac:dyDescent="0.3">
      <c r="A52" s="2">
        <v>34759</v>
      </c>
      <c r="B52" s="3">
        <v>1798.316</v>
      </c>
      <c r="C52">
        <v>51</v>
      </c>
      <c r="D52">
        <f t="shared" si="0"/>
        <v>2601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 s="6">
        <v>16</v>
      </c>
      <c r="S52" s="6">
        <v>1860.2560761525451</v>
      </c>
      <c r="T52" s="6">
        <v>95.724923847454875</v>
      </c>
    </row>
    <row r="53" spans="1:20" x14ac:dyDescent="0.3">
      <c r="A53" s="2">
        <v>34790</v>
      </c>
      <c r="B53" s="3">
        <v>1732.895</v>
      </c>
      <c r="C53">
        <v>52</v>
      </c>
      <c r="D53">
        <f t="shared" si="0"/>
        <v>2704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 s="6">
        <v>17</v>
      </c>
      <c r="S53" s="6">
        <v>1886.7706967137492</v>
      </c>
      <c r="T53" s="6">
        <v>-2.0566967137492611</v>
      </c>
    </row>
    <row r="54" spans="1:20" x14ac:dyDescent="0.3">
      <c r="A54" s="2">
        <v>34820</v>
      </c>
      <c r="B54" s="3">
        <v>1772.345</v>
      </c>
      <c r="C54">
        <v>53</v>
      </c>
      <c r="D54">
        <f t="shared" si="0"/>
        <v>2809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 s="6">
        <v>18</v>
      </c>
      <c r="S54" s="6">
        <v>1840.6937339416199</v>
      </c>
      <c r="T54" s="6">
        <v>-217.65173394162002</v>
      </c>
    </row>
    <row r="55" spans="1:20" x14ac:dyDescent="0.3">
      <c r="A55" s="2">
        <v>34851</v>
      </c>
      <c r="B55" s="3">
        <v>1761.2070000000001</v>
      </c>
      <c r="C55">
        <v>54</v>
      </c>
      <c r="D55">
        <f t="shared" si="0"/>
        <v>2916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 s="6">
        <v>19</v>
      </c>
      <c r="S55" s="6">
        <v>1940.4231878361575</v>
      </c>
      <c r="T55" s="6">
        <v>-37.114187836157498</v>
      </c>
    </row>
    <row r="56" spans="1:20" x14ac:dyDescent="0.3">
      <c r="A56" s="2">
        <v>34881</v>
      </c>
      <c r="B56" s="3">
        <v>1791.655</v>
      </c>
      <c r="C56">
        <v>55</v>
      </c>
      <c r="D56">
        <f t="shared" si="0"/>
        <v>3025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R56" s="6">
        <v>20</v>
      </c>
      <c r="S56" s="6">
        <v>1980.7435583973613</v>
      </c>
      <c r="T56" s="6">
        <v>15.968441602638677</v>
      </c>
    </row>
    <row r="57" spans="1:20" x14ac:dyDescent="0.3">
      <c r="A57" s="2">
        <v>34912</v>
      </c>
      <c r="B57" s="3">
        <v>1874.82</v>
      </c>
      <c r="C57">
        <v>56</v>
      </c>
      <c r="D57">
        <f t="shared" si="0"/>
        <v>3136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R57" s="6">
        <v>21</v>
      </c>
      <c r="S57" s="6">
        <v>1642.9903456252323</v>
      </c>
      <c r="T57" s="6">
        <v>60.906654374767641</v>
      </c>
    </row>
    <row r="58" spans="1:20" x14ac:dyDescent="0.3">
      <c r="A58" s="2">
        <v>34943</v>
      </c>
      <c r="B58" s="3">
        <v>1571.309</v>
      </c>
      <c r="C58">
        <v>57</v>
      </c>
      <c r="D58">
        <f t="shared" si="0"/>
        <v>3249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R58" s="6">
        <v>22</v>
      </c>
      <c r="S58" s="6">
        <v>1777.7729661864364</v>
      </c>
      <c r="T58" s="6">
        <v>32.227033813563594</v>
      </c>
    </row>
    <row r="59" spans="1:20" x14ac:dyDescent="0.3">
      <c r="A59" s="2">
        <v>34973</v>
      </c>
      <c r="B59" s="3">
        <v>1646.9480000000001</v>
      </c>
      <c r="C59">
        <v>58</v>
      </c>
      <c r="D59">
        <f t="shared" si="0"/>
        <v>3364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R59" s="6">
        <v>23</v>
      </c>
      <c r="S59" s="6">
        <v>1763.2095867476405</v>
      </c>
      <c r="T59" s="6">
        <v>98.391413252359598</v>
      </c>
    </row>
    <row r="60" spans="1:20" x14ac:dyDescent="0.3">
      <c r="A60" s="2">
        <v>35004</v>
      </c>
      <c r="B60" s="3">
        <v>1672.6310000000001</v>
      </c>
      <c r="C60">
        <v>59</v>
      </c>
      <c r="D60">
        <f t="shared" si="0"/>
        <v>3481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R60" s="6">
        <v>24</v>
      </c>
      <c r="S60" s="6">
        <v>1802.627290642178</v>
      </c>
      <c r="T60" s="6">
        <v>72.494709357822103</v>
      </c>
    </row>
    <row r="61" spans="1:20" x14ac:dyDescent="0.3">
      <c r="A61" s="2">
        <v>35034</v>
      </c>
      <c r="B61" s="3">
        <v>1656.845</v>
      </c>
      <c r="C61">
        <v>60</v>
      </c>
      <c r="D61">
        <f t="shared" si="0"/>
        <v>3600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R61" s="6">
        <v>25</v>
      </c>
      <c r="S61" s="6">
        <v>1561.7391191345098</v>
      </c>
      <c r="T61" s="6">
        <v>143.51988086549022</v>
      </c>
    </row>
    <row r="62" spans="1:20" x14ac:dyDescent="0.3">
      <c r="A62" s="2">
        <v>35065</v>
      </c>
      <c r="B62" s="3">
        <v>1381.758</v>
      </c>
      <c r="C62">
        <v>61</v>
      </c>
      <c r="D62">
        <f t="shared" si="0"/>
        <v>3721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 s="6">
        <v>26</v>
      </c>
      <c r="S62" s="6">
        <v>1519.8607932515908</v>
      </c>
      <c r="T62" s="6">
        <v>98.674206748409233</v>
      </c>
    </row>
    <row r="63" spans="1:20" x14ac:dyDescent="0.3">
      <c r="A63" s="2">
        <v>35096</v>
      </c>
      <c r="B63" s="3">
        <v>1360.8520000000001</v>
      </c>
      <c r="C63">
        <v>62</v>
      </c>
      <c r="D63">
        <f t="shared" si="0"/>
        <v>3844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 s="6">
        <v>27</v>
      </c>
      <c r="S63" s="6">
        <v>1816.1963904455956</v>
      </c>
      <c r="T63" s="6">
        <v>20.512609554404435</v>
      </c>
    </row>
    <row r="64" spans="1:20" x14ac:dyDescent="0.3">
      <c r="A64" s="2">
        <v>35125</v>
      </c>
      <c r="B64" s="3">
        <v>1558.575</v>
      </c>
      <c r="C64">
        <v>63</v>
      </c>
      <c r="D64">
        <f t="shared" si="0"/>
        <v>3969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 s="6">
        <v>28</v>
      </c>
      <c r="S64" s="6">
        <v>1820.4013088508211</v>
      </c>
      <c r="T64" s="6">
        <v>136.64169114917877</v>
      </c>
    </row>
    <row r="65" spans="1:20" x14ac:dyDescent="0.3">
      <c r="A65" s="2">
        <v>35156</v>
      </c>
      <c r="B65" s="3">
        <v>1608.42</v>
      </c>
      <c r="C65">
        <v>64</v>
      </c>
      <c r="D65">
        <f t="shared" si="0"/>
        <v>4096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 s="6">
        <v>29</v>
      </c>
      <c r="S65" s="6">
        <v>1847.9660878058319</v>
      </c>
      <c r="T65" s="6">
        <v>69.21891219416807</v>
      </c>
    </row>
    <row r="66" spans="1:20" x14ac:dyDescent="0.3">
      <c r="A66" s="2">
        <v>35186</v>
      </c>
      <c r="B66" s="3">
        <v>1696.6959999999999</v>
      </c>
      <c r="C66">
        <v>65</v>
      </c>
      <c r="D66">
        <f t="shared" si="0"/>
        <v>4225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 s="6">
        <v>30</v>
      </c>
      <c r="S66" s="6">
        <v>1802.9392834275091</v>
      </c>
      <c r="T66" s="6">
        <v>79.458716572490857</v>
      </c>
    </row>
    <row r="67" spans="1:20" x14ac:dyDescent="0.3">
      <c r="A67" s="2">
        <v>35217</v>
      </c>
      <c r="B67" s="3">
        <v>1693.183</v>
      </c>
      <c r="C67">
        <v>66</v>
      </c>
      <c r="D67">
        <f t="shared" ref="D67:D130" si="1">C67^2</f>
        <v>4356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 s="6">
        <v>31</v>
      </c>
      <c r="S67" s="6">
        <v>1903.718895715853</v>
      </c>
      <c r="T67" s="6">
        <v>29.290104284146992</v>
      </c>
    </row>
    <row r="68" spans="1:20" x14ac:dyDescent="0.3">
      <c r="A68" s="2">
        <v>35247</v>
      </c>
      <c r="B68" s="3">
        <v>1835.5160000000001</v>
      </c>
      <c r="C68">
        <v>67</v>
      </c>
      <c r="D68">
        <f t="shared" si="1"/>
        <v>4489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R68" s="6">
        <v>32</v>
      </c>
      <c r="S68" s="6">
        <v>1945.0894246708635</v>
      </c>
      <c r="T68" s="6">
        <v>51.07757532913638</v>
      </c>
    </row>
    <row r="69" spans="1:20" x14ac:dyDescent="0.3">
      <c r="A69" s="2">
        <v>35278</v>
      </c>
      <c r="B69" s="3">
        <v>1942.5730000000001</v>
      </c>
      <c r="C69">
        <v>68</v>
      </c>
      <c r="D69">
        <f t="shared" si="1"/>
        <v>4624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R69" s="6">
        <v>33</v>
      </c>
      <c r="S69" s="6">
        <v>1608.386370292541</v>
      </c>
      <c r="T69" s="6">
        <v>64.454629707458935</v>
      </c>
    </row>
    <row r="70" spans="1:20" x14ac:dyDescent="0.3">
      <c r="A70" s="2">
        <v>35309</v>
      </c>
      <c r="B70" s="3">
        <v>1551.4010000000001</v>
      </c>
      <c r="C70">
        <v>69</v>
      </c>
      <c r="D70">
        <f t="shared" si="1"/>
        <v>4761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R70" s="6">
        <v>34</v>
      </c>
      <c r="S70" s="6">
        <v>1744.2191492475515</v>
      </c>
      <c r="T70" s="6">
        <v>8.6078507524484849</v>
      </c>
    </row>
    <row r="71" spans="1:20" x14ac:dyDescent="0.3">
      <c r="A71" s="2">
        <v>35339</v>
      </c>
      <c r="B71" s="3">
        <v>1686.508</v>
      </c>
      <c r="C71">
        <v>70</v>
      </c>
      <c r="D71">
        <f t="shared" si="1"/>
        <v>4900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R71" s="6">
        <v>35</v>
      </c>
      <c r="S71" s="6">
        <v>1730.7059282025621</v>
      </c>
      <c r="T71" s="6">
        <v>-10.328928202562111</v>
      </c>
    </row>
    <row r="72" spans="1:20" x14ac:dyDescent="0.3">
      <c r="A72" s="2">
        <v>35370</v>
      </c>
      <c r="B72" s="3">
        <v>1576.204</v>
      </c>
      <c r="C72">
        <v>71</v>
      </c>
      <c r="D72">
        <f t="shared" si="1"/>
        <v>5041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R72" s="6">
        <v>36</v>
      </c>
      <c r="S72" s="6">
        <v>1771.1737904909062</v>
      </c>
      <c r="T72" s="6">
        <v>-36.881790490906269</v>
      </c>
    </row>
    <row r="73" spans="1:20" x14ac:dyDescent="0.3">
      <c r="A73" s="2">
        <v>35400</v>
      </c>
      <c r="B73" s="3">
        <v>1700.433</v>
      </c>
      <c r="C73">
        <v>72</v>
      </c>
      <c r="D73">
        <f t="shared" si="1"/>
        <v>5184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R73" s="6">
        <v>37</v>
      </c>
      <c r="S73" s="6">
        <v>1531.3357773770445</v>
      </c>
      <c r="T73" s="6">
        <v>32.029222622955558</v>
      </c>
    </row>
    <row r="74" spans="1:20" x14ac:dyDescent="0.3">
      <c r="A74" s="2">
        <v>35431</v>
      </c>
      <c r="B74" s="3">
        <v>1396.588</v>
      </c>
      <c r="C74">
        <v>73</v>
      </c>
      <c r="D74">
        <f t="shared" si="1"/>
        <v>5329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 s="6">
        <v>38</v>
      </c>
      <c r="S74" s="6">
        <v>1490.5076098879319</v>
      </c>
      <c r="T74" s="6">
        <v>83.451390112068111</v>
      </c>
    </row>
    <row r="75" spans="1:20" x14ac:dyDescent="0.3">
      <c r="A75" s="2">
        <v>35462</v>
      </c>
      <c r="B75" s="3">
        <v>1371.69</v>
      </c>
      <c r="C75">
        <v>74</v>
      </c>
      <c r="D75">
        <f t="shared" si="1"/>
        <v>5476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R75" s="6">
        <v>39</v>
      </c>
      <c r="S75" s="6">
        <v>1787.8933654757432</v>
      </c>
      <c r="T75" s="6">
        <v>114.74563452425673</v>
      </c>
    </row>
    <row r="76" spans="1:20" x14ac:dyDescent="0.3">
      <c r="A76" s="2">
        <v>35490</v>
      </c>
      <c r="B76" s="3">
        <v>1707.5219999999999</v>
      </c>
      <c r="C76">
        <v>75</v>
      </c>
      <c r="D76">
        <f t="shared" si="1"/>
        <v>5625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 s="6">
        <v>40</v>
      </c>
      <c r="S76" s="6">
        <v>1793.1484422747753</v>
      </c>
      <c r="T76" s="6">
        <v>40.739557725224586</v>
      </c>
    </row>
    <row r="77" spans="1:20" x14ac:dyDescent="0.3">
      <c r="A77" s="2">
        <v>35521</v>
      </c>
      <c r="B77" s="3">
        <v>1654.604</v>
      </c>
      <c r="C77">
        <v>76</v>
      </c>
      <c r="D77">
        <f t="shared" si="1"/>
        <v>5776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 s="6">
        <v>41</v>
      </c>
      <c r="S77" s="6">
        <v>1821.7633796235925</v>
      </c>
      <c r="T77" s="6">
        <v>9.2856203764074507</v>
      </c>
    </row>
    <row r="78" spans="1:20" x14ac:dyDescent="0.3">
      <c r="A78" s="2">
        <v>35551</v>
      </c>
      <c r="B78" s="3">
        <v>1762.903</v>
      </c>
      <c r="C78">
        <v>77</v>
      </c>
      <c r="D78">
        <f t="shared" si="1"/>
        <v>5929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 s="6">
        <v>42</v>
      </c>
      <c r="S78" s="6">
        <v>1777.7867336390761</v>
      </c>
      <c r="T78" s="6">
        <v>-2.0317336390760374</v>
      </c>
    </row>
    <row r="79" spans="1:20" x14ac:dyDescent="0.3">
      <c r="A79" s="2">
        <v>35582</v>
      </c>
      <c r="B79" s="3">
        <v>1775.8</v>
      </c>
      <c r="C79">
        <v>78</v>
      </c>
      <c r="D79">
        <f t="shared" si="1"/>
        <v>6084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 s="6">
        <v>43</v>
      </c>
      <c r="S79" s="6">
        <v>1879.6165043212268</v>
      </c>
      <c r="T79" s="6">
        <v>-12.108504321226746</v>
      </c>
    </row>
    <row r="80" spans="1:20" x14ac:dyDescent="0.3">
      <c r="A80" s="2">
        <v>35612</v>
      </c>
      <c r="B80" s="3">
        <v>1934.2190000000001</v>
      </c>
      <c r="C80">
        <v>79</v>
      </c>
      <c r="D80">
        <f t="shared" si="1"/>
        <v>6241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R80" s="6">
        <v>44</v>
      </c>
      <c r="S80" s="6">
        <v>1922.0371916700435</v>
      </c>
      <c r="T80" s="6">
        <v>-15.429191670043565</v>
      </c>
    </row>
    <row r="81" spans="1:20" x14ac:dyDescent="0.3">
      <c r="A81" s="2">
        <v>35643</v>
      </c>
      <c r="B81" s="3">
        <v>2008.0550000000001</v>
      </c>
      <c r="C81">
        <v>80</v>
      </c>
      <c r="D81">
        <f t="shared" si="1"/>
        <v>6400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R81" s="6">
        <v>45</v>
      </c>
      <c r="S81" s="6">
        <v>1586.3842956855274</v>
      </c>
      <c r="T81" s="6">
        <v>99.247704314472685</v>
      </c>
    </row>
    <row r="82" spans="1:20" x14ac:dyDescent="0.3">
      <c r="A82" s="2">
        <v>35674</v>
      </c>
      <c r="B82" s="3">
        <v>1615.924</v>
      </c>
      <c r="C82">
        <v>81</v>
      </c>
      <c r="D82">
        <f t="shared" si="1"/>
        <v>6561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R82" s="6">
        <v>46</v>
      </c>
      <c r="S82" s="6">
        <v>1723.2672330343446</v>
      </c>
      <c r="T82" s="6">
        <v>55.27876696565545</v>
      </c>
    </row>
    <row r="83" spans="1:20" x14ac:dyDescent="0.3">
      <c r="A83" s="2">
        <v>35704</v>
      </c>
      <c r="B83" s="3">
        <v>1773.91</v>
      </c>
      <c r="C83">
        <v>82</v>
      </c>
      <c r="D83">
        <f t="shared" si="1"/>
        <v>6724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R83" s="6">
        <v>47</v>
      </c>
      <c r="S83" s="6">
        <v>1710.8041703831616</v>
      </c>
      <c r="T83" s="6">
        <v>65.1908296168383</v>
      </c>
    </row>
    <row r="84" spans="1:20" x14ac:dyDescent="0.3">
      <c r="A84" s="2">
        <v>35735</v>
      </c>
      <c r="B84" s="3">
        <v>1732.3679999999999</v>
      </c>
      <c r="C84">
        <v>83</v>
      </c>
      <c r="D84">
        <f t="shared" si="1"/>
        <v>6889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R84" s="6">
        <v>48</v>
      </c>
      <c r="S84" s="6">
        <v>1752.3221910653122</v>
      </c>
      <c r="T84" s="6">
        <v>31.027808934687755</v>
      </c>
    </row>
    <row r="85" spans="1:20" x14ac:dyDescent="0.3">
      <c r="A85" s="2">
        <v>35765</v>
      </c>
      <c r="B85" s="3">
        <v>1796.626</v>
      </c>
      <c r="C85">
        <v>84</v>
      </c>
      <c r="D85">
        <f t="shared" si="1"/>
        <v>7056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R85" s="6">
        <v>49</v>
      </c>
      <c r="S85" s="6">
        <v>1513.5343363452571</v>
      </c>
      <c r="T85" s="6">
        <v>34.880663654742875</v>
      </c>
    </row>
    <row r="86" spans="1:20" x14ac:dyDescent="0.3">
      <c r="A86" s="2">
        <v>35796</v>
      </c>
      <c r="B86" s="3">
        <v>1570.33</v>
      </c>
      <c r="C86">
        <v>85</v>
      </c>
      <c r="D86">
        <f t="shared" si="1"/>
        <v>7225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R86" s="6">
        <v>50</v>
      </c>
      <c r="S86" s="6">
        <v>1473.7563272499508</v>
      </c>
      <c r="T86" s="6">
        <v>23.168672750049154</v>
      </c>
    </row>
    <row r="87" spans="1:20" x14ac:dyDescent="0.3">
      <c r="A87" s="2">
        <v>35827</v>
      </c>
      <c r="B87" s="3">
        <v>1412.691</v>
      </c>
      <c r="C87">
        <v>86</v>
      </c>
      <c r="D87">
        <f t="shared" si="1"/>
        <v>7396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R87" s="6">
        <v>51</v>
      </c>
      <c r="S87" s="6">
        <v>1772.1922412315687</v>
      </c>
      <c r="T87" s="6">
        <v>26.123758768431344</v>
      </c>
    </row>
    <row r="88" spans="1:20" x14ac:dyDescent="0.3">
      <c r="A88" s="2">
        <v>35855</v>
      </c>
      <c r="B88" s="3">
        <v>1754.6410000000001</v>
      </c>
      <c r="C88">
        <v>87</v>
      </c>
      <c r="D88">
        <f t="shared" si="1"/>
        <v>7569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R88" s="6">
        <v>52</v>
      </c>
      <c r="S88" s="6">
        <v>1778.4974764244075</v>
      </c>
      <c r="T88" s="6">
        <v>-45.602476424407541</v>
      </c>
    </row>
    <row r="89" spans="1:20" x14ac:dyDescent="0.3">
      <c r="A89" s="2">
        <v>35886</v>
      </c>
      <c r="B89" s="3">
        <v>1824.932</v>
      </c>
      <c r="C89">
        <v>88</v>
      </c>
      <c r="D89">
        <f t="shared" si="1"/>
        <v>7744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 s="6">
        <v>53</v>
      </c>
      <c r="S89" s="6">
        <v>1808.1625721670309</v>
      </c>
      <c r="T89" s="6">
        <v>-35.817572167030903</v>
      </c>
    </row>
    <row r="90" spans="1:20" x14ac:dyDescent="0.3">
      <c r="A90" s="2">
        <v>35916</v>
      </c>
      <c r="B90" s="3">
        <v>1843.289</v>
      </c>
      <c r="C90">
        <v>89</v>
      </c>
      <c r="D90">
        <f t="shared" si="1"/>
        <v>7921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 s="6">
        <v>54</v>
      </c>
      <c r="S90" s="6">
        <v>1765.2360845763212</v>
      </c>
      <c r="T90" s="6">
        <v>-4.0290845763211109</v>
      </c>
    </row>
    <row r="91" spans="1:20" x14ac:dyDescent="0.3">
      <c r="A91" s="2">
        <v>35947</v>
      </c>
      <c r="B91" s="3">
        <v>1825.9639999999999</v>
      </c>
      <c r="C91">
        <v>90</v>
      </c>
      <c r="D91">
        <f t="shared" si="1"/>
        <v>8100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R91" s="6">
        <v>55</v>
      </c>
      <c r="S91" s="6">
        <v>1868.1160136522783</v>
      </c>
      <c r="T91" s="6">
        <v>-76.461013652278325</v>
      </c>
    </row>
    <row r="92" spans="1:20" x14ac:dyDescent="0.3">
      <c r="A92" s="2">
        <v>35977</v>
      </c>
      <c r="B92" s="3">
        <v>1968.172</v>
      </c>
      <c r="C92">
        <v>91</v>
      </c>
      <c r="D92">
        <f t="shared" si="1"/>
        <v>8281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R92" s="6">
        <v>56</v>
      </c>
      <c r="S92" s="6">
        <v>1911.5868593949015</v>
      </c>
      <c r="T92" s="6">
        <v>-36.76685939490153</v>
      </c>
    </row>
    <row r="93" spans="1:20" x14ac:dyDescent="0.3">
      <c r="A93" s="2">
        <v>36008</v>
      </c>
      <c r="B93" s="3">
        <v>1921.645</v>
      </c>
      <c r="C93">
        <v>92</v>
      </c>
      <c r="D93">
        <f t="shared" si="1"/>
        <v>8464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R93" s="6">
        <v>57</v>
      </c>
      <c r="S93" s="6">
        <v>1576.984121804192</v>
      </c>
      <c r="T93" s="6">
        <v>-5.675121804192031</v>
      </c>
    </row>
    <row r="94" spans="1:20" x14ac:dyDescent="0.3">
      <c r="A94" s="2">
        <v>36039</v>
      </c>
      <c r="B94" s="3">
        <v>1669.597</v>
      </c>
      <c r="C94">
        <v>93</v>
      </c>
      <c r="D94">
        <f t="shared" si="1"/>
        <v>8649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R94" s="6">
        <v>58</v>
      </c>
      <c r="S94" s="6">
        <v>1714.9172175468157</v>
      </c>
      <c r="T94" s="6">
        <v>-67.969217546815571</v>
      </c>
    </row>
    <row r="95" spans="1:20" x14ac:dyDescent="0.3">
      <c r="A95" s="2">
        <v>36069</v>
      </c>
      <c r="B95" s="3">
        <v>1791.4739999999999</v>
      </c>
      <c r="C95">
        <v>94</v>
      </c>
      <c r="D95">
        <f t="shared" si="1"/>
        <v>8836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R95" s="6">
        <v>59</v>
      </c>
      <c r="S95" s="6">
        <v>1703.5043132894391</v>
      </c>
      <c r="T95" s="6">
        <v>-30.873313289439011</v>
      </c>
    </row>
    <row r="96" spans="1:20" x14ac:dyDescent="0.3">
      <c r="A96" s="2">
        <v>36100</v>
      </c>
      <c r="B96" s="3">
        <v>1816.7139999999999</v>
      </c>
      <c r="C96">
        <v>95</v>
      </c>
      <c r="D96">
        <f t="shared" si="1"/>
        <v>9025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R96" s="6">
        <v>60</v>
      </c>
      <c r="S96" s="6">
        <v>1746.0724923653961</v>
      </c>
      <c r="T96" s="6">
        <v>-89.227492365396074</v>
      </c>
    </row>
    <row r="97" spans="1:20" x14ac:dyDescent="0.3">
      <c r="A97" s="2">
        <v>36130</v>
      </c>
      <c r="B97" s="3">
        <v>1846.7539999999999</v>
      </c>
      <c r="C97">
        <v>96</v>
      </c>
      <c r="D97">
        <f t="shared" si="1"/>
        <v>9216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R97" s="6">
        <v>61</v>
      </c>
      <c r="S97" s="6">
        <v>1508.3347960391475</v>
      </c>
      <c r="T97" s="6">
        <v>-126.57679603914744</v>
      </c>
    </row>
    <row r="98" spans="1:20" x14ac:dyDescent="0.3">
      <c r="A98" s="2">
        <v>36161</v>
      </c>
      <c r="B98" s="3">
        <v>1599.4269999999999</v>
      </c>
      <c r="C98">
        <v>97</v>
      </c>
      <c r="D98">
        <f t="shared" si="1"/>
        <v>9409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 s="6">
        <v>62</v>
      </c>
      <c r="S98" s="6">
        <v>1469.6069453376479</v>
      </c>
      <c r="T98" s="6">
        <v>-108.75494533764777</v>
      </c>
    </row>
    <row r="99" spans="1:20" x14ac:dyDescent="0.3">
      <c r="A99" s="2">
        <v>36192</v>
      </c>
      <c r="B99" s="3">
        <v>1548.8040000000001</v>
      </c>
      <c r="C99">
        <v>98</v>
      </c>
      <c r="D99">
        <f t="shared" si="1"/>
        <v>9604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R99" s="6">
        <v>63</v>
      </c>
      <c r="S99" s="6">
        <v>1769.0930177130722</v>
      </c>
      <c r="T99" s="6">
        <v>-210.51801771307214</v>
      </c>
    </row>
    <row r="100" spans="1:20" x14ac:dyDescent="0.3">
      <c r="A100" s="2">
        <v>36220</v>
      </c>
      <c r="B100" s="3">
        <v>1832.3330000000001</v>
      </c>
      <c r="C100">
        <v>99</v>
      </c>
      <c r="D100">
        <f t="shared" si="1"/>
        <v>9801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R100" s="6">
        <v>64</v>
      </c>
      <c r="S100" s="6">
        <v>1776.4484112997172</v>
      </c>
      <c r="T100" s="6">
        <v>-168.02841129971716</v>
      </c>
    </row>
    <row r="101" spans="1:20" x14ac:dyDescent="0.3">
      <c r="A101" s="2">
        <v>36251</v>
      </c>
      <c r="B101" s="3">
        <v>1839.72</v>
      </c>
      <c r="C101">
        <v>100</v>
      </c>
      <c r="D101">
        <f t="shared" si="1"/>
        <v>10000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 s="6">
        <v>65</v>
      </c>
      <c r="S101" s="6">
        <v>1807.1636654361475</v>
      </c>
      <c r="T101" s="6">
        <v>-110.46766543614763</v>
      </c>
    </row>
    <row r="102" spans="1:20" x14ac:dyDescent="0.3">
      <c r="A102" s="2">
        <v>36281</v>
      </c>
      <c r="B102" s="3">
        <v>1846.498</v>
      </c>
      <c r="C102">
        <v>101</v>
      </c>
      <c r="D102">
        <f t="shared" si="1"/>
        <v>10201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R102" s="6">
        <v>66</v>
      </c>
      <c r="S102" s="6">
        <v>1765.2873362392443</v>
      </c>
      <c r="T102" s="6">
        <v>-72.104336239244276</v>
      </c>
    </row>
    <row r="103" spans="1:20" x14ac:dyDescent="0.3">
      <c r="A103" s="2">
        <v>36312</v>
      </c>
      <c r="B103" s="3">
        <v>1864.8520000000001</v>
      </c>
      <c r="C103">
        <v>102</v>
      </c>
      <c r="D103">
        <f t="shared" si="1"/>
        <v>10404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 s="6">
        <v>67</v>
      </c>
      <c r="S103" s="6">
        <v>1869.2174237090076</v>
      </c>
      <c r="T103" s="6">
        <v>-33.701423709007486</v>
      </c>
    </row>
    <row r="104" spans="1:20" x14ac:dyDescent="0.3">
      <c r="A104" s="2">
        <v>36342</v>
      </c>
      <c r="B104" s="3">
        <v>1965.7429999999999</v>
      </c>
      <c r="C104">
        <v>103</v>
      </c>
      <c r="D104">
        <f t="shared" si="1"/>
        <v>10609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R104" s="6">
        <v>68</v>
      </c>
      <c r="S104" s="6">
        <v>1913.7384278454374</v>
      </c>
      <c r="T104" s="6">
        <v>28.834572154562693</v>
      </c>
    </row>
    <row r="105" spans="1:20" x14ac:dyDescent="0.3">
      <c r="A105" s="2">
        <v>36373</v>
      </c>
      <c r="B105" s="3">
        <v>1949.002</v>
      </c>
      <c r="C105">
        <v>104</v>
      </c>
      <c r="D105">
        <f t="shared" si="1"/>
        <v>10816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R105" s="6">
        <v>69</v>
      </c>
      <c r="S105" s="6">
        <v>1580.1858486485344</v>
      </c>
      <c r="T105" s="6">
        <v>-28.784848648534307</v>
      </c>
    </row>
    <row r="106" spans="1:20" x14ac:dyDescent="0.3">
      <c r="A106" s="2">
        <v>36404</v>
      </c>
      <c r="B106" s="3">
        <v>1607.373</v>
      </c>
      <c r="C106">
        <v>105</v>
      </c>
      <c r="D106">
        <f t="shared" si="1"/>
        <v>11025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R106" s="6">
        <v>70</v>
      </c>
      <c r="S106" s="6">
        <v>1719.1691027849643</v>
      </c>
      <c r="T106" s="6">
        <v>-32.661102784964214</v>
      </c>
    </row>
    <row r="107" spans="1:20" x14ac:dyDescent="0.3">
      <c r="A107" s="2">
        <v>36434</v>
      </c>
      <c r="B107" s="3">
        <v>1803.664</v>
      </c>
      <c r="C107">
        <v>106</v>
      </c>
      <c r="D107">
        <f t="shared" si="1"/>
        <v>11236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R107" s="6">
        <v>71</v>
      </c>
      <c r="S107" s="6">
        <v>1708.8063569213944</v>
      </c>
      <c r="T107" s="6">
        <v>-132.6023569213944</v>
      </c>
    </row>
    <row r="108" spans="1:20" x14ac:dyDescent="0.3">
      <c r="A108" s="2">
        <v>36465</v>
      </c>
      <c r="B108" s="3">
        <v>1850.309</v>
      </c>
      <c r="C108">
        <v>107</v>
      </c>
      <c r="D108">
        <f t="shared" si="1"/>
        <v>11449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R108" s="6">
        <v>72</v>
      </c>
      <c r="S108" s="6">
        <v>1752.424694391158</v>
      </c>
      <c r="T108" s="6">
        <v>-51.991694391158035</v>
      </c>
    </row>
    <row r="109" spans="1:20" x14ac:dyDescent="0.3">
      <c r="A109" s="2">
        <v>36495</v>
      </c>
      <c r="B109" s="3">
        <v>1836.4349999999999</v>
      </c>
      <c r="C109">
        <v>108</v>
      </c>
      <c r="D109">
        <f t="shared" si="1"/>
        <v>11664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R109" s="6">
        <v>73</v>
      </c>
      <c r="S109" s="6">
        <v>1515.7371564587158</v>
      </c>
      <c r="T109" s="6">
        <v>-119.14915645871588</v>
      </c>
    </row>
    <row r="110" spans="1:20" x14ac:dyDescent="0.3">
      <c r="A110" s="2">
        <v>36526</v>
      </c>
      <c r="B110" s="3">
        <v>1541.66</v>
      </c>
      <c r="C110">
        <v>109</v>
      </c>
      <c r="D110">
        <f t="shared" si="1"/>
        <v>11881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R110" s="6">
        <v>74</v>
      </c>
      <c r="S110" s="6">
        <v>1478.0594641510229</v>
      </c>
      <c r="T110" s="6">
        <v>-106.36946415102284</v>
      </c>
    </row>
    <row r="111" spans="1:20" x14ac:dyDescent="0.3">
      <c r="A111" s="2">
        <v>36557</v>
      </c>
      <c r="B111" s="3">
        <v>1616.9280000000001</v>
      </c>
      <c r="C111">
        <v>110</v>
      </c>
      <c r="D111">
        <f t="shared" si="1"/>
        <v>12100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R111" s="6">
        <v>75</v>
      </c>
      <c r="S111" s="6">
        <v>1778.5956949202537</v>
      </c>
      <c r="T111" s="6">
        <v>-71.073694920253729</v>
      </c>
    </row>
    <row r="112" spans="1:20" x14ac:dyDescent="0.3">
      <c r="A112" s="2">
        <v>36586</v>
      </c>
      <c r="B112" s="3">
        <v>1919.538</v>
      </c>
      <c r="C112">
        <v>111</v>
      </c>
      <c r="D112">
        <f t="shared" si="1"/>
        <v>12321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R112" s="6">
        <v>76</v>
      </c>
      <c r="S112" s="6">
        <v>1787.0012469007054</v>
      </c>
      <c r="T112" s="6">
        <v>-132.39724690070534</v>
      </c>
    </row>
    <row r="113" spans="1:20" x14ac:dyDescent="0.3">
      <c r="A113" s="2">
        <v>36617</v>
      </c>
      <c r="B113" s="3">
        <v>1971.4929999999999</v>
      </c>
      <c r="C113">
        <v>112</v>
      </c>
      <c r="D113">
        <f t="shared" si="1"/>
        <v>12544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R113" s="6">
        <v>77</v>
      </c>
      <c r="S113" s="6">
        <v>1818.7666594309419</v>
      </c>
      <c r="T113" s="6">
        <v>-55.86365943094188</v>
      </c>
    </row>
    <row r="114" spans="1:20" x14ac:dyDescent="0.3">
      <c r="A114" s="2">
        <v>36647</v>
      </c>
      <c r="B114" s="3">
        <v>1992.3009999999999</v>
      </c>
      <c r="C114">
        <v>113</v>
      </c>
      <c r="D114">
        <f t="shared" si="1"/>
        <v>12769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R114" s="6">
        <v>78</v>
      </c>
      <c r="S114" s="6">
        <v>1777.9404886278448</v>
      </c>
      <c r="T114" s="6">
        <v>-2.1404886278448885</v>
      </c>
    </row>
    <row r="115" spans="1:20" x14ac:dyDescent="0.3">
      <c r="A115" s="2">
        <v>36678</v>
      </c>
      <c r="B115" s="3">
        <v>2009.7629999999999</v>
      </c>
      <c r="C115">
        <v>114</v>
      </c>
      <c r="D115">
        <f t="shared" si="1"/>
        <v>12996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R115" s="6">
        <v>79</v>
      </c>
      <c r="S115" s="6">
        <v>1882.920734491415</v>
      </c>
      <c r="T115" s="6">
        <v>51.298265508585018</v>
      </c>
    </row>
    <row r="116" spans="1:20" x14ac:dyDescent="0.3">
      <c r="A116" s="2">
        <v>36708</v>
      </c>
      <c r="B116" s="3">
        <v>2053.9960000000001</v>
      </c>
      <c r="C116">
        <v>115</v>
      </c>
      <c r="D116">
        <f t="shared" si="1"/>
        <v>13225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R116" s="6">
        <v>80</v>
      </c>
      <c r="S116" s="6">
        <v>1928.4918970216513</v>
      </c>
      <c r="T116" s="6">
        <v>79.563102978348752</v>
      </c>
    </row>
    <row r="117" spans="1:20" x14ac:dyDescent="0.3">
      <c r="A117" s="2">
        <v>36739</v>
      </c>
      <c r="B117" s="3">
        <v>2097.471</v>
      </c>
      <c r="C117">
        <v>116</v>
      </c>
      <c r="D117">
        <f t="shared" si="1"/>
        <v>13456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R117" s="6">
        <v>81</v>
      </c>
      <c r="S117" s="6">
        <v>1595.989476218555</v>
      </c>
      <c r="T117" s="6">
        <v>19.934523781445023</v>
      </c>
    </row>
    <row r="118" spans="1:20" x14ac:dyDescent="0.3">
      <c r="A118" s="2">
        <v>36770</v>
      </c>
      <c r="B118" s="3">
        <v>1823.7059999999999</v>
      </c>
      <c r="C118">
        <v>117</v>
      </c>
      <c r="D118">
        <f t="shared" si="1"/>
        <v>13689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R118" s="6">
        <v>82</v>
      </c>
      <c r="S118" s="6">
        <v>1736.0228887487913</v>
      </c>
      <c r="T118" s="6">
        <v>37.887111251208808</v>
      </c>
    </row>
    <row r="119" spans="1:20" x14ac:dyDescent="0.3">
      <c r="A119" s="2">
        <v>36800</v>
      </c>
      <c r="B119" s="3">
        <v>1976.9970000000001</v>
      </c>
      <c r="C119">
        <v>118</v>
      </c>
      <c r="D119">
        <f t="shared" si="1"/>
        <v>13924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R119" s="6">
        <v>83</v>
      </c>
      <c r="S119" s="6">
        <v>1726.7103012790278</v>
      </c>
      <c r="T119" s="6">
        <v>5.657698720972121</v>
      </c>
    </row>
    <row r="120" spans="1:20" x14ac:dyDescent="0.3">
      <c r="A120" s="2">
        <v>36831</v>
      </c>
      <c r="B120" s="3">
        <v>1981.4079999999999</v>
      </c>
      <c r="C120">
        <v>119</v>
      </c>
      <c r="D120">
        <f t="shared" si="1"/>
        <v>14161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R120" s="6">
        <v>84</v>
      </c>
      <c r="S120" s="6">
        <v>1771.3787971425979</v>
      </c>
      <c r="T120" s="6">
        <v>25.247202857402044</v>
      </c>
    </row>
    <row r="121" spans="1:20" x14ac:dyDescent="0.3">
      <c r="A121" s="2">
        <v>36861</v>
      </c>
      <c r="B121" s="3">
        <v>2000.153</v>
      </c>
      <c r="C121">
        <v>120</v>
      </c>
      <c r="D121">
        <f t="shared" si="1"/>
        <v>14400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R121" s="6">
        <v>85</v>
      </c>
      <c r="S121" s="6">
        <v>1535.7414176039624</v>
      </c>
      <c r="T121" s="6">
        <v>34.588582396037509</v>
      </c>
    </row>
    <row r="122" spans="1:20" x14ac:dyDescent="0.3">
      <c r="A122" s="2">
        <v>36892</v>
      </c>
      <c r="B122" s="3">
        <v>1683.1479999999999</v>
      </c>
      <c r="C122">
        <v>121</v>
      </c>
      <c r="D122">
        <f t="shared" si="1"/>
        <v>14641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R122" s="6">
        <v>86</v>
      </c>
      <c r="S122" s="6">
        <v>1499.1138836900757</v>
      </c>
      <c r="T122" s="6">
        <v>-86.422883690075651</v>
      </c>
    </row>
    <row r="123" spans="1:20" x14ac:dyDescent="0.3">
      <c r="A123" s="2">
        <v>36923</v>
      </c>
      <c r="B123" s="3">
        <v>1663.404</v>
      </c>
      <c r="C123">
        <v>122</v>
      </c>
      <c r="D123">
        <f t="shared" si="1"/>
        <v>14884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R123" s="6">
        <v>87</v>
      </c>
      <c r="S123" s="6">
        <v>1800.7002728531129</v>
      </c>
      <c r="T123" s="6">
        <v>-46.059272853112816</v>
      </c>
    </row>
    <row r="124" spans="1:20" x14ac:dyDescent="0.3">
      <c r="A124" s="2">
        <v>36951</v>
      </c>
      <c r="B124" s="3">
        <v>2007.9280000000001</v>
      </c>
      <c r="C124">
        <v>123</v>
      </c>
      <c r="D124">
        <f t="shared" si="1"/>
        <v>15129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R124" s="6">
        <v>88</v>
      </c>
      <c r="S124" s="6">
        <v>1810.1559832273713</v>
      </c>
      <c r="T124" s="6">
        <v>14.776016772628736</v>
      </c>
    </row>
    <row r="125" spans="1:20" x14ac:dyDescent="0.3">
      <c r="A125" s="2">
        <v>36982</v>
      </c>
      <c r="B125" s="3">
        <v>2023.7919999999999</v>
      </c>
      <c r="C125">
        <v>124</v>
      </c>
      <c r="D125">
        <f t="shared" si="1"/>
        <v>15376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R125" s="6">
        <v>89</v>
      </c>
      <c r="S125" s="6">
        <v>1842.971554151414</v>
      </c>
      <c r="T125" s="6">
        <v>0.31744584858597591</v>
      </c>
    </row>
    <row r="126" spans="1:20" x14ac:dyDescent="0.3">
      <c r="A126" s="2">
        <v>37012</v>
      </c>
      <c r="B126" s="3">
        <v>2047.008</v>
      </c>
      <c r="C126">
        <v>125</v>
      </c>
      <c r="D126">
        <f t="shared" si="1"/>
        <v>15625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R126" s="6">
        <v>90</v>
      </c>
      <c r="S126" s="6">
        <v>1803.1955417421239</v>
      </c>
      <c r="T126" s="6">
        <v>22.768458257876091</v>
      </c>
    </row>
    <row r="127" spans="1:20" x14ac:dyDescent="0.3">
      <c r="A127" s="2">
        <v>37043</v>
      </c>
      <c r="B127" s="3">
        <v>2072.913</v>
      </c>
      <c r="C127">
        <v>126</v>
      </c>
      <c r="D127">
        <f t="shared" si="1"/>
        <v>15876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R127" s="6">
        <v>91</v>
      </c>
      <c r="S127" s="6">
        <v>1909.2259459995005</v>
      </c>
      <c r="T127" s="6">
        <v>58.946054000499544</v>
      </c>
    </row>
    <row r="128" spans="1:20" x14ac:dyDescent="0.3">
      <c r="A128" s="2">
        <v>37073</v>
      </c>
      <c r="B128" s="3">
        <v>2126.7170000000001</v>
      </c>
      <c r="C128">
        <v>127</v>
      </c>
      <c r="D128">
        <f t="shared" si="1"/>
        <v>16129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R128" s="6">
        <v>92</v>
      </c>
      <c r="S128" s="6">
        <v>1955.847266923543</v>
      </c>
      <c r="T128" s="6">
        <v>-34.202266923542993</v>
      </c>
    </row>
    <row r="129" spans="1:20" x14ac:dyDescent="0.3">
      <c r="A129" s="2">
        <v>37104</v>
      </c>
      <c r="B129" s="3">
        <v>2202.6379999999999</v>
      </c>
      <c r="C129">
        <v>128</v>
      </c>
      <c r="D129">
        <f t="shared" si="1"/>
        <v>16384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R129" s="6">
        <v>93</v>
      </c>
      <c r="S129" s="6">
        <v>1624.3950045142533</v>
      </c>
      <c r="T129" s="6">
        <v>45.201995485746693</v>
      </c>
    </row>
    <row r="130" spans="1:20" x14ac:dyDescent="0.3">
      <c r="A130" s="2">
        <v>37135</v>
      </c>
      <c r="B130" s="3">
        <v>1707.693</v>
      </c>
      <c r="C130">
        <v>129</v>
      </c>
      <c r="D130">
        <f t="shared" si="1"/>
        <v>16641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R130" s="6">
        <v>94</v>
      </c>
      <c r="S130" s="6">
        <v>1765.478575438296</v>
      </c>
      <c r="T130" s="6">
        <v>25.995424561703885</v>
      </c>
    </row>
    <row r="131" spans="1:20" x14ac:dyDescent="0.3">
      <c r="A131" s="2">
        <v>37165</v>
      </c>
      <c r="B131" s="3">
        <v>1950.7159999999999</v>
      </c>
      <c r="C131">
        <v>130</v>
      </c>
      <c r="D131">
        <f t="shared" ref="D131:D160" si="2">C131^2</f>
        <v>16900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R131" s="6">
        <v>95</v>
      </c>
      <c r="S131" s="6">
        <v>1757.2161463623393</v>
      </c>
      <c r="T131" s="6">
        <v>59.497853637660683</v>
      </c>
    </row>
    <row r="132" spans="1:20" x14ac:dyDescent="0.3">
      <c r="A132" s="2">
        <v>37196</v>
      </c>
      <c r="B132" s="3">
        <v>1973.614</v>
      </c>
      <c r="C132">
        <v>131</v>
      </c>
      <c r="D132">
        <f t="shared" si="2"/>
        <v>17161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R132" s="6">
        <v>96</v>
      </c>
      <c r="S132" s="6">
        <v>1802.9348006197158</v>
      </c>
      <c r="T132" s="6">
        <v>43.81919938028409</v>
      </c>
    </row>
    <row r="133" spans="1:20" x14ac:dyDescent="0.3">
      <c r="A133" s="2">
        <v>37226</v>
      </c>
      <c r="B133" s="3">
        <v>1984.729</v>
      </c>
      <c r="C133">
        <v>132</v>
      </c>
      <c r="D133">
        <f t="shared" si="2"/>
        <v>17424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R133" s="6">
        <v>97</v>
      </c>
      <c r="S133" s="6">
        <v>1568.3475794748865</v>
      </c>
      <c r="T133" s="6">
        <v>31.079420525113392</v>
      </c>
    </row>
    <row r="134" spans="1:20" x14ac:dyDescent="0.3">
      <c r="A134" s="2">
        <v>37257</v>
      </c>
      <c r="B134" s="3">
        <v>1759.6289999999999</v>
      </c>
      <c r="C134">
        <v>133</v>
      </c>
      <c r="D134">
        <f t="shared" si="2"/>
        <v>17689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R134" s="6">
        <v>98</v>
      </c>
      <c r="S134" s="6">
        <v>1532.7702039548064</v>
      </c>
      <c r="T134" s="6">
        <v>16.03379604519364</v>
      </c>
    </row>
    <row r="135" spans="1:20" x14ac:dyDescent="0.3">
      <c r="A135" s="2">
        <v>37288</v>
      </c>
      <c r="B135" s="3">
        <v>1770.595</v>
      </c>
      <c r="C135">
        <v>134</v>
      </c>
      <c r="D135">
        <f t="shared" si="2"/>
        <v>17956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R135" s="6">
        <v>99</v>
      </c>
      <c r="S135" s="6">
        <v>1835.4067515116503</v>
      </c>
      <c r="T135" s="6">
        <v>-3.0737515116502436</v>
      </c>
    </row>
    <row r="136" spans="1:20" x14ac:dyDescent="0.3">
      <c r="A136" s="2">
        <v>37316</v>
      </c>
      <c r="B136" s="3">
        <v>2019.912</v>
      </c>
      <c r="C136">
        <v>135</v>
      </c>
      <c r="D136">
        <f t="shared" si="2"/>
        <v>18225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R136" s="6">
        <v>100</v>
      </c>
      <c r="S136" s="6">
        <v>1845.9126202797147</v>
      </c>
      <c r="T136" s="6">
        <v>-6.1926202797146743</v>
      </c>
    </row>
    <row r="137" spans="1:20" x14ac:dyDescent="0.3">
      <c r="A137" s="2">
        <v>37347</v>
      </c>
      <c r="B137" s="3">
        <v>2048.3980000000001</v>
      </c>
      <c r="C137">
        <v>136</v>
      </c>
      <c r="D137">
        <f t="shared" si="2"/>
        <v>18496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R137" s="6">
        <v>101</v>
      </c>
      <c r="S137" s="6">
        <v>1879.7783495975643</v>
      </c>
      <c r="T137" s="6">
        <v>-33.280349597564282</v>
      </c>
    </row>
    <row r="138" spans="1:20" x14ac:dyDescent="0.3">
      <c r="A138" s="2">
        <v>37377</v>
      </c>
      <c r="B138" s="3">
        <v>2068.7629999999999</v>
      </c>
      <c r="C138">
        <v>137</v>
      </c>
      <c r="D138">
        <f t="shared" si="2"/>
        <v>18769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R138" s="6">
        <v>102</v>
      </c>
      <c r="S138" s="6">
        <v>1841.0524955820806</v>
      </c>
      <c r="T138" s="6">
        <v>23.799504417919479</v>
      </c>
    </row>
    <row r="139" spans="1:20" x14ac:dyDescent="0.3">
      <c r="A139" s="2">
        <v>37408</v>
      </c>
      <c r="B139" s="3">
        <v>1994.2670000000001</v>
      </c>
      <c r="C139">
        <v>138</v>
      </c>
      <c r="D139">
        <f t="shared" si="2"/>
        <v>19044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R139" s="6">
        <v>103</v>
      </c>
      <c r="S139" s="6">
        <v>1948.1330582332635</v>
      </c>
      <c r="T139" s="6">
        <v>17.609941766736483</v>
      </c>
    </row>
    <row r="140" spans="1:20" x14ac:dyDescent="0.3">
      <c r="A140" s="2">
        <v>37438</v>
      </c>
      <c r="B140" s="3">
        <v>2075.2579999999998</v>
      </c>
      <c r="C140">
        <v>139</v>
      </c>
      <c r="D140">
        <f t="shared" si="2"/>
        <v>19321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R140" s="6">
        <v>104</v>
      </c>
      <c r="S140" s="6">
        <v>1995.8045375511128</v>
      </c>
      <c r="T140" s="6">
        <v>-46.802537551112891</v>
      </c>
    </row>
    <row r="141" spans="1:20" x14ac:dyDescent="0.3">
      <c r="A141" s="2">
        <v>37469</v>
      </c>
      <c r="B141" s="3">
        <v>2026.56</v>
      </c>
      <c r="C141">
        <v>140</v>
      </c>
      <c r="D141">
        <f t="shared" si="2"/>
        <v>19600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R141" s="6">
        <v>105</v>
      </c>
      <c r="S141" s="6">
        <v>1665.4024335356294</v>
      </c>
      <c r="T141" s="6">
        <v>-58.029433535629323</v>
      </c>
    </row>
    <row r="142" spans="1:20" x14ac:dyDescent="0.3">
      <c r="A142" s="2">
        <v>37500</v>
      </c>
      <c r="B142" s="3">
        <v>1734.155</v>
      </c>
      <c r="C142">
        <v>141</v>
      </c>
      <c r="D142">
        <f t="shared" si="2"/>
        <v>19881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R142" s="6">
        <v>106</v>
      </c>
      <c r="S142" s="6">
        <v>1807.5361628534788</v>
      </c>
      <c r="T142" s="6">
        <v>-3.8721628534788124</v>
      </c>
    </row>
    <row r="143" spans="1:20" x14ac:dyDescent="0.3">
      <c r="A143" s="2">
        <v>37530</v>
      </c>
      <c r="B143" s="3">
        <v>1916.771</v>
      </c>
      <c r="C143">
        <v>142</v>
      </c>
      <c r="D143">
        <f t="shared" si="2"/>
        <v>20164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R143" s="6">
        <v>107</v>
      </c>
      <c r="S143" s="6">
        <v>1800.3238921713285</v>
      </c>
      <c r="T143" s="6">
        <v>49.985107828671516</v>
      </c>
    </row>
    <row r="144" spans="1:20" x14ac:dyDescent="0.3">
      <c r="A144" s="2">
        <v>37561</v>
      </c>
      <c r="B144" s="3">
        <v>1858.345</v>
      </c>
      <c r="C144">
        <v>143</v>
      </c>
      <c r="D144">
        <f t="shared" si="2"/>
        <v>20449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R144" s="6">
        <v>108</v>
      </c>
      <c r="S144" s="6">
        <v>1847.0927048225115</v>
      </c>
      <c r="T144" s="6">
        <v>-10.657704822511505</v>
      </c>
    </row>
    <row r="145" spans="1:20" x14ac:dyDescent="0.3">
      <c r="A145" s="2">
        <v>37591</v>
      </c>
      <c r="B145" s="3">
        <v>1996.3520000000001</v>
      </c>
      <c r="C145">
        <v>144</v>
      </c>
      <c r="D145">
        <f t="shared" si="2"/>
        <v>20736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R145" s="6">
        <v>109</v>
      </c>
      <c r="S145" s="6">
        <v>1613.5556420714888</v>
      </c>
      <c r="T145" s="6">
        <v>-71.895642071488737</v>
      </c>
    </row>
    <row r="146" spans="1:20" x14ac:dyDescent="0.3">
      <c r="A146" s="2">
        <v>37622</v>
      </c>
      <c r="B146" s="3">
        <v>1778.0329999999999</v>
      </c>
      <c r="C146">
        <v>145</v>
      </c>
      <c r="D146">
        <f t="shared" si="2"/>
        <v>21025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R146" s="6">
        <v>110</v>
      </c>
      <c r="S146" s="6">
        <v>1579.0284249452152</v>
      </c>
      <c r="T146" s="6">
        <v>37.899575054784918</v>
      </c>
    </row>
    <row r="147" spans="1:20" x14ac:dyDescent="0.3">
      <c r="A147" s="2">
        <v>37653</v>
      </c>
      <c r="B147" s="3">
        <v>1749.489</v>
      </c>
      <c r="C147">
        <v>146</v>
      </c>
      <c r="D147">
        <f t="shared" si="2"/>
        <v>21316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R147" s="6">
        <v>111</v>
      </c>
      <c r="S147" s="6">
        <v>1882.7151308958653</v>
      </c>
      <c r="T147" s="6">
        <v>36.822869104134725</v>
      </c>
    </row>
    <row r="148" spans="1:20" x14ac:dyDescent="0.3">
      <c r="A148" s="2">
        <v>37681</v>
      </c>
      <c r="B148" s="3">
        <v>2066.4659999999999</v>
      </c>
      <c r="C148">
        <v>147</v>
      </c>
      <c r="D148">
        <f t="shared" si="2"/>
        <v>21609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R148" s="6">
        <v>112</v>
      </c>
      <c r="S148" s="6">
        <v>1894.2711580577366</v>
      </c>
      <c r="T148" s="6">
        <v>77.221841942263381</v>
      </c>
    </row>
    <row r="149" spans="1:20" x14ac:dyDescent="0.3">
      <c r="A149" s="4">
        <v>37712</v>
      </c>
      <c r="B149" s="5">
        <v>2098.8989999999999</v>
      </c>
      <c r="C149">
        <v>148</v>
      </c>
      <c r="D149">
        <f t="shared" si="2"/>
        <v>21904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>$B$163+SUMPRODUCT($C$163:$O$163,C149:O149)</f>
        <v>2114.9581757458691</v>
      </c>
      <c r="R149" s="6">
        <v>113</v>
      </c>
      <c r="S149" s="6">
        <v>1929.1870457693926</v>
      </c>
      <c r="T149" s="6">
        <v>63.113954230607305</v>
      </c>
    </row>
    <row r="150" spans="1:20" x14ac:dyDescent="0.3">
      <c r="A150" s="4">
        <v>37742</v>
      </c>
      <c r="B150" s="5">
        <v>2104.9110000000001</v>
      </c>
      <c r="C150">
        <v>149</v>
      </c>
      <c r="D150">
        <f t="shared" si="2"/>
        <v>22201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ref="Q150:Q160" si="3">$B$163+SUMPRODUCT($C$163:$O$163,C150:O150)</f>
        <v>2153.0245386389447</v>
      </c>
      <c r="R150" s="6">
        <v>114</v>
      </c>
      <c r="S150" s="6">
        <v>1891.5113501477151</v>
      </c>
      <c r="T150" s="6">
        <v>118.2516498522848</v>
      </c>
    </row>
    <row r="151" spans="1:20" x14ac:dyDescent="0.3">
      <c r="A151" s="4">
        <v>37773</v>
      </c>
      <c r="B151" s="5">
        <v>2129.6709999999998</v>
      </c>
      <c r="C151">
        <v>150</v>
      </c>
      <c r="D151">
        <f t="shared" si="2"/>
        <v>22500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3"/>
        <v>2118.499318198687</v>
      </c>
      <c r="R151" s="6">
        <v>115</v>
      </c>
      <c r="S151" s="6">
        <v>1999.6420711927046</v>
      </c>
      <c r="T151" s="6">
        <v>54.353928807295461</v>
      </c>
    </row>
    <row r="152" spans="1:20" x14ac:dyDescent="0.3">
      <c r="A152" s="4">
        <v>37803</v>
      </c>
      <c r="B152" s="5">
        <v>2223.3490000000002</v>
      </c>
      <c r="C152">
        <v>151</v>
      </c>
      <c r="D152">
        <f t="shared" si="2"/>
        <v>22801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3"/>
        <v>2229.7805144250956</v>
      </c>
      <c r="R152" s="6">
        <v>116</v>
      </c>
      <c r="S152" s="6">
        <v>2048.3637089043605</v>
      </c>
      <c r="T152" s="6">
        <v>49.107291095639539</v>
      </c>
    </row>
    <row r="153" spans="1:20" x14ac:dyDescent="0.3">
      <c r="A153" s="4">
        <v>37834</v>
      </c>
      <c r="B153" s="5">
        <v>2174.36</v>
      </c>
      <c r="C153">
        <v>152</v>
      </c>
      <c r="D153">
        <f t="shared" si="2"/>
        <v>23104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f t="shared" si="3"/>
        <v>2281.6526273181712</v>
      </c>
      <c r="R153" s="6">
        <v>117</v>
      </c>
      <c r="S153" s="6">
        <v>1719.0117632826837</v>
      </c>
      <c r="T153" s="6">
        <v>104.69423671731624</v>
      </c>
    </row>
    <row r="154" spans="1:20" x14ac:dyDescent="0.3">
      <c r="A154" s="4">
        <v>37865</v>
      </c>
      <c r="B154" s="5">
        <v>1931.4059999999999</v>
      </c>
      <c r="C154">
        <v>153</v>
      </c>
      <c r="D154">
        <f t="shared" si="2"/>
        <v>23409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f t="shared" si="3"/>
        <v>1955.4511568779135</v>
      </c>
      <c r="R154" s="6">
        <v>118</v>
      </c>
      <c r="S154" s="6">
        <v>1862.1956509943398</v>
      </c>
      <c r="T154" s="6">
        <v>114.80134900566031</v>
      </c>
    </row>
    <row r="155" spans="1:20" x14ac:dyDescent="0.3">
      <c r="A155" s="4">
        <v>37895</v>
      </c>
      <c r="B155" s="5">
        <v>2121.4699999999998</v>
      </c>
      <c r="C155">
        <v>154</v>
      </c>
      <c r="D155">
        <f t="shared" si="2"/>
        <v>23716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f t="shared" si="3"/>
        <v>2101.7855197709891</v>
      </c>
      <c r="R155" s="6">
        <v>119</v>
      </c>
      <c r="S155" s="6">
        <v>1856.0335387059956</v>
      </c>
      <c r="T155" s="6">
        <v>125.37446129400428</v>
      </c>
    </row>
    <row r="156" spans="1:20" x14ac:dyDescent="0.3">
      <c r="A156" s="4">
        <v>37926</v>
      </c>
      <c r="B156" s="5">
        <v>2076.0540000000001</v>
      </c>
      <c r="C156">
        <v>155</v>
      </c>
      <c r="D156">
        <f t="shared" si="2"/>
        <v>24025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f t="shared" si="3"/>
        <v>2098.7738826640648</v>
      </c>
      <c r="R156" s="6">
        <v>120</v>
      </c>
      <c r="S156" s="6">
        <v>1903.8525097509848</v>
      </c>
      <c r="T156" s="6">
        <v>96.300490249015184</v>
      </c>
    </row>
    <row r="157" spans="1:20" x14ac:dyDescent="0.3">
      <c r="A157" s="4">
        <v>37956</v>
      </c>
      <c r="B157" s="5">
        <v>2140.6770000000001</v>
      </c>
      <c r="C157">
        <v>156</v>
      </c>
      <c r="D157">
        <f t="shared" si="2"/>
        <v>24336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f t="shared" si="3"/>
        <v>2149.7433288904735</v>
      </c>
      <c r="R157" s="6">
        <v>121</v>
      </c>
      <c r="S157" s="6">
        <v>1671.3656053937689</v>
      </c>
      <c r="T157" s="6">
        <v>11.782394606231037</v>
      </c>
    </row>
    <row r="158" spans="1:20" x14ac:dyDescent="0.3">
      <c r="A158" s="4">
        <v>37987</v>
      </c>
      <c r="B158" s="5">
        <v>1831.508</v>
      </c>
      <c r="C158">
        <v>157</v>
      </c>
      <c r="D158">
        <f t="shared" si="2"/>
        <v>24649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3"/>
        <v>1920.4068997146769</v>
      </c>
      <c r="R158" s="6">
        <v>122</v>
      </c>
      <c r="S158" s="6">
        <v>1637.8885466613017</v>
      </c>
      <c r="T158" s="6">
        <v>25.515453338698308</v>
      </c>
    </row>
    <row r="159" spans="1:20" x14ac:dyDescent="0.3">
      <c r="A159" s="4">
        <v>38018</v>
      </c>
      <c r="B159" s="5">
        <v>1838.0060000000001</v>
      </c>
      <c r="C159">
        <v>158</v>
      </c>
      <c r="D159">
        <f t="shared" si="2"/>
        <v>24964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3"/>
        <v>1890.080316163629</v>
      </c>
      <c r="R159" s="6">
        <v>123</v>
      </c>
      <c r="S159" s="6">
        <v>1942.6254110057585</v>
      </c>
      <c r="T159" s="6">
        <v>65.30258899424166</v>
      </c>
    </row>
    <row r="160" spans="1:20" x14ac:dyDescent="0.3">
      <c r="A160" s="4">
        <v>38047</v>
      </c>
      <c r="B160" s="5">
        <v>2132.4459999999999</v>
      </c>
      <c r="C160">
        <v>159</v>
      </c>
      <c r="D160">
        <f t="shared" si="2"/>
        <v>25281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3"/>
        <v>2197.9676556895056</v>
      </c>
      <c r="R160" s="6">
        <v>124</v>
      </c>
      <c r="S160" s="6">
        <v>1955.2315965614364</v>
      </c>
      <c r="T160" s="6">
        <v>68.560403438563526</v>
      </c>
    </row>
    <row r="161" spans="1:20" x14ac:dyDescent="0.3">
      <c r="R161" s="6">
        <v>125</v>
      </c>
      <c r="S161" s="6">
        <v>1991.1976426668987</v>
      </c>
      <c r="T161" s="6">
        <v>55.810357333101365</v>
      </c>
    </row>
    <row r="162" spans="1:20" ht="15" thickBot="1" x14ac:dyDescent="0.35">
      <c r="A162" s="14"/>
      <c r="B162" s="6" t="s">
        <v>26</v>
      </c>
      <c r="C162" s="6" t="s">
        <v>2</v>
      </c>
      <c r="D162" s="6" t="s">
        <v>53</v>
      </c>
      <c r="E162" s="6" t="s">
        <v>3</v>
      </c>
      <c r="F162" s="6" t="s">
        <v>4</v>
      </c>
      <c r="G162" s="6" t="s">
        <v>5</v>
      </c>
      <c r="H162" s="6" t="s">
        <v>6</v>
      </c>
      <c r="I162" s="6" t="s">
        <v>7</v>
      </c>
      <c r="J162" s="6" t="s">
        <v>8</v>
      </c>
      <c r="K162" s="6" t="s">
        <v>9</v>
      </c>
      <c r="L162" s="6" t="s">
        <v>10</v>
      </c>
      <c r="M162" s="6" t="s">
        <v>11</v>
      </c>
      <c r="N162" s="6" t="s">
        <v>12</v>
      </c>
      <c r="O162" s="7" t="s">
        <v>13</v>
      </c>
      <c r="P162" s="14"/>
      <c r="Q162" s="14"/>
      <c r="R162" s="6">
        <v>126</v>
      </c>
      <c r="S162" s="6">
        <v>1954.5721054390278</v>
      </c>
      <c r="T162" s="6">
        <v>118.34089456097217</v>
      </c>
    </row>
    <row r="163" spans="1:20" ht="15" thickBot="1" x14ac:dyDescent="0.35">
      <c r="A163" s="14"/>
      <c r="B163" s="6">
        <v>1903.3399931217555</v>
      </c>
      <c r="C163" s="6">
        <v>-5.2465209971222242</v>
      </c>
      <c r="D163" s="6">
        <v>4.3756599741937255E-2</v>
      </c>
      <c r="E163" s="6">
        <v>-237.78572389790088</v>
      </c>
      <c r="F163" s="6">
        <v>-276.64911537053655</v>
      </c>
      <c r="G163" s="6">
        <v>22.613903034267956</v>
      </c>
      <c r="H163" s="6">
        <v>29.658729450809268</v>
      </c>
      <c r="I163" s="6">
        <v>59.975903217651656</v>
      </c>
      <c r="J163" s="6">
        <v>17.613980451676863</v>
      </c>
      <c r="K163" s="6">
        <v>120.97096115288481</v>
      </c>
      <c r="L163" s="6">
        <v>164.83134532127551</v>
      </c>
      <c r="M163" s="6">
        <v>-169.46936704315078</v>
      </c>
      <c r="N163" s="6">
        <v>-31.321759273727729</v>
      </c>
      <c r="O163" s="7">
        <v>-42.607664703788643</v>
      </c>
      <c r="P163" s="14"/>
      <c r="Q163" s="14"/>
      <c r="R163" s="6">
        <v>127</v>
      </c>
      <c r="S163" s="6">
        <v>2063.7529848778236</v>
      </c>
      <c r="T163" s="6">
        <v>62.964015122176534</v>
      </c>
    </row>
    <row r="164" spans="1:20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6">
        <v>128</v>
      </c>
      <c r="S164" s="6">
        <v>2113.5247809832863</v>
      </c>
      <c r="T164" s="6">
        <v>89.113219016713629</v>
      </c>
    </row>
    <row r="165" spans="1:20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6">
        <v>129</v>
      </c>
      <c r="S165" s="6">
        <v>1785.2229937554157</v>
      </c>
      <c r="T165" s="6">
        <v>-77.529993755415717</v>
      </c>
    </row>
    <row r="166" spans="1:20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6">
        <v>130</v>
      </c>
      <c r="S166" s="6">
        <v>1929.457039860878</v>
      </c>
      <c r="T166" s="6">
        <v>21.258960139121882</v>
      </c>
    </row>
    <row r="167" spans="1:20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6">
        <v>131</v>
      </c>
      <c r="S167" s="6">
        <v>1924.3450859663405</v>
      </c>
      <c r="T167" s="6">
        <v>49.268914033659485</v>
      </c>
    </row>
    <row r="168" spans="1:20" x14ac:dyDescent="0.3">
      <c r="R168" s="6">
        <v>132</v>
      </c>
      <c r="S168" s="6">
        <v>1973.2142154051367</v>
      </c>
      <c r="T168" s="6">
        <v>11.514784594863386</v>
      </c>
    </row>
    <row r="169" spans="1:20" x14ac:dyDescent="0.3">
      <c r="R169" s="6">
        <v>133</v>
      </c>
      <c r="S169" s="6">
        <v>1741.7774694417267</v>
      </c>
      <c r="T169" s="6">
        <v>17.851530558273225</v>
      </c>
    </row>
    <row r="170" spans="1:20" x14ac:dyDescent="0.3">
      <c r="R170" s="6">
        <v>134</v>
      </c>
      <c r="S170" s="6">
        <v>1709.3505691030664</v>
      </c>
      <c r="T170" s="6">
        <v>61.244430896933636</v>
      </c>
    </row>
    <row r="171" spans="1:20" x14ac:dyDescent="0.3">
      <c r="R171" s="6">
        <v>135</v>
      </c>
      <c r="S171" s="6">
        <v>2015.1375918413296</v>
      </c>
      <c r="T171" s="6">
        <v>4.7744081586704397</v>
      </c>
    </row>
    <row r="172" spans="1:20" x14ac:dyDescent="0.3">
      <c r="R172" s="6">
        <v>136</v>
      </c>
      <c r="S172" s="6">
        <v>2028.7939357908137</v>
      </c>
      <c r="T172" s="6">
        <v>19.60406420918639</v>
      </c>
    </row>
    <row r="173" spans="1:20" x14ac:dyDescent="0.3">
      <c r="R173" s="6">
        <v>137</v>
      </c>
      <c r="S173" s="6">
        <v>2065.8101402900829</v>
      </c>
      <c r="T173" s="6">
        <v>2.9528597099169929</v>
      </c>
    </row>
    <row r="174" spans="1:20" x14ac:dyDescent="0.3">
      <c r="R174" s="6">
        <v>138</v>
      </c>
      <c r="S174" s="6">
        <v>2030.2347614560183</v>
      </c>
      <c r="T174" s="6">
        <v>-35.967761456018252</v>
      </c>
    </row>
    <row r="175" spans="1:20" x14ac:dyDescent="0.3">
      <c r="R175" s="6">
        <v>139</v>
      </c>
      <c r="S175" s="6">
        <v>2140.4657992886205</v>
      </c>
      <c r="T175" s="6">
        <v>-65.207799288620663</v>
      </c>
    </row>
    <row r="176" spans="1:20" x14ac:dyDescent="0.3">
      <c r="R176" s="6">
        <v>140</v>
      </c>
      <c r="S176" s="6">
        <v>2191.2877537878899</v>
      </c>
      <c r="T176" s="6">
        <v>-164.72775378788992</v>
      </c>
    </row>
    <row r="177" spans="18:22" x14ac:dyDescent="0.3">
      <c r="R177" s="6">
        <v>141</v>
      </c>
      <c r="S177" s="6">
        <v>1864.0361249538259</v>
      </c>
      <c r="T177" s="6">
        <v>-129.88112495382597</v>
      </c>
    </row>
    <row r="178" spans="18:22" x14ac:dyDescent="0.3">
      <c r="R178" s="6">
        <v>142</v>
      </c>
      <c r="S178" s="6">
        <v>2009.3203294530945</v>
      </c>
      <c r="T178" s="6">
        <v>-92.549329453094515</v>
      </c>
    </row>
    <row r="179" spans="18:22" x14ac:dyDescent="0.3">
      <c r="R179" s="6">
        <v>143</v>
      </c>
      <c r="S179" s="6">
        <v>2005.2585339523637</v>
      </c>
      <c r="T179" s="6">
        <v>-146.91353395236365</v>
      </c>
    </row>
    <row r="180" spans="18:22" x14ac:dyDescent="0.3">
      <c r="R180" s="6">
        <v>144</v>
      </c>
      <c r="S180" s="6">
        <v>2055.177821784966</v>
      </c>
      <c r="T180" s="6">
        <v>-58.82582178496591</v>
      </c>
    </row>
    <row r="181" spans="18:22" x14ac:dyDescent="0.3">
      <c r="R181" s="6">
        <v>145</v>
      </c>
      <c r="S181" s="6">
        <v>1824.7912342153627</v>
      </c>
      <c r="T181" s="6">
        <v>-46.758234215362791</v>
      </c>
    </row>
    <row r="182" spans="18:22" x14ac:dyDescent="0.3">
      <c r="R182" s="6">
        <v>146</v>
      </c>
      <c r="S182" s="6">
        <v>1793.4144922705091</v>
      </c>
      <c r="T182" s="6">
        <v>-43.925492270509039</v>
      </c>
    </row>
    <row r="183" spans="18:22" ht="15" thickBot="1" x14ac:dyDescent="0.35">
      <c r="R183" s="7">
        <v>147</v>
      </c>
      <c r="S183" s="7">
        <v>2100.2516734025785</v>
      </c>
      <c r="T183" s="7">
        <v>-33.785673402578595</v>
      </c>
    </row>
    <row r="184" spans="18:22" x14ac:dyDescent="0.3">
      <c r="R184" s="14"/>
      <c r="S184" s="14"/>
      <c r="T184" s="14"/>
      <c r="U184" s="14"/>
      <c r="V184" s="14"/>
    </row>
    <row r="185" spans="18:22" x14ac:dyDescent="0.3">
      <c r="R185" s="14"/>
      <c r="S185" s="14"/>
      <c r="T185" s="14"/>
      <c r="U185" s="14"/>
      <c r="V185" s="14"/>
    </row>
    <row r="186" spans="18:22" x14ac:dyDescent="0.3">
      <c r="R186" s="14"/>
      <c r="S186" s="14"/>
      <c r="T186" s="14"/>
      <c r="U186" s="14"/>
      <c r="V186" s="14"/>
    </row>
    <row r="187" spans="18:22" x14ac:dyDescent="0.3">
      <c r="R187" s="14"/>
      <c r="S187" s="14"/>
      <c r="T187" s="14"/>
      <c r="U187" s="14"/>
      <c r="V187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76E6-110B-409E-89BE-B1CE88ADFC0B}">
  <dimension ref="A1:F20"/>
  <sheetViews>
    <sheetView tabSelected="1" workbookViewId="0">
      <selection activeCell="C5" sqref="C5"/>
    </sheetView>
  </sheetViews>
  <sheetFormatPr defaultRowHeight="14.4" x14ac:dyDescent="0.3"/>
  <sheetData>
    <row r="1" spans="1:6" x14ac:dyDescent="0.3">
      <c r="C1" t="s">
        <v>43</v>
      </c>
    </row>
    <row r="2" spans="1:6" x14ac:dyDescent="0.3">
      <c r="A2" t="s">
        <v>0</v>
      </c>
      <c r="B2" t="s">
        <v>1</v>
      </c>
      <c r="C2" t="s">
        <v>44</v>
      </c>
      <c r="D2" t="s">
        <v>45</v>
      </c>
      <c r="E2" t="s">
        <v>52</v>
      </c>
      <c r="F2" t="s">
        <v>46</v>
      </c>
    </row>
    <row r="3" spans="1:6" x14ac:dyDescent="0.3">
      <c r="A3" s="4">
        <v>37712</v>
      </c>
      <c r="B3" s="5">
        <v>2098.8989999999999</v>
      </c>
      <c r="C3">
        <v>2114.9581757458691</v>
      </c>
      <c r="D3" s="11">
        <f>B3-C3</f>
        <v>-16.059175745869197</v>
      </c>
      <c r="E3" s="11">
        <f>ABS(D3)</f>
        <v>16.059175745869197</v>
      </c>
      <c r="F3" s="12">
        <f>E3/B3</f>
        <v>7.6512379804217342E-3</v>
      </c>
    </row>
    <row r="4" spans="1:6" x14ac:dyDescent="0.3">
      <c r="A4" s="4">
        <v>37742</v>
      </c>
      <c r="B4" s="5">
        <v>2104.9110000000001</v>
      </c>
      <c r="C4">
        <v>2153.0245386389447</v>
      </c>
      <c r="D4" s="11">
        <f t="shared" ref="D4:D14" si="0">B4-C4</f>
        <v>-48.113538638944647</v>
      </c>
      <c r="E4" s="11">
        <f t="shared" ref="E4:E14" si="1">ABS(D4)</f>
        <v>48.113538638944647</v>
      </c>
      <c r="F4" s="12">
        <f t="shared" ref="F4:F14" si="2">E4/B4</f>
        <v>2.2857754384363351E-2</v>
      </c>
    </row>
    <row r="5" spans="1:6" x14ac:dyDescent="0.3">
      <c r="A5" s="4">
        <v>37773</v>
      </c>
      <c r="B5" s="5">
        <v>2129.6709999999998</v>
      </c>
      <c r="C5">
        <v>2118.499318198687</v>
      </c>
      <c r="D5" s="11">
        <f t="shared" si="0"/>
        <v>11.171681801312843</v>
      </c>
      <c r="E5" s="11">
        <f t="shared" si="1"/>
        <v>11.171681801312843</v>
      </c>
      <c r="F5" s="12">
        <f t="shared" si="2"/>
        <v>5.245731289627761E-3</v>
      </c>
    </row>
    <row r="6" spans="1:6" x14ac:dyDescent="0.3">
      <c r="A6" s="4">
        <v>37803</v>
      </c>
      <c r="B6" s="5">
        <v>2223.3490000000002</v>
      </c>
      <c r="C6">
        <v>2229.7805144250956</v>
      </c>
      <c r="D6" s="11">
        <f t="shared" si="0"/>
        <v>-6.431514425095429</v>
      </c>
      <c r="E6" s="11">
        <f t="shared" si="1"/>
        <v>6.431514425095429</v>
      </c>
      <c r="F6" s="12">
        <f t="shared" si="2"/>
        <v>2.8927147402838817E-3</v>
      </c>
    </row>
    <row r="7" spans="1:6" x14ac:dyDescent="0.3">
      <c r="A7" s="4">
        <v>37834</v>
      </c>
      <c r="B7" s="5">
        <v>2174.36</v>
      </c>
      <c r="C7">
        <v>2281.6526273181712</v>
      </c>
      <c r="D7" s="11">
        <f t="shared" si="0"/>
        <v>-107.29262731817107</v>
      </c>
      <c r="E7" s="11">
        <f t="shared" si="1"/>
        <v>107.29262731817107</v>
      </c>
      <c r="F7" s="12">
        <f t="shared" si="2"/>
        <v>4.9344463344695021E-2</v>
      </c>
    </row>
    <row r="8" spans="1:6" x14ac:dyDescent="0.3">
      <c r="A8" s="4">
        <v>37865</v>
      </c>
      <c r="B8" s="5">
        <v>1931.4059999999999</v>
      </c>
      <c r="C8">
        <v>1955.4511568779135</v>
      </c>
      <c r="D8" s="11">
        <f t="shared" si="0"/>
        <v>-24.045156877913541</v>
      </c>
      <c r="E8" s="11">
        <f t="shared" si="1"/>
        <v>24.045156877913541</v>
      </c>
      <c r="F8" s="12">
        <f t="shared" si="2"/>
        <v>1.2449561033730631E-2</v>
      </c>
    </row>
    <row r="9" spans="1:6" x14ac:dyDescent="0.3">
      <c r="A9" s="4">
        <v>37895</v>
      </c>
      <c r="B9" s="5">
        <v>2121.4699999999998</v>
      </c>
      <c r="C9">
        <v>2101.7855197709891</v>
      </c>
      <c r="D9" s="11">
        <f t="shared" si="0"/>
        <v>19.68448022901066</v>
      </c>
      <c r="E9" s="11">
        <f t="shared" si="1"/>
        <v>19.68448022901066</v>
      </c>
      <c r="F9" s="12">
        <f t="shared" si="2"/>
        <v>9.2786983690604456E-3</v>
      </c>
    </row>
    <row r="10" spans="1:6" x14ac:dyDescent="0.3">
      <c r="A10" s="4">
        <v>37926</v>
      </c>
      <c r="B10" s="5">
        <v>2076.0540000000001</v>
      </c>
      <c r="C10">
        <v>2098.7738826640648</v>
      </c>
      <c r="D10" s="11">
        <f t="shared" si="0"/>
        <v>-22.719882664064698</v>
      </c>
      <c r="E10" s="11">
        <f t="shared" si="1"/>
        <v>22.719882664064698</v>
      </c>
      <c r="F10" s="12">
        <f t="shared" si="2"/>
        <v>1.0943782129012394E-2</v>
      </c>
    </row>
    <row r="11" spans="1:6" x14ac:dyDescent="0.3">
      <c r="A11" s="4">
        <v>37956</v>
      </c>
      <c r="B11" s="5">
        <v>2140.6770000000001</v>
      </c>
      <c r="C11">
        <v>2149.7433288904735</v>
      </c>
      <c r="D11" s="11">
        <f t="shared" si="0"/>
        <v>-9.0663288904734145</v>
      </c>
      <c r="E11" s="11">
        <f t="shared" si="1"/>
        <v>9.0663288904734145</v>
      </c>
      <c r="F11" s="12">
        <f t="shared" si="2"/>
        <v>4.2352624382255774E-3</v>
      </c>
    </row>
    <row r="12" spans="1:6" x14ac:dyDescent="0.3">
      <c r="A12" s="4">
        <v>37987</v>
      </c>
      <c r="B12" s="5">
        <v>1831.508</v>
      </c>
      <c r="C12">
        <v>1920.4068997146769</v>
      </c>
      <c r="D12" s="11">
        <f t="shared" si="0"/>
        <v>-88.898899714676872</v>
      </c>
      <c r="E12" s="11">
        <f t="shared" si="1"/>
        <v>88.898899714676872</v>
      </c>
      <c r="F12" s="12">
        <f t="shared" si="2"/>
        <v>4.8538635766088314E-2</v>
      </c>
    </row>
    <row r="13" spans="1:6" x14ac:dyDescent="0.3">
      <c r="A13" s="4">
        <v>38018</v>
      </c>
      <c r="B13" s="5">
        <v>1838.0060000000001</v>
      </c>
      <c r="C13">
        <v>1890.080316163629</v>
      </c>
      <c r="D13" s="11">
        <f t="shared" si="0"/>
        <v>-52.074316163628964</v>
      </c>
      <c r="E13" s="11">
        <f t="shared" si="1"/>
        <v>52.074316163628964</v>
      </c>
      <c r="F13" s="12">
        <f t="shared" si="2"/>
        <v>2.8331962008627264E-2</v>
      </c>
    </row>
    <row r="14" spans="1:6" x14ac:dyDescent="0.3">
      <c r="A14" s="4">
        <v>38047</v>
      </c>
      <c r="B14" s="5">
        <v>2132.4459999999999</v>
      </c>
      <c r="C14">
        <v>2197.9676556895056</v>
      </c>
      <c r="D14" s="11">
        <f t="shared" si="0"/>
        <v>-65.521655689505678</v>
      </c>
      <c r="E14" s="11">
        <f t="shared" si="1"/>
        <v>65.521655689505678</v>
      </c>
      <c r="F14" s="12">
        <f t="shared" si="2"/>
        <v>3.0726056223466237E-2</v>
      </c>
    </row>
    <row r="16" spans="1:6" x14ac:dyDescent="0.3">
      <c r="B16" s="10" t="s">
        <v>47</v>
      </c>
      <c r="C16" s="11">
        <f>AVERAGE(D3:D14)</f>
        <v>-34.113911174835003</v>
      </c>
    </row>
    <row r="17" spans="2:3" x14ac:dyDescent="0.3">
      <c r="B17" s="10" t="s">
        <v>48</v>
      </c>
      <c r="C17" s="11">
        <f>AVERAGE(E3:E14)</f>
        <v>39.256604846555582</v>
      </c>
    </row>
    <row r="18" spans="2:3" x14ac:dyDescent="0.3">
      <c r="B18" s="10" t="s">
        <v>49</v>
      </c>
      <c r="C18">
        <f>SUMSQ(D3:D14)/12</f>
        <v>2560.2136927147217</v>
      </c>
    </row>
    <row r="19" spans="2:3" x14ac:dyDescent="0.3">
      <c r="B19" s="10" t="s">
        <v>50</v>
      </c>
      <c r="C19" s="13">
        <f>AVERAGE(F3:F14)</f>
        <v>1.9374654975633551E-2</v>
      </c>
    </row>
    <row r="20" spans="2:3" x14ac:dyDescent="0.3">
      <c r="B20" s="10" t="s">
        <v>51</v>
      </c>
      <c r="C20">
        <f>SQRT(C18)</f>
        <v>50.598554255183238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3845-E910-40F0-B53D-6DFA1772B7F3}">
  <dimension ref="A1:AB183"/>
  <sheetViews>
    <sheetView zoomScale="90" zoomScaleNormal="90" workbookViewId="0">
      <pane ySplit="1" topLeftCell="A140" activePane="bottomLeft" state="frozen"/>
      <selection pane="bottomLeft" activeCell="F2" sqref="F2"/>
    </sheetView>
  </sheetViews>
  <sheetFormatPr defaultRowHeight="14.4" x14ac:dyDescent="0.3"/>
  <cols>
    <col min="1" max="1" width="8.88671875" style="14"/>
    <col min="2" max="2" width="9.5546875" style="14" bestFit="1" customWidth="1"/>
    <col min="3" max="21" width="8.88671875" style="14"/>
    <col min="22" max="22" width="12.5546875" style="14" customWidth="1"/>
    <col min="23" max="23" width="8.88671875" style="14"/>
    <col min="24" max="24" width="10.88671875" style="14" customWidth="1"/>
    <col min="25" max="16384" width="8.88671875" style="14"/>
  </cols>
  <sheetData>
    <row r="1" spans="1:28" x14ac:dyDescent="0.3">
      <c r="A1" s="17" t="s">
        <v>0</v>
      </c>
      <c r="B1" s="17" t="s">
        <v>1</v>
      </c>
      <c r="C1" s="14" t="s">
        <v>2</v>
      </c>
      <c r="D1" s="14" t="s">
        <v>53</v>
      </c>
      <c r="E1" s="14" t="s">
        <v>55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S1" t="s">
        <v>15</v>
      </c>
      <c r="T1"/>
      <c r="U1"/>
      <c r="V1"/>
      <c r="W1"/>
      <c r="X1"/>
      <c r="Y1"/>
      <c r="Z1"/>
      <c r="AA1"/>
    </row>
    <row r="2" spans="1:28" ht="15" thickBot="1" x14ac:dyDescent="0.35">
      <c r="A2" s="18">
        <v>33270</v>
      </c>
      <c r="B2" s="19">
        <v>1620.586</v>
      </c>
      <c r="C2" s="14">
        <v>2</v>
      </c>
      <c r="D2" s="14">
        <f t="shared" ref="D2:D65" si="0">C2^2</f>
        <v>4</v>
      </c>
      <c r="E2" s="22">
        <v>1708.9169999999999</v>
      </c>
      <c r="F2" s="14">
        <v>0</v>
      </c>
      <c r="G2" s="14">
        <v>1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S2"/>
      <c r="T2"/>
      <c r="U2"/>
      <c r="V2"/>
      <c r="W2"/>
      <c r="X2"/>
      <c r="Y2"/>
      <c r="Z2"/>
      <c r="AA2"/>
    </row>
    <row r="3" spans="1:28" x14ac:dyDescent="0.3">
      <c r="A3" s="18">
        <v>33298</v>
      </c>
      <c r="B3" s="19">
        <v>1972.7149999999999</v>
      </c>
      <c r="C3" s="14">
        <v>3</v>
      </c>
      <c r="D3" s="14">
        <f t="shared" si="0"/>
        <v>9</v>
      </c>
      <c r="E3" s="22">
        <v>1620.586</v>
      </c>
      <c r="F3" s="14">
        <v>0</v>
      </c>
      <c r="G3" s="14">
        <v>0</v>
      </c>
      <c r="H3" s="14">
        <v>1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S3" s="9" t="s">
        <v>16</v>
      </c>
      <c r="T3" s="9"/>
      <c r="U3"/>
      <c r="V3"/>
      <c r="W3"/>
      <c r="X3"/>
      <c r="Y3"/>
      <c r="Z3"/>
      <c r="AA3"/>
    </row>
    <row r="4" spans="1:28" x14ac:dyDescent="0.3">
      <c r="A4" s="18">
        <v>33329</v>
      </c>
      <c r="B4" s="19">
        <v>1811.665</v>
      </c>
      <c r="C4" s="14">
        <v>4</v>
      </c>
      <c r="D4" s="14">
        <f t="shared" si="0"/>
        <v>16</v>
      </c>
      <c r="E4" s="22">
        <v>1972.7149999999999</v>
      </c>
      <c r="F4" s="14">
        <v>0</v>
      </c>
      <c r="G4" s="14">
        <v>0</v>
      </c>
      <c r="H4" s="14">
        <v>0</v>
      </c>
      <c r="I4" s="14">
        <v>1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S4" s="6" t="s">
        <v>17</v>
      </c>
      <c r="T4" s="6">
        <v>0.94830309456716022</v>
      </c>
      <c r="U4"/>
      <c r="V4"/>
      <c r="W4"/>
      <c r="X4"/>
      <c r="Y4"/>
      <c r="Z4"/>
      <c r="AA4"/>
    </row>
    <row r="5" spans="1:28" x14ac:dyDescent="0.3">
      <c r="A5" s="18">
        <v>33359</v>
      </c>
      <c r="B5" s="19">
        <v>1974.9639999999999</v>
      </c>
      <c r="C5" s="14">
        <v>5</v>
      </c>
      <c r="D5" s="14">
        <f t="shared" si="0"/>
        <v>25</v>
      </c>
      <c r="E5" s="22">
        <v>1811.665</v>
      </c>
      <c r="F5" s="14">
        <v>0</v>
      </c>
      <c r="G5" s="14">
        <v>0</v>
      </c>
      <c r="H5" s="14">
        <v>0</v>
      </c>
      <c r="I5" s="14">
        <v>0</v>
      </c>
      <c r="J5" s="14">
        <v>1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S5" s="6" t="s">
        <v>18</v>
      </c>
      <c r="T5" s="6">
        <v>0.89927875916565247</v>
      </c>
      <c r="U5"/>
      <c r="V5"/>
      <c r="W5"/>
      <c r="X5"/>
      <c r="Y5"/>
      <c r="Z5"/>
      <c r="AA5"/>
    </row>
    <row r="6" spans="1:28" x14ac:dyDescent="0.3">
      <c r="A6" s="18">
        <v>33390</v>
      </c>
      <c r="B6" s="19">
        <v>1862.356</v>
      </c>
      <c r="C6" s="14">
        <v>6</v>
      </c>
      <c r="D6" s="14">
        <f t="shared" si="0"/>
        <v>36</v>
      </c>
      <c r="E6" s="22">
        <v>1974.9639999999999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1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S6" s="6" t="s">
        <v>19</v>
      </c>
      <c r="T6" s="6">
        <v>0.8885146570917527</v>
      </c>
      <c r="U6"/>
      <c r="V6"/>
      <c r="W6"/>
      <c r="X6"/>
      <c r="Y6"/>
      <c r="Z6"/>
      <c r="AA6"/>
    </row>
    <row r="7" spans="1:28" x14ac:dyDescent="0.3">
      <c r="A7" s="18">
        <v>33420</v>
      </c>
      <c r="B7" s="19">
        <v>1939.86</v>
      </c>
      <c r="C7" s="14">
        <v>7</v>
      </c>
      <c r="D7" s="14">
        <f t="shared" si="0"/>
        <v>49</v>
      </c>
      <c r="E7" s="22">
        <v>1862.356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1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S7" s="6" t="s">
        <v>20</v>
      </c>
      <c r="T7" s="6">
        <v>57.132173157523127</v>
      </c>
      <c r="U7"/>
      <c r="V7"/>
      <c r="W7"/>
      <c r="X7"/>
      <c r="Y7"/>
      <c r="Z7"/>
      <c r="AA7"/>
    </row>
    <row r="8" spans="1:28" ht="15" thickBot="1" x14ac:dyDescent="0.35">
      <c r="A8" s="18">
        <v>33451</v>
      </c>
      <c r="B8" s="19">
        <v>2013.2639999999999</v>
      </c>
      <c r="C8" s="14">
        <v>8</v>
      </c>
      <c r="D8" s="14">
        <f t="shared" si="0"/>
        <v>64</v>
      </c>
      <c r="E8" s="22">
        <v>1939.86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1</v>
      </c>
      <c r="N8" s="14">
        <v>0</v>
      </c>
      <c r="O8" s="14">
        <v>0</v>
      </c>
      <c r="P8" s="14">
        <v>0</v>
      </c>
      <c r="Q8" s="14">
        <v>0</v>
      </c>
      <c r="S8" s="7" t="s">
        <v>21</v>
      </c>
      <c r="T8" s="7">
        <v>146</v>
      </c>
      <c r="U8"/>
      <c r="V8"/>
      <c r="W8"/>
      <c r="X8"/>
      <c r="Y8"/>
      <c r="Z8"/>
      <c r="AA8"/>
    </row>
    <row r="9" spans="1:28" x14ac:dyDescent="0.3">
      <c r="A9" s="18">
        <v>33482</v>
      </c>
      <c r="B9" s="19">
        <v>1595.6569999999999</v>
      </c>
      <c r="C9" s="14">
        <v>9</v>
      </c>
      <c r="D9" s="14">
        <f t="shared" si="0"/>
        <v>81</v>
      </c>
      <c r="E9" s="22">
        <v>2013.2639999999999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1</v>
      </c>
      <c r="O9" s="14">
        <v>0</v>
      </c>
      <c r="P9" s="14">
        <v>0</v>
      </c>
      <c r="Q9" s="14">
        <v>0</v>
      </c>
      <c r="S9"/>
      <c r="T9"/>
      <c r="U9"/>
      <c r="V9"/>
      <c r="W9"/>
      <c r="X9"/>
      <c r="Y9"/>
      <c r="Z9"/>
      <c r="AA9"/>
    </row>
    <row r="10" spans="1:28" ht="15" thickBot="1" x14ac:dyDescent="0.35">
      <c r="A10" s="18">
        <v>33512</v>
      </c>
      <c r="B10" s="19">
        <v>1724.924</v>
      </c>
      <c r="C10" s="14">
        <v>10</v>
      </c>
      <c r="D10" s="14">
        <f t="shared" si="0"/>
        <v>100</v>
      </c>
      <c r="E10" s="22">
        <v>1595.6569999999999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1</v>
      </c>
      <c r="P10" s="14">
        <v>0</v>
      </c>
      <c r="Q10" s="14">
        <v>0</v>
      </c>
      <c r="S10" t="s">
        <v>22</v>
      </c>
      <c r="T10"/>
      <c r="U10"/>
      <c r="V10"/>
      <c r="W10"/>
      <c r="X10"/>
      <c r="Y10"/>
      <c r="Z10"/>
      <c r="AA10"/>
    </row>
    <row r="11" spans="1:28" x14ac:dyDescent="0.3">
      <c r="A11" s="18">
        <v>33543</v>
      </c>
      <c r="B11" s="19">
        <v>1675.6669999999999</v>
      </c>
      <c r="C11" s="14">
        <v>11</v>
      </c>
      <c r="D11" s="14">
        <f t="shared" si="0"/>
        <v>121</v>
      </c>
      <c r="E11" s="22">
        <v>1724.924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1</v>
      </c>
      <c r="Q11" s="14">
        <v>0</v>
      </c>
      <c r="S11" s="8"/>
      <c r="T11" s="8" t="s">
        <v>27</v>
      </c>
      <c r="U11" s="8" t="s">
        <v>28</v>
      </c>
      <c r="V11" s="8" t="s">
        <v>29</v>
      </c>
      <c r="W11" s="8" t="s">
        <v>30</v>
      </c>
      <c r="X11" s="8" t="s">
        <v>31</v>
      </c>
      <c r="Y11"/>
      <c r="Z11"/>
      <c r="AA11"/>
    </row>
    <row r="12" spans="1:28" x14ac:dyDescent="0.3">
      <c r="A12" s="18">
        <v>33573</v>
      </c>
      <c r="B12" s="19">
        <v>1813.8630000000001</v>
      </c>
      <c r="C12" s="14">
        <v>12</v>
      </c>
      <c r="D12" s="14">
        <f t="shared" si="0"/>
        <v>144</v>
      </c>
      <c r="E12" s="22">
        <v>1675.6669999999999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</v>
      </c>
      <c r="S12" s="6" t="s">
        <v>23</v>
      </c>
      <c r="T12" s="6">
        <v>14</v>
      </c>
      <c r="U12" s="6">
        <v>3817737.3903131974</v>
      </c>
      <c r="V12" s="6">
        <v>272695.52787951409</v>
      </c>
      <c r="W12" s="6">
        <v>83.54424298392523</v>
      </c>
      <c r="X12" s="6">
        <v>4.04727197008308E-58</v>
      </c>
      <c r="Y12"/>
      <c r="Z12"/>
      <c r="AA12"/>
    </row>
    <row r="13" spans="1:28" x14ac:dyDescent="0.3">
      <c r="A13" s="18">
        <v>33604</v>
      </c>
      <c r="B13" s="19">
        <v>1614.827</v>
      </c>
      <c r="C13" s="14">
        <v>13</v>
      </c>
      <c r="D13" s="14">
        <f t="shared" si="0"/>
        <v>169</v>
      </c>
      <c r="E13" s="22">
        <v>1813.8630000000001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S13" s="6" t="s">
        <v>24</v>
      </c>
      <c r="T13" s="6">
        <v>131</v>
      </c>
      <c r="U13" s="6">
        <v>427595.16247085802</v>
      </c>
      <c r="V13" s="6">
        <v>3264.0852097012062</v>
      </c>
      <c r="W13" s="6"/>
      <c r="X13" s="6"/>
      <c r="Y13"/>
      <c r="Z13"/>
      <c r="AA13"/>
    </row>
    <row r="14" spans="1:28" ht="15" thickBot="1" x14ac:dyDescent="0.35">
      <c r="A14" s="18">
        <v>33635</v>
      </c>
      <c r="B14" s="19">
        <v>1557.088</v>
      </c>
      <c r="C14" s="14">
        <v>14</v>
      </c>
      <c r="D14" s="14">
        <f t="shared" si="0"/>
        <v>196</v>
      </c>
      <c r="E14" s="22">
        <v>1614.827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S14" s="7" t="s">
        <v>25</v>
      </c>
      <c r="T14" s="7">
        <v>145</v>
      </c>
      <c r="U14" s="7">
        <v>4245332.5527840555</v>
      </c>
      <c r="V14" s="7"/>
      <c r="W14" s="7"/>
      <c r="X14" s="7"/>
      <c r="Y14"/>
      <c r="Z14"/>
      <c r="AA14"/>
    </row>
    <row r="15" spans="1:28" ht="15" thickBot="1" x14ac:dyDescent="0.35">
      <c r="A15" s="18">
        <v>33664</v>
      </c>
      <c r="B15" s="19">
        <v>1891.223</v>
      </c>
      <c r="C15" s="14">
        <v>15</v>
      </c>
      <c r="D15" s="14">
        <f t="shared" si="0"/>
        <v>225</v>
      </c>
      <c r="E15" s="22">
        <v>1557.088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S15"/>
      <c r="T15"/>
      <c r="U15"/>
      <c r="V15"/>
      <c r="W15"/>
      <c r="X15"/>
      <c r="Y15"/>
      <c r="Z15"/>
      <c r="AA15"/>
      <c r="AB15" s="15"/>
    </row>
    <row r="16" spans="1:28" x14ac:dyDescent="0.3">
      <c r="A16" s="18">
        <v>33695</v>
      </c>
      <c r="B16" s="19">
        <v>1955.981</v>
      </c>
      <c r="C16" s="14">
        <v>16</v>
      </c>
      <c r="D16" s="14">
        <f t="shared" si="0"/>
        <v>256</v>
      </c>
      <c r="E16" s="22">
        <v>1891.223</v>
      </c>
      <c r="F16" s="14">
        <v>0</v>
      </c>
      <c r="G16" s="14">
        <v>0</v>
      </c>
      <c r="H16" s="14">
        <v>0</v>
      </c>
      <c r="I16" s="14">
        <v>1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S16" s="8"/>
      <c r="T16" s="8" t="s">
        <v>32</v>
      </c>
      <c r="U16" s="8" t="s">
        <v>20</v>
      </c>
      <c r="V16" s="8" t="s">
        <v>33</v>
      </c>
      <c r="W16" s="8" t="s">
        <v>34</v>
      </c>
      <c r="X16" s="8" t="s">
        <v>35</v>
      </c>
      <c r="Y16" s="8" t="s">
        <v>36</v>
      </c>
      <c r="Z16" s="8" t="s">
        <v>37</v>
      </c>
      <c r="AA16" s="8" t="s">
        <v>38</v>
      </c>
      <c r="AB16" s="6"/>
    </row>
    <row r="17" spans="1:28" x14ac:dyDescent="0.3">
      <c r="A17" s="18">
        <v>33725</v>
      </c>
      <c r="B17" s="19">
        <v>1884.7139999999999</v>
      </c>
      <c r="C17" s="14">
        <v>17</v>
      </c>
      <c r="D17" s="14">
        <f t="shared" si="0"/>
        <v>289</v>
      </c>
      <c r="E17" s="22">
        <v>1955.981</v>
      </c>
      <c r="F17" s="14">
        <v>0</v>
      </c>
      <c r="G17" s="14">
        <v>0</v>
      </c>
      <c r="H17" s="14">
        <v>0</v>
      </c>
      <c r="I17" s="14">
        <v>0</v>
      </c>
      <c r="J17" s="14">
        <v>1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S17" s="6" t="s">
        <v>26</v>
      </c>
      <c r="T17" s="6">
        <v>688.25524002993643</v>
      </c>
      <c r="U17" s="6">
        <v>125.7327471710133</v>
      </c>
      <c r="V17" s="6">
        <v>5.4739537273755543</v>
      </c>
      <c r="W17" s="6">
        <v>2.1615884247257769E-7</v>
      </c>
      <c r="X17" s="6">
        <v>439.52587393292799</v>
      </c>
      <c r="Y17" s="6">
        <v>936.98460612694487</v>
      </c>
      <c r="Z17" s="6">
        <v>439.52587393292799</v>
      </c>
      <c r="AA17" s="6">
        <v>936.98460612694487</v>
      </c>
      <c r="AB17" s="6"/>
    </row>
    <row r="18" spans="1:28" x14ac:dyDescent="0.3">
      <c r="A18" s="18">
        <v>33756</v>
      </c>
      <c r="B18" s="19">
        <v>1623.0419999999999</v>
      </c>
      <c r="C18" s="14">
        <v>18</v>
      </c>
      <c r="D18" s="14">
        <f t="shared" si="0"/>
        <v>324</v>
      </c>
      <c r="E18" s="22">
        <v>1884.7139999999999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S18" s="6" t="s">
        <v>2</v>
      </c>
      <c r="T18" s="6">
        <v>-1.6696071211531465</v>
      </c>
      <c r="U18" s="6">
        <v>0.58083877513187532</v>
      </c>
      <c r="V18" s="6">
        <v>-2.874476003731111</v>
      </c>
      <c r="W18" s="6">
        <v>4.7241256302566446E-3</v>
      </c>
      <c r="X18" s="6">
        <v>-2.8186447711983926</v>
      </c>
      <c r="Y18" s="6">
        <v>-0.52056947110790031</v>
      </c>
      <c r="Z18" s="6">
        <v>-2.8186447711983926</v>
      </c>
      <c r="AA18" s="6">
        <v>-0.52056947110790031</v>
      </c>
      <c r="AB18" s="6"/>
    </row>
    <row r="19" spans="1:28" x14ac:dyDescent="0.3">
      <c r="A19" s="18">
        <v>33786</v>
      </c>
      <c r="B19" s="19">
        <v>1903.309</v>
      </c>
      <c r="C19" s="14">
        <v>19</v>
      </c>
      <c r="D19" s="14">
        <f t="shared" si="0"/>
        <v>361</v>
      </c>
      <c r="E19" s="22">
        <v>1623.0419999999999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S19" s="6" t="s">
        <v>53</v>
      </c>
      <c r="T19" s="6">
        <v>1.463681773728142E-2</v>
      </c>
      <c r="U19" s="6">
        <v>4.1783121236890946E-3</v>
      </c>
      <c r="V19" s="6">
        <v>3.5030455609808184</v>
      </c>
      <c r="W19" s="6">
        <v>6.2979935053360475E-4</v>
      </c>
      <c r="X19" s="6">
        <v>6.3711196652661041E-3</v>
      </c>
      <c r="Y19" s="6">
        <v>2.2902515809296736E-2</v>
      </c>
      <c r="Z19" s="6">
        <v>6.3711196652661041E-3</v>
      </c>
      <c r="AA19" s="6">
        <v>2.2902515809296736E-2</v>
      </c>
      <c r="AB19" s="6"/>
    </row>
    <row r="20" spans="1:28" x14ac:dyDescent="0.3">
      <c r="A20" s="18">
        <v>33817</v>
      </c>
      <c r="B20" s="19">
        <v>1996.712</v>
      </c>
      <c r="C20" s="14">
        <v>20</v>
      </c>
      <c r="D20" s="14">
        <f t="shared" si="0"/>
        <v>400</v>
      </c>
      <c r="E20" s="22">
        <v>1903.309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1</v>
      </c>
      <c r="N20" s="14">
        <v>0</v>
      </c>
      <c r="O20" s="14">
        <v>0</v>
      </c>
      <c r="P20" s="14">
        <v>0</v>
      </c>
      <c r="Q20" s="14">
        <v>0</v>
      </c>
      <c r="S20" s="6" t="s">
        <v>55</v>
      </c>
      <c r="T20" s="6">
        <v>0.64938292340588111</v>
      </c>
      <c r="U20" s="6">
        <v>6.6333964443519119E-2</v>
      </c>
      <c r="V20" s="6">
        <v>9.7895991722129967</v>
      </c>
      <c r="W20" s="6">
        <v>2.5545504251264236E-17</v>
      </c>
      <c r="X20" s="6">
        <v>0.51815851848377359</v>
      </c>
      <c r="Y20" s="6">
        <v>0.78060732832798863</v>
      </c>
      <c r="Z20" s="6">
        <v>0.51815851848377359</v>
      </c>
      <c r="AA20" s="6">
        <v>0.78060732832798863</v>
      </c>
      <c r="AB20" s="6"/>
    </row>
    <row r="21" spans="1:28" x14ac:dyDescent="0.3">
      <c r="A21" s="18">
        <v>33848</v>
      </c>
      <c r="B21" s="19">
        <v>1703.8969999999999</v>
      </c>
      <c r="C21" s="14">
        <v>21</v>
      </c>
      <c r="D21" s="14">
        <f t="shared" si="0"/>
        <v>441</v>
      </c>
      <c r="E21" s="22">
        <v>1996.712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1</v>
      </c>
      <c r="O21" s="14">
        <v>0</v>
      </c>
      <c r="P21" s="14">
        <v>0</v>
      </c>
      <c r="Q21" s="14">
        <v>0</v>
      </c>
      <c r="S21" s="6" t="s">
        <v>3</v>
      </c>
      <c r="T21" s="6">
        <v>-269.50393756105734</v>
      </c>
      <c r="U21" s="6">
        <v>23.494908812310989</v>
      </c>
      <c r="V21" s="6">
        <v>-11.470737754889315</v>
      </c>
      <c r="W21" s="6">
        <v>1.6187800056477524E-21</v>
      </c>
      <c r="X21" s="6">
        <v>-315.98247164927449</v>
      </c>
      <c r="Y21" s="6">
        <v>-223.0254034728402</v>
      </c>
      <c r="Z21" s="6">
        <v>-315.98247164927449</v>
      </c>
      <c r="AA21" s="6">
        <v>-223.0254034728402</v>
      </c>
      <c r="AB21" s="6"/>
    </row>
    <row r="22" spans="1:28" x14ac:dyDescent="0.3">
      <c r="A22" s="18">
        <v>33878</v>
      </c>
      <c r="B22" s="19">
        <v>1810</v>
      </c>
      <c r="C22" s="14">
        <v>22</v>
      </c>
      <c r="D22" s="14">
        <f t="shared" si="0"/>
        <v>484</v>
      </c>
      <c r="E22" s="22">
        <v>1703.8969999999999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1</v>
      </c>
      <c r="P22" s="14">
        <v>0</v>
      </c>
      <c r="Q22" s="14">
        <v>0</v>
      </c>
      <c r="S22" s="6" t="s">
        <v>4</v>
      </c>
      <c r="T22" s="6">
        <v>-149.66862203360481</v>
      </c>
      <c r="U22" s="6">
        <v>26.30116609812351</v>
      </c>
      <c r="V22" s="6">
        <v>-5.6905698201831099</v>
      </c>
      <c r="W22" s="6">
        <v>7.9044659581151024E-8</v>
      </c>
      <c r="X22" s="6">
        <v>-201.69860243561234</v>
      </c>
      <c r="Y22" s="6">
        <v>-97.638641631597267</v>
      </c>
      <c r="Z22" s="6">
        <v>-201.69860243561234</v>
      </c>
      <c r="AA22" s="6">
        <v>-97.638641631597267</v>
      </c>
      <c r="AB22" s="6"/>
    </row>
    <row r="23" spans="1:28" x14ac:dyDescent="0.3">
      <c r="A23" s="18">
        <v>33909</v>
      </c>
      <c r="B23" s="19">
        <v>1861.6010000000001</v>
      </c>
      <c r="C23" s="14">
        <v>23</v>
      </c>
      <c r="D23" s="14">
        <f t="shared" si="0"/>
        <v>529</v>
      </c>
      <c r="E23" s="22">
        <v>1810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1</v>
      </c>
      <c r="Q23" s="14">
        <v>0</v>
      </c>
      <c r="S23" s="6" t="s">
        <v>5</v>
      </c>
      <c r="T23" s="6">
        <v>174.82357999188039</v>
      </c>
      <c r="U23" s="6">
        <v>27.660487218801528</v>
      </c>
      <c r="V23" s="6">
        <v>6.3203362474775355</v>
      </c>
      <c r="W23" s="6">
        <v>3.7752082131082609E-9</v>
      </c>
      <c r="X23" s="6">
        <v>120.10453816175777</v>
      </c>
      <c r="Y23" s="6">
        <v>229.54262182200301</v>
      </c>
      <c r="Z23" s="6">
        <v>120.10453816175777</v>
      </c>
      <c r="AA23" s="6">
        <v>229.54262182200301</v>
      </c>
      <c r="AB23" s="6"/>
    </row>
    <row r="24" spans="1:28" x14ac:dyDescent="0.3">
      <c r="A24" s="18">
        <v>33939</v>
      </c>
      <c r="B24" s="19">
        <v>1875.1220000000001</v>
      </c>
      <c r="C24" s="14">
        <v>24</v>
      </c>
      <c r="D24" s="14">
        <f t="shared" si="0"/>
        <v>576</v>
      </c>
      <c r="E24" s="22">
        <v>1861.6010000000001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1</v>
      </c>
      <c r="S24" s="6" t="s">
        <v>6</v>
      </c>
      <c r="T24" s="6">
        <v>-14.453409697942044</v>
      </c>
      <c r="U24" s="6">
        <v>23.774763068712833</v>
      </c>
      <c r="V24" s="6">
        <v>-0.60793075649878825</v>
      </c>
      <c r="W24" s="6">
        <v>0.54428590348558648</v>
      </c>
      <c r="X24" s="6">
        <v>-61.485562261540984</v>
      </c>
      <c r="Y24" s="6">
        <v>32.578742865656899</v>
      </c>
      <c r="Z24" s="6">
        <v>-61.485562261540984</v>
      </c>
      <c r="AA24" s="6">
        <v>32.578742865656899</v>
      </c>
      <c r="AB24" s="6"/>
    </row>
    <row r="25" spans="1:28" x14ac:dyDescent="0.3">
      <c r="A25" s="18">
        <v>33970</v>
      </c>
      <c r="B25" s="19">
        <v>1705.259</v>
      </c>
      <c r="C25" s="14">
        <v>25</v>
      </c>
      <c r="D25" s="14">
        <f t="shared" si="0"/>
        <v>625</v>
      </c>
      <c r="E25" s="22">
        <v>1875.1220000000001</v>
      </c>
      <c r="F25" s="14">
        <v>1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S25" s="6" t="s">
        <v>7</v>
      </c>
      <c r="T25" s="6">
        <v>13.103614948536904</v>
      </c>
      <c r="U25" s="6">
        <v>23.825584376279643</v>
      </c>
      <c r="V25" s="6">
        <v>0.54998084166962324</v>
      </c>
      <c r="W25" s="6">
        <v>0.58326900491796618</v>
      </c>
      <c r="X25" s="6">
        <v>-34.029074284304784</v>
      </c>
      <c r="Y25" s="6">
        <v>60.236304181378586</v>
      </c>
      <c r="Z25" s="6">
        <v>-34.029074284304784</v>
      </c>
      <c r="AA25" s="6">
        <v>60.236304181378586</v>
      </c>
      <c r="AB25" s="6"/>
    </row>
    <row r="26" spans="1:28" x14ac:dyDescent="0.3">
      <c r="A26" s="18">
        <v>34001</v>
      </c>
      <c r="B26" s="19">
        <v>1618.5350000000001</v>
      </c>
      <c r="C26" s="14">
        <v>26</v>
      </c>
      <c r="D26" s="14">
        <f t="shared" si="0"/>
        <v>676</v>
      </c>
      <c r="E26" s="22">
        <v>1705.259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S26" s="6" t="s">
        <v>8</v>
      </c>
      <c r="T26" s="6">
        <v>-48.95803185491544</v>
      </c>
      <c r="U26" s="6">
        <v>24.307024613232596</v>
      </c>
      <c r="V26" s="6">
        <v>-2.0141515728034842</v>
      </c>
      <c r="W26" s="6">
        <v>4.6041449449433947E-2</v>
      </c>
      <c r="X26" s="6">
        <v>-97.043124718833667</v>
      </c>
      <c r="Y26" s="6">
        <v>-0.87293899099721273</v>
      </c>
      <c r="Z26" s="6">
        <v>-97.043124718833667</v>
      </c>
      <c r="AA26" s="6">
        <v>-0.87293899099721273</v>
      </c>
      <c r="AB26" s="6"/>
    </row>
    <row r="27" spans="1:28" x14ac:dyDescent="0.3">
      <c r="A27" s="18">
        <v>34029</v>
      </c>
      <c r="B27" s="19">
        <v>1836.7090000000001</v>
      </c>
      <c r="C27" s="14">
        <v>27</v>
      </c>
      <c r="D27" s="14">
        <f t="shared" si="0"/>
        <v>729</v>
      </c>
      <c r="E27" s="22">
        <v>1618.5350000000001</v>
      </c>
      <c r="F27" s="14">
        <v>0</v>
      </c>
      <c r="G27" s="14">
        <v>0</v>
      </c>
      <c r="H27" s="14">
        <v>1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S27" s="6" t="s">
        <v>9</v>
      </c>
      <c r="T27" s="6">
        <v>81.897198972486137</v>
      </c>
      <c r="U27" s="6">
        <v>23.671031958405408</v>
      </c>
      <c r="V27" s="6">
        <v>3.4598068692736081</v>
      </c>
      <c r="W27" s="6">
        <v>7.3001250290911544E-4</v>
      </c>
      <c r="X27" s="6">
        <v>35.0702512890145</v>
      </c>
      <c r="Y27" s="6">
        <v>128.72414665595778</v>
      </c>
      <c r="Z27" s="6">
        <v>35.0702512890145</v>
      </c>
      <c r="AA27" s="6">
        <v>128.72414665595778</v>
      </c>
      <c r="AB27" s="6"/>
    </row>
    <row r="28" spans="1:28" x14ac:dyDescent="0.3">
      <c r="A28" s="18">
        <v>34060</v>
      </c>
      <c r="B28" s="19">
        <v>1957.0429999999999</v>
      </c>
      <c r="C28" s="14">
        <v>28</v>
      </c>
      <c r="D28" s="14">
        <f t="shared" si="0"/>
        <v>784</v>
      </c>
      <c r="E28" s="22">
        <v>1836.7090000000001</v>
      </c>
      <c r="F28" s="14">
        <v>0</v>
      </c>
      <c r="G28" s="14">
        <v>0</v>
      </c>
      <c r="H28" s="14">
        <v>0</v>
      </c>
      <c r="I28" s="14">
        <v>1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S28" s="6" t="s">
        <v>10</v>
      </c>
      <c r="T28" s="6">
        <v>58.629875724743563</v>
      </c>
      <c r="U28" s="6">
        <v>25.729797824734597</v>
      </c>
      <c r="V28" s="6">
        <v>2.2786761141349285</v>
      </c>
      <c r="W28" s="6">
        <v>2.4304557295225258E-2</v>
      </c>
      <c r="X28" s="6">
        <v>7.7301980612474992</v>
      </c>
      <c r="Y28" s="6">
        <v>109.52955338823963</v>
      </c>
      <c r="Z28" s="6">
        <v>7.7301980612474992</v>
      </c>
      <c r="AA28" s="6">
        <v>109.52955338823963</v>
      </c>
      <c r="AB28" s="6"/>
    </row>
    <row r="29" spans="1:28" x14ac:dyDescent="0.3">
      <c r="A29" s="18">
        <v>34090</v>
      </c>
      <c r="B29" s="19">
        <v>1917.1849999999999</v>
      </c>
      <c r="C29" s="14">
        <v>29</v>
      </c>
      <c r="D29" s="14">
        <f t="shared" si="0"/>
        <v>841</v>
      </c>
      <c r="E29" s="22">
        <v>1957.0429999999999</v>
      </c>
      <c r="F29" s="14">
        <v>0</v>
      </c>
      <c r="G29" s="14">
        <v>0</v>
      </c>
      <c r="H29" s="14">
        <v>0</v>
      </c>
      <c r="I29" s="14">
        <v>0</v>
      </c>
      <c r="J29" s="14">
        <v>1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S29" s="6" t="s">
        <v>11</v>
      </c>
      <c r="T29" s="6">
        <v>-304.16106027994323</v>
      </c>
      <c r="U29" s="6">
        <v>27.083888286872767</v>
      </c>
      <c r="V29" s="6">
        <v>-11.23033210956517</v>
      </c>
      <c r="W29" s="6">
        <v>6.4737153781712144E-21</v>
      </c>
      <c r="X29" s="6">
        <v>-357.73945188124532</v>
      </c>
      <c r="Y29" s="6">
        <v>-250.58266867864114</v>
      </c>
      <c r="Z29" s="6">
        <v>-357.73945188124532</v>
      </c>
      <c r="AA29" s="6">
        <v>-250.58266867864114</v>
      </c>
    </row>
    <row r="30" spans="1:28" x14ac:dyDescent="0.3">
      <c r="A30" s="18">
        <v>34121</v>
      </c>
      <c r="B30" s="19">
        <v>1882.3979999999999</v>
      </c>
      <c r="C30" s="14">
        <v>30</v>
      </c>
      <c r="D30" s="14">
        <f t="shared" si="0"/>
        <v>900</v>
      </c>
      <c r="E30" s="22">
        <v>1917.1849999999999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S30" s="6" t="s">
        <v>12</v>
      </c>
      <c r="T30" s="6">
        <v>51.069092220766009</v>
      </c>
      <c r="U30" s="6">
        <v>24.796276815360518</v>
      </c>
      <c r="V30" s="6">
        <v>2.0595467860372612</v>
      </c>
      <c r="W30" s="6">
        <v>4.1422480415960097E-2</v>
      </c>
      <c r="X30" s="6">
        <v>2.0161417951949971</v>
      </c>
      <c r="Y30" s="6">
        <v>100.12204264633702</v>
      </c>
      <c r="Z30" s="6">
        <v>2.0161417951949971</v>
      </c>
      <c r="AA30" s="6">
        <v>100.12204264633702</v>
      </c>
    </row>
    <row r="31" spans="1:28" ht="15" thickBot="1" x14ac:dyDescent="0.35">
      <c r="A31" s="18">
        <v>34151</v>
      </c>
      <c r="B31" s="19">
        <v>1933.009</v>
      </c>
      <c r="C31" s="14">
        <v>31</v>
      </c>
      <c r="D31" s="14">
        <f t="shared" si="0"/>
        <v>961</v>
      </c>
      <c r="E31" s="22">
        <v>1882.3979999999999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1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S31" s="7" t="s">
        <v>13</v>
      </c>
      <c r="T31" s="7">
        <v>-49.932729778033782</v>
      </c>
      <c r="U31" s="7">
        <v>23.336427156482831</v>
      </c>
      <c r="V31" s="7">
        <v>-2.1396904266111076</v>
      </c>
      <c r="W31" s="7">
        <v>3.4233671103068714E-2</v>
      </c>
      <c r="X31" s="7">
        <v>-96.097749346930627</v>
      </c>
      <c r="Y31" s="7">
        <v>-3.7677102091369363</v>
      </c>
      <c r="Z31" s="7">
        <v>-96.097749346930627</v>
      </c>
      <c r="AA31" s="7">
        <v>-3.7677102091369363</v>
      </c>
    </row>
    <row r="32" spans="1:28" x14ac:dyDescent="0.3">
      <c r="A32" s="18">
        <v>34182</v>
      </c>
      <c r="B32" s="19">
        <v>1996.1669999999999</v>
      </c>
      <c r="C32" s="14">
        <v>32</v>
      </c>
      <c r="D32" s="14">
        <f t="shared" si="0"/>
        <v>1024</v>
      </c>
      <c r="E32" s="22">
        <v>1933.009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S32"/>
      <c r="T32"/>
      <c r="U32"/>
      <c r="V32"/>
      <c r="W32"/>
      <c r="X32"/>
      <c r="Y32"/>
      <c r="Z32"/>
      <c r="AA32"/>
    </row>
    <row r="33" spans="1:27" x14ac:dyDescent="0.3">
      <c r="A33" s="18">
        <v>34213</v>
      </c>
      <c r="B33" s="19">
        <v>1672.8409999999999</v>
      </c>
      <c r="C33" s="14">
        <v>33</v>
      </c>
      <c r="D33" s="14">
        <f t="shared" si="0"/>
        <v>1089</v>
      </c>
      <c r="E33" s="22">
        <v>1996.1669999999999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14">
        <v>0</v>
      </c>
      <c r="Q33" s="14">
        <v>0</v>
      </c>
      <c r="S33"/>
      <c r="T33"/>
      <c r="U33"/>
      <c r="V33"/>
      <c r="W33"/>
      <c r="X33"/>
      <c r="Y33"/>
      <c r="Z33"/>
      <c r="AA33"/>
    </row>
    <row r="34" spans="1:27" x14ac:dyDescent="0.3">
      <c r="A34" s="18">
        <v>34243</v>
      </c>
      <c r="B34" s="19">
        <v>1752.827</v>
      </c>
      <c r="C34" s="14">
        <v>34</v>
      </c>
      <c r="D34" s="14">
        <f t="shared" si="0"/>
        <v>1156</v>
      </c>
      <c r="E34" s="22">
        <v>1672.8409999999999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1</v>
      </c>
      <c r="P34" s="14">
        <v>0</v>
      </c>
      <c r="Q34" s="14">
        <v>0</v>
      </c>
      <c r="S34"/>
      <c r="T34"/>
      <c r="U34"/>
      <c r="V34"/>
      <c r="W34"/>
      <c r="X34"/>
      <c r="Y34"/>
      <c r="Z34"/>
      <c r="AA34"/>
    </row>
    <row r="35" spans="1:27" x14ac:dyDescent="0.3">
      <c r="A35" s="18">
        <v>34274</v>
      </c>
      <c r="B35" s="19">
        <v>1720.377</v>
      </c>
      <c r="C35" s="14">
        <v>35</v>
      </c>
      <c r="D35" s="14">
        <f t="shared" si="0"/>
        <v>1225</v>
      </c>
      <c r="E35" s="22">
        <v>1752.827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S35" t="s">
        <v>39</v>
      </c>
      <c r="T35"/>
      <c r="U35"/>
      <c r="V35"/>
      <c r="W35"/>
      <c r="X35"/>
      <c r="Y35"/>
      <c r="Z35"/>
      <c r="AA35"/>
    </row>
    <row r="36" spans="1:27" ht="15" thickBot="1" x14ac:dyDescent="0.35">
      <c r="A36" s="18">
        <v>34304</v>
      </c>
      <c r="B36" s="19">
        <v>1734.2919999999999</v>
      </c>
      <c r="C36" s="14">
        <v>36</v>
      </c>
      <c r="D36" s="14">
        <f t="shared" si="0"/>
        <v>1296</v>
      </c>
      <c r="E36" s="22">
        <v>1720.377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1</v>
      </c>
      <c r="S36"/>
      <c r="T36"/>
      <c r="U36"/>
      <c r="V36"/>
      <c r="W36"/>
      <c r="X36"/>
      <c r="Y36"/>
      <c r="Z36"/>
      <c r="AA36"/>
    </row>
    <row r="37" spans="1:27" x14ac:dyDescent="0.3">
      <c r="A37" s="18">
        <v>34335</v>
      </c>
      <c r="B37" s="19">
        <v>1563.365</v>
      </c>
      <c r="C37" s="14">
        <v>37</v>
      </c>
      <c r="D37" s="14">
        <f t="shared" si="0"/>
        <v>1369</v>
      </c>
      <c r="E37" s="22">
        <v>1734.2919999999999</v>
      </c>
      <c r="F37" s="14">
        <v>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S37" s="8" t="s">
        <v>40</v>
      </c>
      <c r="T37" s="8" t="s">
        <v>41</v>
      </c>
      <c r="U37" s="8" t="s">
        <v>42</v>
      </c>
      <c r="V37" s="15"/>
      <c r="W37"/>
      <c r="X37"/>
      <c r="Y37"/>
      <c r="Z37"/>
      <c r="AA37"/>
    </row>
    <row r="38" spans="1:27" x14ac:dyDescent="0.3">
      <c r="A38" s="18">
        <v>34366</v>
      </c>
      <c r="B38" s="19">
        <v>1573.9590000000001</v>
      </c>
      <c r="C38" s="14">
        <v>38</v>
      </c>
      <c r="D38" s="14">
        <f t="shared" si="0"/>
        <v>1444</v>
      </c>
      <c r="E38" s="22">
        <v>1563.365</v>
      </c>
      <c r="F38" s="14">
        <v>0</v>
      </c>
      <c r="G38" s="14">
        <v>1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S38" s="6">
        <v>1</v>
      </c>
      <c r="T38" s="6">
        <v>1645.0474683429827</v>
      </c>
      <c r="U38" s="6">
        <v>-24.461468342982698</v>
      </c>
      <c r="V38"/>
      <c r="W38"/>
      <c r="X38"/>
      <c r="Y38"/>
      <c r="Z38"/>
      <c r="AA38"/>
    </row>
    <row r="39" spans="1:27" x14ac:dyDescent="0.3">
      <c r="A39" s="18">
        <v>34394</v>
      </c>
      <c r="B39" s="19">
        <v>1902.6389999999999</v>
      </c>
      <c r="C39" s="14">
        <v>39</v>
      </c>
      <c r="D39" s="14">
        <f t="shared" si="0"/>
        <v>1521</v>
      </c>
      <c r="E39" s="22">
        <v>1573.9590000000001</v>
      </c>
      <c r="F39" s="14">
        <v>0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S39" s="6">
        <v>2</v>
      </c>
      <c r="T39" s="6">
        <v>1910.5826043286363</v>
      </c>
      <c r="U39" s="6">
        <v>62.132395671363611</v>
      </c>
      <c r="V39">
        <f>U38</f>
        <v>-24.461468342982698</v>
      </c>
      <c r="W39">
        <f>CORREL(U38:U183,V38:V183)</f>
        <v>-0.10926410297815832</v>
      </c>
      <c r="X39"/>
      <c r="Y39"/>
      <c r="Z39"/>
      <c r="AA39"/>
    </row>
    <row r="40" spans="1:27" x14ac:dyDescent="0.3">
      <c r="A40" s="18">
        <v>34425</v>
      </c>
      <c r="B40" s="19">
        <v>1833.8879999999999</v>
      </c>
      <c r="C40" s="14">
        <v>40</v>
      </c>
      <c r="D40" s="14">
        <f t="shared" si="0"/>
        <v>1600</v>
      </c>
      <c r="E40" s="22">
        <v>1902.6389999999999</v>
      </c>
      <c r="F40" s="14">
        <v>0</v>
      </c>
      <c r="G40" s="14">
        <v>0</v>
      </c>
      <c r="H40" s="14">
        <v>0</v>
      </c>
      <c r="I40" s="14">
        <v>1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S40" s="6">
        <v>3</v>
      </c>
      <c r="T40" s="6">
        <v>1948.4050246778111</v>
      </c>
      <c r="U40" s="6">
        <v>-136.74002467781111</v>
      </c>
      <c r="V40">
        <f t="shared" ref="V40:V103" si="1">U39</f>
        <v>62.132395671363611</v>
      </c>
      <c r="W40"/>
      <c r="X40"/>
      <c r="Y40"/>
      <c r="Z40"/>
      <c r="AA40"/>
    </row>
    <row r="41" spans="1:27" x14ac:dyDescent="0.3">
      <c r="A41" s="18">
        <v>34455</v>
      </c>
      <c r="B41" s="19">
        <v>1831.049</v>
      </c>
      <c r="C41" s="14">
        <v>41</v>
      </c>
      <c r="D41" s="14">
        <f t="shared" si="0"/>
        <v>1681</v>
      </c>
      <c r="E41" s="22">
        <v>1833.8879999999999</v>
      </c>
      <c r="F41" s="14">
        <v>0</v>
      </c>
      <c r="G41" s="14">
        <v>0</v>
      </c>
      <c r="H41" s="14">
        <v>0</v>
      </c>
      <c r="I41" s="14">
        <v>0</v>
      </c>
      <c r="J41" s="14">
        <v>1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S41" s="6">
        <v>4</v>
      </c>
      <c r="T41" s="6">
        <v>1869.8410537482553</v>
      </c>
      <c r="U41" s="6">
        <v>105.12294625174468</v>
      </c>
      <c r="V41">
        <f t="shared" si="1"/>
        <v>-136.74002467781111</v>
      </c>
      <c r="W41"/>
      <c r="X41"/>
      <c r="Y41"/>
      <c r="Z41"/>
      <c r="AA41"/>
    </row>
    <row r="42" spans="1:27" x14ac:dyDescent="0.3">
      <c r="A42" s="18">
        <v>34486</v>
      </c>
      <c r="B42" s="19">
        <v>1775.7550000000001</v>
      </c>
      <c r="C42" s="14">
        <v>42</v>
      </c>
      <c r="D42" s="14">
        <f t="shared" si="0"/>
        <v>1764</v>
      </c>
      <c r="E42" s="22">
        <v>1831.049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1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S42" s="6">
        <v>5</v>
      </c>
      <c r="T42" s="6">
        <v>1912.3143868280167</v>
      </c>
      <c r="U42" s="6">
        <v>-49.958386828016728</v>
      </c>
      <c r="V42">
        <f t="shared" si="1"/>
        <v>105.12294625174468</v>
      </c>
      <c r="W42"/>
      <c r="X42"/>
      <c r="Y42"/>
      <c r="Z42"/>
      <c r="AA42"/>
    </row>
    <row r="43" spans="1:27" x14ac:dyDescent="0.3">
      <c r="A43" s="18">
        <v>34516</v>
      </c>
      <c r="B43" s="19">
        <v>1867.508</v>
      </c>
      <c r="C43" s="14">
        <v>43</v>
      </c>
      <c r="D43" s="14">
        <f t="shared" si="0"/>
        <v>1849</v>
      </c>
      <c r="E43" s="22">
        <v>1775.7550000000001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1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S43" s="6">
        <v>6</v>
      </c>
      <c r="T43" s="6">
        <v>1968.5645769259606</v>
      </c>
      <c r="U43" s="6">
        <v>-28.704576925960737</v>
      </c>
      <c r="V43">
        <f t="shared" si="1"/>
        <v>-49.958386828016728</v>
      </c>
      <c r="W43"/>
      <c r="X43"/>
      <c r="Y43"/>
      <c r="Z43"/>
      <c r="AA43"/>
    </row>
    <row r="44" spans="1:27" x14ac:dyDescent="0.3">
      <c r="A44" s="18">
        <v>34547</v>
      </c>
      <c r="B44" s="19">
        <v>1906.6079999999999</v>
      </c>
      <c r="C44" s="14">
        <v>44</v>
      </c>
      <c r="D44" s="14">
        <f t="shared" si="0"/>
        <v>1936</v>
      </c>
      <c r="E44" s="22">
        <v>1867.508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S44" s="6">
        <v>7</v>
      </c>
      <c r="T44" s="6">
        <v>1994.1769729187736</v>
      </c>
      <c r="U44" s="6">
        <v>19.087027081226324</v>
      </c>
      <c r="V44">
        <f t="shared" si="1"/>
        <v>-28.704576925960737</v>
      </c>
      <c r="W44"/>
      <c r="X44"/>
      <c r="Y44"/>
      <c r="Z44"/>
      <c r="AA44"/>
    </row>
    <row r="45" spans="1:27" x14ac:dyDescent="0.3">
      <c r="A45" s="18">
        <v>34578</v>
      </c>
      <c r="B45" s="19">
        <v>1685.6320000000001</v>
      </c>
      <c r="C45" s="14">
        <v>45</v>
      </c>
      <c r="D45" s="14">
        <f t="shared" si="0"/>
        <v>2025</v>
      </c>
      <c r="E45" s="22">
        <v>1906.6079999999999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1</v>
      </c>
      <c r="O45" s="14">
        <v>0</v>
      </c>
      <c r="P45" s="14">
        <v>0</v>
      </c>
      <c r="Q45" s="14">
        <v>0</v>
      </c>
      <c r="S45" s="6">
        <v>8</v>
      </c>
      <c r="T45" s="6">
        <v>1677.6325598041526</v>
      </c>
      <c r="U45" s="6">
        <v>-81.975559804152681</v>
      </c>
      <c r="V45">
        <f t="shared" si="1"/>
        <v>19.087027081226324</v>
      </c>
      <c r="W45"/>
      <c r="X45"/>
      <c r="Y45"/>
      <c r="Z45"/>
      <c r="AA45"/>
    </row>
    <row r="46" spans="1:27" x14ac:dyDescent="0.3">
      <c r="A46" s="18">
        <v>34608</v>
      </c>
      <c r="B46" s="19">
        <v>1778.546</v>
      </c>
      <c r="C46" s="14">
        <v>46</v>
      </c>
      <c r="D46" s="14">
        <f t="shared" si="0"/>
        <v>2116</v>
      </c>
      <c r="E46" s="22">
        <v>1685.6320000000001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1</v>
      </c>
      <c r="P46" s="14">
        <v>0</v>
      </c>
      <c r="Q46" s="14">
        <v>0</v>
      </c>
      <c r="S46" s="6">
        <v>9</v>
      </c>
      <c r="T46" s="6">
        <v>1760.284350225957</v>
      </c>
      <c r="U46" s="6">
        <v>-35.360350225957063</v>
      </c>
      <c r="V46">
        <f t="shared" si="1"/>
        <v>-81.975559804152681</v>
      </c>
      <c r="W46"/>
      <c r="X46"/>
      <c r="Y46"/>
      <c r="Z46"/>
      <c r="AA46"/>
    </row>
    <row r="47" spans="1:27" x14ac:dyDescent="0.3">
      <c r="A47" s="18">
        <v>34639</v>
      </c>
      <c r="B47" s="19">
        <v>1775.9949999999999</v>
      </c>
      <c r="C47" s="14">
        <v>47</v>
      </c>
      <c r="D47" s="14">
        <f t="shared" si="0"/>
        <v>2209</v>
      </c>
      <c r="E47" s="22">
        <v>1778.546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1</v>
      </c>
      <c r="Q47" s="14">
        <v>0</v>
      </c>
      <c r="S47" s="6">
        <v>10</v>
      </c>
      <c r="T47" s="6">
        <v>1741.8640766383951</v>
      </c>
      <c r="U47" s="6">
        <v>-66.197076638395174</v>
      </c>
      <c r="V47">
        <f t="shared" si="1"/>
        <v>-35.360350225957063</v>
      </c>
      <c r="W47"/>
      <c r="X47"/>
      <c r="Y47"/>
      <c r="Z47"/>
      <c r="AA47"/>
    </row>
    <row r="48" spans="1:27" x14ac:dyDescent="0.3">
      <c r="A48" s="18">
        <v>34669</v>
      </c>
      <c r="B48" s="19">
        <v>1783.35</v>
      </c>
      <c r="C48" s="14">
        <v>48</v>
      </c>
      <c r="D48" s="14">
        <f t="shared" si="0"/>
        <v>2304</v>
      </c>
      <c r="E48" s="22">
        <v>1775.9949999999999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1</v>
      </c>
      <c r="S48" s="6">
        <v>11</v>
      </c>
      <c r="T48" s="6">
        <v>1758.4771914450298</v>
      </c>
      <c r="U48" s="6">
        <v>55.385808554970254</v>
      </c>
      <c r="V48">
        <f t="shared" si="1"/>
        <v>-66.197076638395174</v>
      </c>
      <c r="W48"/>
      <c r="X48"/>
      <c r="Y48"/>
      <c r="Z48"/>
      <c r="AA48"/>
    </row>
    <row r="49" spans="1:27" x14ac:dyDescent="0.3">
      <c r="A49" s="18">
        <v>34700</v>
      </c>
      <c r="B49" s="19">
        <v>1548.415</v>
      </c>
      <c r="C49" s="14">
        <v>49</v>
      </c>
      <c r="D49" s="14">
        <f t="shared" si="0"/>
        <v>2401</v>
      </c>
      <c r="E49" s="22">
        <v>1783.35</v>
      </c>
      <c r="F49" s="14">
        <v>1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S49" s="6">
        <v>12</v>
      </c>
      <c r="T49" s="6">
        <v>1577.4116896892506</v>
      </c>
      <c r="U49" s="6">
        <v>37.415310310749419</v>
      </c>
      <c r="V49">
        <f t="shared" si="1"/>
        <v>55.385808554970254</v>
      </c>
      <c r="W49"/>
      <c r="X49"/>
      <c r="Y49"/>
      <c r="Z49"/>
      <c r="AA49"/>
    </row>
    <row r="50" spans="1:27" x14ac:dyDescent="0.3">
      <c r="A50" s="18">
        <v>34731</v>
      </c>
      <c r="B50" s="19">
        <v>1496.925</v>
      </c>
      <c r="C50" s="14">
        <v>50</v>
      </c>
      <c r="D50" s="14">
        <f t="shared" si="0"/>
        <v>2500</v>
      </c>
      <c r="E50" s="22">
        <v>1548.415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S50" s="6">
        <v>13</v>
      </c>
      <c r="T50" s="6">
        <v>1566.7220126314435</v>
      </c>
      <c r="U50" s="6">
        <v>-9.6340126314435111</v>
      </c>
      <c r="V50">
        <f t="shared" si="1"/>
        <v>37.415310310749419</v>
      </c>
      <c r="W50"/>
      <c r="X50"/>
      <c r="Y50"/>
      <c r="Z50"/>
      <c r="AA50"/>
    </row>
    <row r="51" spans="1:27" x14ac:dyDescent="0.3">
      <c r="A51" s="18">
        <v>34759</v>
      </c>
      <c r="B51" s="19">
        <v>1798.316</v>
      </c>
      <c r="C51" s="14">
        <v>51</v>
      </c>
      <c r="D51" s="14">
        <f t="shared" si="0"/>
        <v>2601</v>
      </c>
      <c r="E51" s="22">
        <v>1496.925</v>
      </c>
      <c r="F51" s="14">
        <v>0</v>
      </c>
      <c r="G51" s="14">
        <v>0</v>
      </c>
      <c r="H51" s="14">
        <v>1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S51" s="6">
        <v>14</v>
      </c>
      <c r="T51" s="6">
        <v>1852.4743546356246</v>
      </c>
      <c r="U51" s="6">
        <v>38.748645364375307</v>
      </c>
      <c r="V51">
        <f t="shared" si="1"/>
        <v>-9.6340126314435111</v>
      </c>
      <c r="W51"/>
      <c r="X51"/>
      <c r="Y51"/>
      <c r="Z51"/>
      <c r="AA51"/>
    </row>
    <row r="52" spans="1:27" x14ac:dyDescent="0.3">
      <c r="A52" s="18">
        <v>34790</v>
      </c>
      <c r="B52" s="19">
        <v>1732.895</v>
      </c>
      <c r="C52" s="14">
        <v>52</v>
      </c>
      <c r="D52" s="14">
        <f t="shared" si="0"/>
        <v>2704</v>
      </c>
      <c r="E52" s="22">
        <v>1798.316</v>
      </c>
      <c r="F52" s="14">
        <v>0</v>
      </c>
      <c r="G52" s="14">
        <v>0</v>
      </c>
      <c r="H52" s="14">
        <v>0</v>
      </c>
      <c r="I52" s="14">
        <v>1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S52" s="6">
        <v>15</v>
      </c>
      <c r="T52" s="6">
        <v>1878.9630622867287</v>
      </c>
      <c r="U52" s="6">
        <v>77.017937713271294</v>
      </c>
      <c r="V52">
        <f t="shared" si="1"/>
        <v>38.748645364375307</v>
      </c>
      <c r="W52"/>
      <c r="X52"/>
      <c r="Y52"/>
      <c r="Z52"/>
      <c r="AA52"/>
    </row>
    <row r="53" spans="1:27" x14ac:dyDescent="0.3">
      <c r="A53" s="18">
        <v>34820</v>
      </c>
      <c r="B53" s="19">
        <v>1772.345</v>
      </c>
      <c r="C53" s="14">
        <v>53</v>
      </c>
      <c r="D53" s="14">
        <f t="shared" si="0"/>
        <v>2809</v>
      </c>
      <c r="E53" s="22">
        <v>1732.895</v>
      </c>
      <c r="F53" s="14">
        <v>0</v>
      </c>
      <c r="G53" s="14">
        <v>0</v>
      </c>
      <c r="H53" s="14">
        <v>0</v>
      </c>
      <c r="I53" s="14">
        <v>0</v>
      </c>
      <c r="J53" s="14">
        <v>1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S53" s="6">
        <v>16</v>
      </c>
      <c r="T53" s="6">
        <v>1947.3862341513029</v>
      </c>
      <c r="U53" s="6">
        <v>-62.672234151302973</v>
      </c>
      <c r="V53">
        <f t="shared" si="1"/>
        <v>77.017937713271294</v>
      </c>
      <c r="W53"/>
      <c r="X53"/>
      <c r="Y53"/>
      <c r="Z53"/>
      <c r="AA53"/>
    </row>
    <row r="54" spans="1:27" x14ac:dyDescent="0.3">
      <c r="A54" s="18">
        <v>34851</v>
      </c>
      <c r="B54" s="19">
        <v>1761.2070000000001</v>
      </c>
      <c r="C54" s="14">
        <v>54</v>
      </c>
      <c r="D54" s="14">
        <f t="shared" si="0"/>
        <v>2916</v>
      </c>
      <c r="E54" s="22">
        <v>1772.345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1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S54" s="6">
        <v>17</v>
      </c>
      <c r="T54" s="6">
        <v>1837.8876960451355</v>
      </c>
      <c r="U54" s="6">
        <v>-214.84569604513558</v>
      </c>
      <c r="V54">
        <f t="shared" si="1"/>
        <v>-62.672234151302973</v>
      </c>
      <c r="W54"/>
      <c r="X54"/>
      <c r="Y54"/>
      <c r="Z54"/>
      <c r="AA54"/>
    </row>
    <row r="55" spans="1:27" x14ac:dyDescent="0.3">
      <c r="A55" s="18">
        <v>34881</v>
      </c>
      <c r="B55" s="19">
        <v>1791.655</v>
      </c>
      <c r="C55" s="14">
        <v>55</v>
      </c>
      <c r="D55" s="14">
        <f t="shared" si="0"/>
        <v>3025</v>
      </c>
      <c r="E55" s="22">
        <v>1761.2070000000001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1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S55" s="6">
        <v>18</v>
      </c>
      <c r="T55" s="6">
        <v>1797.6895536741995</v>
      </c>
      <c r="U55" s="6">
        <v>105.61944632580048</v>
      </c>
      <c r="V55">
        <f t="shared" si="1"/>
        <v>-214.84569604513558</v>
      </c>
      <c r="W55"/>
      <c r="X55"/>
      <c r="Y55"/>
      <c r="Z55"/>
      <c r="AA55"/>
    </row>
    <row r="56" spans="1:27" x14ac:dyDescent="0.3">
      <c r="A56" s="18">
        <v>34912</v>
      </c>
      <c r="B56" s="19">
        <v>1874.82</v>
      </c>
      <c r="C56" s="14">
        <v>56</v>
      </c>
      <c r="D56" s="14">
        <f t="shared" si="0"/>
        <v>3136</v>
      </c>
      <c r="E56" s="22">
        <v>1791.655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</v>
      </c>
      <c r="N56" s="14">
        <v>0</v>
      </c>
      <c r="O56" s="14">
        <v>0</v>
      </c>
      <c r="P56" s="14">
        <v>0</v>
      </c>
      <c r="Q56" s="14">
        <v>0</v>
      </c>
      <c r="S56" s="6">
        <v>19</v>
      </c>
      <c r="T56" s="6">
        <v>1955.3240629912539</v>
      </c>
      <c r="U56" s="6">
        <v>41.387937008746121</v>
      </c>
      <c r="V56">
        <f t="shared" si="1"/>
        <v>105.61944632580048</v>
      </c>
      <c r="W56"/>
      <c r="X56"/>
      <c r="Y56"/>
      <c r="Z56"/>
      <c r="AA56"/>
    </row>
    <row r="57" spans="1:27" x14ac:dyDescent="0.3">
      <c r="A57" s="18">
        <v>34943</v>
      </c>
      <c r="B57" s="19">
        <v>1571.309</v>
      </c>
      <c r="C57" s="14">
        <v>57</v>
      </c>
      <c r="D57" s="14">
        <f t="shared" si="0"/>
        <v>3249</v>
      </c>
      <c r="E57" s="22">
        <v>1874.82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</v>
      </c>
      <c r="O57" s="14">
        <v>0</v>
      </c>
      <c r="P57" s="14">
        <v>0</v>
      </c>
      <c r="Q57" s="14">
        <v>0</v>
      </c>
      <c r="S57" s="6">
        <v>20</v>
      </c>
      <c r="T57" s="6">
        <v>1652.1179425875218</v>
      </c>
      <c r="U57" s="6">
        <v>51.779057412478096</v>
      </c>
      <c r="V57">
        <f t="shared" si="1"/>
        <v>41.387937008746121</v>
      </c>
      <c r="W57"/>
      <c r="X57"/>
      <c r="Y57"/>
      <c r="Z57"/>
      <c r="AA57"/>
    </row>
    <row r="58" spans="1:27" x14ac:dyDescent="0.3">
      <c r="A58" s="18">
        <v>34973</v>
      </c>
      <c r="B58" s="19">
        <v>1646.9480000000001</v>
      </c>
      <c r="C58" s="14">
        <v>58</v>
      </c>
      <c r="D58" s="14">
        <f t="shared" si="0"/>
        <v>3364</v>
      </c>
      <c r="E58" s="22">
        <v>1571.309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0</v>
      </c>
      <c r="Q58" s="14">
        <v>0</v>
      </c>
      <c r="S58" s="6">
        <v>21</v>
      </c>
      <c r="T58" s="6">
        <v>1816.1588104126879</v>
      </c>
      <c r="U58" s="6">
        <v>-6.1588104126878989</v>
      </c>
      <c r="V58">
        <f t="shared" si="1"/>
        <v>51.779057412478096</v>
      </c>
      <c r="W58"/>
      <c r="X58"/>
      <c r="Y58"/>
      <c r="Z58"/>
      <c r="AA58"/>
    </row>
    <row r="59" spans="1:27" x14ac:dyDescent="0.3">
      <c r="A59" s="18">
        <v>35004</v>
      </c>
      <c r="B59" s="19">
        <v>1672.6310000000001</v>
      </c>
      <c r="C59" s="14">
        <v>59</v>
      </c>
      <c r="D59" s="14">
        <f t="shared" si="0"/>
        <v>3481</v>
      </c>
      <c r="E59" s="22">
        <v>1646.9480000000001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1</v>
      </c>
      <c r="Q59" s="14">
        <v>0</v>
      </c>
      <c r="S59" s="6">
        <v>22</v>
      </c>
      <c r="T59" s="6">
        <v>1783.0475144130469</v>
      </c>
      <c r="U59" s="6">
        <v>78.553485586953229</v>
      </c>
      <c r="V59">
        <f t="shared" si="1"/>
        <v>-6.1588104126878989</v>
      </c>
      <c r="W59"/>
      <c r="X59"/>
      <c r="Y59"/>
      <c r="Z59"/>
      <c r="AA59"/>
    </row>
    <row r="60" spans="1:27" x14ac:dyDescent="0.3">
      <c r="A60" s="18">
        <v>35034</v>
      </c>
      <c r="B60" s="19">
        <v>1656.845</v>
      </c>
      <c r="C60" s="14">
        <v>60</v>
      </c>
      <c r="D60" s="14">
        <f t="shared" si="0"/>
        <v>3600</v>
      </c>
      <c r="E60" s="22">
        <v>1672.6310000000001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</v>
      </c>
      <c r="S60" s="6">
        <v>23</v>
      </c>
      <c r="T60" s="6">
        <v>1865.5073757342466</v>
      </c>
      <c r="U60" s="6">
        <v>9.6146242657534913</v>
      </c>
      <c r="V60">
        <f t="shared" si="1"/>
        <v>78.553485586953229</v>
      </c>
      <c r="W60"/>
      <c r="X60"/>
      <c r="Y60"/>
      <c r="Z60"/>
      <c r="AA60"/>
    </row>
    <row r="61" spans="1:27" x14ac:dyDescent="0.3">
      <c r="A61" s="18">
        <v>35065</v>
      </c>
      <c r="B61" s="19">
        <v>1381.758</v>
      </c>
      <c r="C61" s="14">
        <v>61</v>
      </c>
      <c r="D61" s="14">
        <f t="shared" si="0"/>
        <v>3721</v>
      </c>
      <c r="E61" s="22">
        <v>1656.845</v>
      </c>
      <c r="F61" s="14">
        <v>1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S61" s="6">
        <v>24</v>
      </c>
      <c r="T61" s="6">
        <v>1603.8313416285341</v>
      </c>
      <c r="U61" s="6">
        <v>101.4276583714659</v>
      </c>
      <c r="V61">
        <f t="shared" si="1"/>
        <v>9.6146242657534913</v>
      </c>
      <c r="W61"/>
      <c r="X61"/>
      <c r="Y61"/>
      <c r="Z61"/>
      <c r="AA61"/>
    </row>
    <row r="62" spans="1:27" x14ac:dyDescent="0.3">
      <c r="A62" s="18">
        <v>35096</v>
      </c>
      <c r="B62" s="19">
        <v>1360.8520000000001</v>
      </c>
      <c r="C62" s="14">
        <v>62</v>
      </c>
      <c r="D62" s="14">
        <f t="shared" si="0"/>
        <v>3844</v>
      </c>
      <c r="E62" s="22">
        <v>1381.758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S62" s="6">
        <v>25</v>
      </c>
      <c r="T62" s="6">
        <v>1612.4373962209413</v>
      </c>
      <c r="U62" s="6">
        <v>6.0976037790587725</v>
      </c>
      <c r="V62">
        <f t="shared" si="1"/>
        <v>101.4276583714659</v>
      </c>
      <c r="W62"/>
      <c r="X62"/>
      <c r="Y62"/>
      <c r="Z62"/>
      <c r="AA62"/>
    </row>
    <row r="63" spans="1:27" x14ac:dyDescent="0.3">
      <c r="A63" s="18">
        <v>35125</v>
      </c>
      <c r="B63" s="19">
        <v>1558.575</v>
      </c>
      <c r="C63" s="14">
        <v>63</v>
      </c>
      <c r="D63" s="14">
        <f t="shared" si="0"/>
        <v>3969</v>
      </c>
      <c r="E63" s="22">
        <v>1360.8520000000001</v>
      </c>
      <c r="F63" s="14">
        <v>0</v>
      </c>
      <c r="G63" s="14">
        <v>0</v>
      </c>
      <c r="H63" s="14">
        <v>1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S63" s="6">
        <v>26</v>
      </c>
      <c r="T63" s="6">
        <v>1879.718657815898</v>
      </c>
      <c r="U63" s="6">
        <v>-43.009657815897981</v>
      </c>
      <c r="V63">
        <f t="shared" si="1"/>
        <v>6.0976037790587725</v>
      </c>
      <c r="W63"/>
      <c r="X63"/>
      <c r="Y63"/>
      <c r="Z63"/>
      <c r="AA63"/>
    </row>
    <row r="64" spans="1:27" x14ac:dyDescent="0.3">
      <c r="A64" s="18">
        <v>35156</v>
      </c>
      <c r="B64" s="19">
        <v>1608.42</v>
      </c>
      <c r="C64" s="14">
        <v>64</v>
      </c>
      <c r="D64" s="14">
        <f t="shared" si="0"/>
        <v>4096</v>
      </c>
      <c r="E64" s="22">
        <v>1558.575</v>
      </c>
      <c r="F64" s="14">
        <v>0</v>
      </c>
      <c r="G64" s="14">
        <v>0</v>
      </c>
      <c r="H64" s="14">
        <v>0</v>
      </c>
      <c r="I64" s="14">
        <v>1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S64" s="6">
        <v>27</v>
      </c>
      <c r="T64" s="6">
        <v>1831.2555559116274</v>
      </c>
      <c r="U64" s="6">
        <v>125.78744408837247</v>
      </c>
      <c r="V64">
        <f t="shared" si="1"/>
        <v>-43.009657815897981</v>
      </c>
      <c r="W64"/>
      <c r="X64"/>
      <c r="Y64"/>
      <c r="Z64"/>
      <c r="AA64"/>
    </row>
    <row r="65" spans="1:27" x14ac:dyDescent="0.3">
      <c r="A65" s="18">
        <v>35186</v>
      </c>
      <c r="B65" s="19">
        <v>1696.6959999999999</v>
      </c>
      <c r="C65" s="14">
        <v>65</v>
      </c>
      <c r="D65" s="14">
        <f t="shared" si="0"/>
        <v>4225</v>
      </c>
      <c r="E65" s="22">
        <v>1608.42</v>
      </c>
      <c r="F65" s="14">
        <v>0</v>
      </c>
      <c r="G65" s="14">
        <v>0</v>
      </c>
      <c r="H65" s="14">
        <v>0</v>
      </c>
      <c r="I65" s="14">
        <v>0</v>
      </c>
      <c r="J65" s="14">
        <v>1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S65" s="6">
        <v>28</v>
      </c>
      <c r="T65" s="6">
        <v>1936.1201167531017</v>
      </c>
      <c r="U65" s="6">
        <v>-18.935116753101738</v>
      </c>
      <c r="V65">
        <f t="shared" si="1"/>
        <v>125.78744408837247</v>
      </c>
      <c r="W65"/>
      <c r="X65"/>
      <c r="Y65"/>
      <c r="Z65"/>
      <c r="AA65"/>
    </row>
    <row r="66" spans="1:27" x14ac:dyDescent="0.3">
      <c r="A66" s="18">
        <v>35217</v>
      </c>
      <c r="B66" s="19">
        <v>1693.183</v>
      </c>
      <c r="C66" s="14">
        <v>66</v>
      </c>
      <c r="D66" s="14">
        <f t="shared" ref="D66:D129" si="2">C66^2</f>
        <v>4356</v>
      </c>
      <c r="E66" s="22">
        <v>1696.6959999999999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1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S66" s="6">
        <v>29</v>
      </c>
      <c r="T66" s="6">
        <v>1847.3693305138843</v>
      </c>
      <c r="U66" s="6">
        <v>35.028669486115632</v>
      </c>
      <c r="V66">
        <f t="shared" si="1"/>
        <v>-18.935116753101738</v>
      </c>
      <c r="W66"/>
      <c r="X66"/>
      <c r="Y66"/>
      <c r="Z66"/>
      <c r="AA66"/>
    </row>
    <row r="67" spans="1:27" x14ac:dyDescent="0.3">
      <c r="A67" s="18">
        <v>35247</v>
      </c>
      <c r="B67" s="19">
        <v>1835.5160000000001</v>
      </c>
      <c r="C67" s="14">
        <v>67</v>
      </c>
      <c r="D67" s="14">
        <f t="shared" si="2"/>
        <v>4489</v>
      </c>
      <c r="E67" s="22">
        <v>1693.183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1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S67" s="6">
        <v>30</v>
      </c>
      <c r="T67" s="6">
        <v>1954.8577163455864</v>
      </c>
      <c r="U67" s="6">
        <v>-21.848716345586354</v>
      </c>
      <c r="V67">
        <f t="shared" si="1"/>
        <v>35.028669486115632</v>
      </c>
      <c r="W67"/>
      <c r="X67"/>
      <c r="Y67"/>
      <c r="Z67"/>
      <c r="AA67"/>
    </row>
    <row r="68" spans="1:27" x14ac:dyDescent="0.3">
      <c r="A68" s="18">
        <v>35278</v>
      </c>
      <c r="B68" s="19">
        <v>1942.5730000000001</v>
      </c>
      <c r="C68" s="14">
        <v>68</v>
      </c>
      <c r="D68" s="14">
        <f t="shared" si="2"/>
        <v>4624</v>
      </c>
      <c r="E68" s="22">
        <v>1835.5160000000001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1</v>
      </c>
      <c r="N68" s="14">
        <v>0</v>
      </c>
      <c r="O68" s="14">
        <v>0</v>
      </c>
      <c r="P68" s="14">
        <v>0</v>
      </c>
      <c r="Q68" s="14">
        <v>0</v>
      </c>
      <c r="S68" s="6">
        <v>31</v>
      </c>
      <c r="T68" s="6">
        <v>1963.7088246306346</v>
      </c>
      <c r="U68" s="6">
        <v>32.458175369365335</v>
      </c>
      <c r="V68">
        <f t="shared" si="1"/>
        <v>-21.848716345586354</v>
      </c>
      <c r="W68"/>
      <c r="X68"/>
      <c r="Y68"/>
      <c r="Z68"/>
      <c r="AA68"/>
    </row>
    <row r="69" spans="1:27" x14ac:dyDescent="0.3">
      <c r="A69" s="18">
        <v>35309</v>
      </c>
      <c r="B69" s="19">
        <v>1551.4010000000001</v>
      </c>
      <c r="C69" s="14">
        <v>69</v>
      </c>
      <c r="D69" s="14">
        <f t="shared" si="2"/>
        <v>4761</v>
      </c>
      <c r="E69" s="22">
        <v>1942.5730000000001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1</v>
      </c>
      <c r="O69" s="14">
        <v>0</v>
      </c>
      <c r="P69" s="14">
        <v>0</v>
      </c>
      <c r="Q69" s="14">
        <v>0</v>
      </c>
      <c r="S69" s="6">
        <v>32</v>
      </c>
      <c r="T69" s="6">
        <v>1641.2134013341861</v>
      </c>
      <c r="U69" s="6">
        <v>31.627598665813821</v>
      </c>
      <c r="V69">
        <f t="shared" si="1"/>
        <v>32.458175369365335</v>
      </c>
      <c r="W69"/>
      <c r="X69"/>
      <c r="Y69"/>
      <c r="Z69"/>
      <c r="AA69"/>
    </row>
    <row r="70" spans="1:27" x14ac:dyDescent="0.3">
      <c r="A70" s="18">
        <v>35339</v>
      </c>
      <c r="B70" s="19">
        <v>1686.508</v>
      </c>
      <c r="C70" s="14">
        <v>70</v>
      </c>
      <c r="D70" s="14">
        <f t="shared" si="2"/>
        <v>4900</v>
      </c>
      <c r="E70" s="22">
        <v>1551.4010000000001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1</v>
      </c>
      <c r="P70" s="14">
        <v>0</v>
      </c>
      <c r="Q70" s="14">
        <v>0</v>
      </c>
      <c r="S70" s="6">
        <v>33</v>
      </c>
      <c r="T70" s="6">
        <v>1785.7922304090102</v>
      </c>
      <c r="U70" s="6">
        <v>-32.965230409010246</v>
      </c>
      <c r="V70">
        <f t="shared" si="1"/>
        <v>31.627598665813821</v>
      </c>
      <c r="W70"/>
      <c r="X70"/>
      <c r="Y70"/>
      <c r="Z70"/>
      <c r="AA70"/>
    </row>
    <row r="71" spans="1:27" x14ac:dyDescent="0.3">
      <c r="A71" s="18">
        <v>35370</v>
      </c>
      <c r="B71" s="19">
        <v>1576.204</v>
      </c>
      <c r="C71" s="14">
        <v>71</v>
      </c>
      <c r="D71" s="14">
        <f t="shared" si="2"/>
        <v>5041</v>
      </c>
      <c r="E71" s="22">
        <v>1686.508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1</v>
      </c>
      <c r="Q71" s="14">
        <v>0</v>
      </c>
      <c r="S71" s="6">
        <v>34</v>
      </c>
      <c r="T71" s="6">
        <v>1736.0722842244727</v>
      </c>
      <c r="U71" s="6">
        <v>-15.695284224472744</v>
      </c>
      <c r="V71">
        <f t="shared" si="1"/>
        <v>-32.965230409010246</v>
      </c>
      <c r="W71"/>
      <c r="X71"/>
      <c r="Y71"/>
      <c r="Z71"/>
      <c r="AA71"/>
    </row>
    <row r="72" spans="1:27" x14ac:dyDescent="0.3">
      <c r="A72" s="18">
        <v>35400</v>
      </c>
      <c r="B72" s="19">
        <v>1700.433</v>
      </c>
      <c r="C72" s="14">
        <v>72</v>
      </c>
      <c r="D72" s="14">
        <f t="shared" si="2"/>
        <v>5184</v>
      </c>
      <c r="E72" s="22">
        <v>1576.204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</v>
      </c>
      <c r="S72" s="6">
        <v>35</v>
      </c>
      <c r="T72" s="6">
        <v>1764.3021450761794</v>
      </c>
      <c r="U72" s="6">
        <v>-30.010145076179469</v>
      </c>
      <c r="V72">
        <f t="shared" si="1"/>
        <v>-15.695284224472744</v>
      </c>
      <c r="W72"/>
      <c r="X72"/>
      <c r="Y72"/>
      <c r="Z72"/>
      <c r="AA72"/>
    </row>
    <row r="73" spans="1:27" x14ac:dyDescent="0.3">
      <c r="A73" s="18">
        <v>35431</v>
      </c>
      <c r="B73" s="19">
        <v>1396.588</v>
      </c>
      <c r="C73" s="14">
        <v>73</v>
      </c>
      <c r="D73" s="14">
        <f t="shared" si="2"/>
        <v>5329</v>
      </c>
      <c r="E73" s="22">
        <v>1700.433</v>
      </c>
      <c r="F73" s="14">
        <v>1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S73" s="6">
        <v>36</v>
      </c>
      <c r="T73" s="6">
        <v>1503.2332514679833</v>
      </c>
      <c r="U73" s="6">
        <v>60.131748532016672</v>
      </c>
      <c r="V73">
        <f t="shared" si="1"/>
        <v>-30.010145076179469</v>
      </c>
      <c r="W73"/>
      <c r="X73"/>
      <c r="Y73"/>
      <c r="Z73"/>
      <c r="AA73"/>
    </row>
    <row r="74" spans="1:27" x14ac:dyDescent="0.3">
      <c r="A74" s="18">
        <v>35462</v>
      </c>
      <c r="B74" s="19">
        <v>1371.69</v>
      </c>
      <c r="C74" s="14">
        <v>74</v>
      </c>
      <c r="D74" s="14">
        <f t="shared" si="2"/>
        <v>5476</v>
      </c>
      <c r="E74" s="22">
        <v>1396.588</v>
      </c>
      <c r="F74" s="14">
        <v>0</v>
      </c>
      <c r="G74" s="14">
        <v>1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S74" s="6">
        <v>37</v>
      </c>
      <c r="T74" s="6">
        <v>1511.4996462555816</v>
      </c>
      <c r="U74" s="6">
        <v>62.459353744418422</v>
      </c>
      <c r="V74">
        <f t="shared" si="1"/>
        <v>60.131748532016672</v>
      </c>
      <c r="W74"/>
      <c r="X74"/>
      <c r="Y74"/>
      <c r="Z74"/>
      <c r="AA74"/>
    </row>
    <row r="75" spans="1:27" x14ac:dyDescent="0.3">
      <c r="A75" s="18">
        <v>35490</v>
      </c>
      <c r="B75" s="19">
        <v>1707.5219999999999</v>
      </c>
      <c r="C75" s="14">
        <v>75</v>
      </c>
      <c r="D75" s="14">
        <f t="shared" si="2"/>
        <v>5625</v>
      </c>
      <c r="E75" s="22">
        <v>1371.69</v>
      </c>
      <c r="F75" s="14">
        <v>0</v>
      </c>
      <c r="G75" s="14">
        <v>0</v>
      </c>
      <c r="H75" s="14">
        <v>1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S75" s="6">
        <v>38</v>
      </c>
      <c r="T75" s="6">
        <v>1842.3288388162466</v>
      </c>
      <c r="U75" s="6">
        <v>60.31016118375328</v>
      </c>
      <c r="V75">
        <f t="shared" si="1"/>
        <v>62.459353744418422</v>
      </c>
      <c r="W75"/>
      <c r="X75"/>
      <c r="Y75"/>
      <c r="Z75"/>
      <c r="AA75"/>
    </row>
    <row r="76" spans="1:27" x14ac:dyDescent="0.3">
      <c r="A76" s="18">
        <v>35521</v>
      </c>
      <c r="B76" s="19">
        <v>1654.604</v>
      </c>
      <c r="C76" s="14">
        <v>76</v>
      </c>
      <c r="D76" s="14">
        <f t="shared" si="2"/>
        <v>5776</v>
      </c>
      <c r="E76" s="22">
        <v>1707.5219999999999</v>
      </c>
      <c r="F76" s="14">
        <v>0</v>
      </c>
      <c r="G76" s="14">
        <v>0</v>
      </c>
      <c r="H76" s="14">
        <v>0</v>
      </c>
      <c r="I76" s="14">
        <v>1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S76" s="6">
        <v>39</v>
      </c>
      <c r="T76" s="6">
        <v>1865.977729871561</v>
      </c>
      <c r="U76" s="6">
        <v>-32.089729871561076</v>
      </c>
      <c r="V76">
        <f t="shared" si="1"/>
        <v>60.31016118375328</v>
      </c>
      <c r="W76"/>
      <c r="X76"/>
      <c r="Y76"/>
      <c r="Z76"/>
      <c r="AA76"/>
    </row>
    <row r="77" spans="1:27" x14ac:dyDescent="0.3">
      <c r="A77" s="18">
        <v>35551</v>
      </c>
      <c r="B77" s="19">
        <v>1762.903</v>
      </c>
      <c r="C77" s="14">
        <v>77</v>
      </c>
      <c r="D77" s="14">
        <f t="shared" si="2"/>
        <v>5929</v>
      </c>
      <c r="E77" s="22">
        <v>1654.604</v>
      </c>
      <c r="F77" s="14">
        <v>0</v>
      </c>
      <c r="G77" s="14">
        <v>0</v>
      </c>
      <c r="H77" s="14">
        <v>0</v>
      </c>
      <c r="I77" s="14">
        <v>0</v>
      </c>
      <c r="J77" s="14">
        <v>1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S77" s="6">
        <v>40</v>
      </c>
      <c r="T77" s="6">
        <v>1848.405004266529</v>
      </c>
      <c r="U77" s="6">
        <v>-17.356004266528998</v>
      </c>
      <c r="V77">
        <f t="shared" si="1"/>
        <v>-32.089729871561076</v>
      </c>
      <c r="W77"/>
      <c r="X77"/>
      <c r="Y77"/>
      <c r="Z77"/>
      <c r="AA77"/>
    </row>
    <row r="78" spans="1:27" x14ac:dyDescent="0.3">
      <c r="A78" s="18">
        <v>35582</v>
      </c>
      <c r="B78" s="19">
        <v>1775.8</v>
      </c>
      <c r="C78" s="14">
        <v>78</v>
      </c>
      <c r="D78" s="14">
        <f t="shared" si="2"/>
        <v>6084</v>
      </c>
      <c r="E78" s="22">
        <v>1762.903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S78" s="6">
        <v>41</v>
      </c>
      <c r="T78" s="6">
        <v>1784.0450080945686</v>
      </c>
      <c r="U78" s="6">
        <v>-8.2900080945685204</v>
      </c>
      <c r="V78">
        <f t="shared" si="1"/>
        <v>-17.356004266528998</v>
      </c>
      <c r="W78"/>
      <c r="X78"/>
      <c r="Y78"/>
      <c r="Z78"/>
      <c r="AA78"/>
    </row>
    <row r="79" spans="1:27" x14ac:dyDescent="0.3">
      <c r="A79" s="18">
        <v>35612</v>
      </c>
      <c r="B79" s="19">
        <v>1934.2190000000001</v>
      </c>
      <c r="C79" s="14">
        <v>79</v>
      </c>
      <c r="D79" s="14">
        <f t="shared" si="2"/>
        <v>6241</v>
      </c>
      <c r="E79" s="22">
        <v>1775.8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1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S79" s="6">
        <v>42</v>
      </c>
      <c r="T79" s="6">
        <v>1878.5677819416812</v>
      </c>
      <c r="U79" s="6">
        <v>-11.059781941681194</v>
      </c>
      <c r="V79">
        <f t="shared" si="1"/>
        <v>-8.2900080945685204</v>
      </c>
      <c r="W79"/>
      <c r="X79"/>
      <c r="Y79"/>
      <c r="Z79"/>
      <c r="AA79"/>
    </row>
    <row r="80" spans="1:27" x14ac:dyDescent="0.3">
      <c r="A80" s="18">
        <v>35643</v>
      </c>
      <c r="B80" s="19">
        <v>2008.0550000000001</v>
      </c>
      <c r="C80" s="14">
        <v>80</v>
      </c>
      <c r="D80" s="14">
        <f t="shared" si="2"/>
        <v>6400</v>
      </c>
      <c r="E80" s="22">
        <v>1934.2190000000001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1</v>
      </c>
      <c r="N80" s="14">
        <v>0</v>
      </c>
      <c r="O80" s="14">
        <v>0</v>
      </c>
      <c r="P80" s="14">
        <v>0</v>
      </c>
      <c r="Q80" s="14">
        <v>0</v>
      </c>
      <c r="S80" s="6">
        <v>43</v>
      </c>
      <c r="T80" s="6">
        <v>1914.4870860871888</v>
      </c>
      <c r="U80" s="6">
        <v>-7.8790860871888526</v>
      </c>
      <c r="V80">
        <f t="shared" si="1"/>
        <v>-11.059781941681194</v>
      </c>
      <c r="W80"/>
      <c r="X80"/>
      <c r="Y80"/>
      <c r="Z80"/>
      <c r="AA80"/>
    </row>
    <row r="81" spans="1:27" x14ac:dyDescent="0.3">
      <c r="A81" s="18">
        <v>35674</v>
      </c>
      <c r="B81" s="19">
        <v>1615.924</v>
      </c>
      <c r="C81" s="14">
        <v>81</v>
      </c>
      <c r="D81" s="14">
        <f t="shared" si="2"/>
        <v>6561</v>
      </c>
      <c r="E81" s="22">
        <v>2008.0550000000001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1</v>
      </c>
      <c r="O81" s="14">
        <v>0</v>
      </c>
      <c r="P81" s="14">
        <v>0</v>
      </c>
      <c r="Q81" s="14">
        <v>0</v>
      </c>
      <c r="S81" s="6">
        <v>44</v>
      </c>
      <c r="T81" s="6">
        <v>1576.7200920451367</v>
      </c>
      <c r="U81" s="6">
        <v>108.91190795486341</v>
      </c>
      <c r="V81">
        <f t="shared" si="1"/>
        <v>-7.8790860871888526</v>
      </c>
      <c r="W81"/>
      <c r="X81"/>
      <c r="Y81"/>
      <c r="Z81"/>
      <c r="AA81"/>
    </row>
    <row r="82" spans="1:27" x14ac:dyDescent="0.3">
      <c r="A82" s="18">
        <v>35704</v>
      </c>
      <c r="B82" s="19">
        <v>1773.91</v>
      </c>
      <c r="C82" s="14">
        <v>82</v>
      </c>
      <c r="D82" s="14">
        <f t="shared" si="2"/>
        <v>6724</v>
      </c>
      <c r="E82" s="22">
        <v>1615.924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1</v>
      </c>
      <c r="P82" s="14">
        <v>0</v>
      </c>
      <c r="Q82" s="14">
        <v>0</v>
      </c>
      <c r="S82" s="6">
        <v>45</v>
      </c>
      <c r="T82" s="6">
        <v>1788.1145469562475</v>
      </c>
      <c r="U82" s="6">
        <v>-9.5685469562474736</v>
      </c>
      <c r="V82">
        <f t="shared" si="1"/>
        <v>108.91190795486341</v>
      </c>
      <c r="W82"/>
      <c r="X82"/>
      <c r="Y82"/>
      <c r="Z82"/>
      <c r="AA82"/>
    </row>
    <row r="83" spans="1:27" x14ac:dyDescent="0.3">
      <c r="A83" s="18">
        <v>35735</v>
      </c>
      <c r="B83" s="19">
        <v>1732.3679999999999</v>
      </c>
      <c r="C83" s="14">
        <v>83</v>
      </c>
      <c r="D83" s="14">
        <f t="shared" si="2"/>
        <v>6889</v>
      </c>
      <c r="E83" s="22">
        <v>1773.91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</v>
      </c>
      <c r="Q83" s="14">
        <v>0</v>
      </c>
      <c r="S83" s="6">
        <v>46</v>
      </c>
      <c r="T83" s="6">
        <v>1747.1411068311957</v>
      </c>
      <c r="U83" s="6">
        <v>28.853893168804234</v>
      </c>
      <c r="V83">
        <f t="shared" si="1"/>
        <v>-9.5685469562474736</v>
      </c>
      <c r="W83"/>
      <c r="X83"/>
      <c r="Y83"/>
      <c r="Z83"/>
      <c r="AA83"/>
    </row>
    <row r="84" spans="1:27" x14ac:dyDescent="0.3">
      <c r="A84" s="18">
        <v>35765</v>
      </c>
      <c r="B84" s="19">
        <v>1796.626</v>
      </c>
      <c r="C84" s="14">
        <v>84</v>
      </c>
      <c r="D84" s="14">
        <f t="shared" si="2"/>
        <v>7056</v>
      </c>
      <c r="E84" s="22">
        <v>1732.3679999999999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S84" s="6">
        <v>47</v>
      </c>
      <c r="T84" s="6">
        <v>1795.1381513355095</v>
      </c>
      <c r="U84" s="6">
        <v>-11.78815133550961</v>
      </c>
      <c r="V84">
        <f t="shared" si="1"/>
        <v>28.853893168804234</v>
      </c>
      <c r="W84"/>
      <c r="X84"/>
      <c r="Y84"/>
      <c r="Z84"/>
      <c r="AA84"/>
    </row>
    <row r="85" spans="1:27" x14ac:dyDescent="0.3">
      <c r="A85" s="18">
        <v>35796</v>
      </c>
      <c r="B85" s="19">
        <v>1570.33</v>
      </c>
      <c r="C85" s="14">
        <v>85</v>
      </c>
      <c r="D85" s="14">
        <f t="shared" si="2"/>
        <v>7225</v>
      </c>
      <c r="E85" s="22">
        <v>1796.626</v>
      </c>
      <c r="F85" s="14">
        <v>1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S85" s="6">
        <v>48</v>
      </c>
      <c r="T85" s="6">
        <v>1530.1605893754659</v>
      </c>
      <c r="U85" s="6">
        <v>18.254410624534103</v>
      </c>
      <c r="V85">
        <f t="shared" si="1"/>
        <v>-11.78815133550961</v>
      </c>
      <c r="W85"/>
      <c r="X85"/>
      <c r="Y85"/>
      <c r="Z85"/>
      <c r="AA85"/>
    </row>
    <row r="86" spans="1:27" x14ac:dyDescent="0.3">
      <c r="A86" s="18">
        <v>35827</v>
      </c>
      <c r="B86" s="19">
        <v>1412.691</v>
      </c>
      <c r="C86" s="14">
        <v>86</v>
      </c>
      <c r="D86" s="14">
        <f t="shared" si="2"/>
        <v>7396</v>
      </c>
      <c r="E86" s="22">
        <v>1570.33</v>
      </c>
      <c r="F86" s="14">
        <v>0</v>
      </c>
      <c r="G86" s="14">
        <v>1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S86" s="6">
        <v>49</v>
      </c>
      <c r="T86" s="6">
        <v>1497.2125656273952</v>
      </c>
      <c r="U86" s="6">
        <v>-0.28756562739522451</v>
      </c>
      <c r="V86">
        <f t="shared" si="1"/>
        <v>18.254410624534103</v>
      </c>
      <c r="W86"/>
      <c r="X86"/>
      <c r="Y86"/>
      <c r="Z86"/>
      <c r="AA86"/>
    </row>
    <row r="87" spans="1:27" x14ac:dyDescent="0.3">
      <c r="A87" s="18">
        <v>35855</v>
      </c>
      <c r="B87" s="19">
        <v>1754.6410000000001</v>
      </c>
      <c r="C87" s="14">
        <v>87</v>
      </c>
      <c r="D87" s="14">
        <f t="shared" si="2"/>
        <v>7569</v>
      </c>
      <c r="E87" s="22">
        <v>1412.691</v>
      </c>
      <c r="F87" s="14">
        <v>0</v>
      </c>
      <c r="G87" s="14">
        <v>0</v>
      </c>
      <c r="H87" s="14">
        <v>1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S87" s="6">
        <v>50</v>
      </c>
      <c r="T87" s="6">
        <v>1788.0767523970239</v>
      </c>
      <c r="U87" s="6">
        <v>10.239247602976093</v>
      </c>
      <c r="V87">
        <f t="shared" si="1"/>
        <v>-0.28756562739522451</v>
      </c>
      <c r="W87"/>
      <c r="X87"/>
      <c r="Y87"/>
      <c r="Z87"/>
      <c r="AA87"/>
    </row>
    <row r="88" spans="1:27" x14ac:dyDescent="0.3">
      <c r="A88" s="18">
        <v>35886</v>
      </c>
      <c r="B88" s="19">
        <v>1824.932</v>
      </c>
      <c r="C88" s="14">
        <v>88</v>
      </c>
      <c r="D88" s="14">
        <f t="shared" si="2"/>
        <v>7744</v>
      </c>
      <c r="E88" s="22">
        <v>1754.6410000000001</v>
      </c>
      <c r="F88" s="14">
        <v>0</v>
      </c>
      <c r="G88" s="14">
        <v>0</v>
      </c>
      <c r="H88" s="14">
        <v>0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S88" s="6">
        <v>51</v>
      </c>
      <c r="T88" s="6">
        <v>1794.3559164812102</v>
      </c>
      <c r="U88" s="6">
        <v>-61.460916481210234</v>
      </c>
      <c r="V88">
        <f t="shared" si="1"/>
        <v>10.239247602976093</v>
      </c>
      <c r="W88"/>
      <c r="X88"/>
      <c r="Y88"/>
      <c r="Z88"/>
      <c r="AA88"/>
    </row>
    <row r="89" spans="1:27" x14ac:dyDescent="0.3">
      <c r="A89" s="18">
        <v>35916</v>
      </c>
      <c r="B89" s="19">
        <v>1843.289</v>
      </c>
      <c r="C89" s="14">
        <v>89</v>
      </c>
      <c r="D89" s="14">
        <f t="shared" si="2"/>
        <v>7921</v>
      </c>
      <c r="E89" s="22">
        <v>1824.932</v>
      </c>
      <c r="F89" s="14">
        <v>0</v>
      </c>
      <c r="G89" s="14">
        <v>0</v>
      </c>
      <c r="H89" s="14">
        <v>0</v>
      </c>
      <c r="I89" s="14">
        <v>0</v>
      </c>
      <c r="J89" s="14">
        <v>1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S89" s="6">
        <v>52</v>
      </c>
      <c r="T89" s="6">
        <v>1779.2969196368142</v>
      </c>
      <c r="U89" s="6">
        <v>-6.951919636814182</v>
      </c>
      <c r="V89">
        <f t="shared" si="1"/>
        <v>-61.460916481210234</v>
      </c>
      <c r="W89"/>
      <c r="X89"/>
      <c r="Y89"/>
      <c r="Z89"/>
      <c r="AA89"/>
    </row>
    <row r="90" spans="1:27" x14ac:dyDescent="0.3">
      <c r="A90" s="18">
        <v>35947</v>
      </c>
      <c r="B90" s="19">
        <v>1825.9639999999999</v>
      </c>
      <c r="C90" s="14">
        <v>90</v>
      </c>
      <c r="D90" s="14">
        <f t="shared" si="2"/>
        <v>8100</v>
      </c>
      <c r="E90" s="22">
        <v>1843.289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S90" s="6">
        <v>53</v>
      </c>
      <c r="T90" s="6">
        <v>1742.7499615384602</v>
      </c>
      <c r="U90" s="6">
        <v>18.457038461539923</v>
      </c>
      <c r="V90">
        <f t="shared" si="1"/>
        <v>-6.951919636814182</v>
      </c>
      <c r="W90"/>
      <c r="X90"/>
      <c r="Y90"/>
      <c r="Z90"/>
      <c r="AA90"/>
    </row>
    <row r="91" spans="1:27" x14ac:dyDescent="0.3">
      <c r="A91" s="18">
        <v>35977</v>
      </c>
      <c r="B91" s="19">
        <v>1968.172</v>
      </c>
      <c r="C91" s="14">
        <v>91</v>
      </c>
      <c r="D91" s="14">
        <f t="shared" si="2"/>
        <v>8281</v>
      </c>
      <c r="E91" s="22">
        <v>1825.9639999999999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1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S91" s="6">
        <v>54</v>
      </c>
      <c r="T91" s="6">
        <v>1866.2981713771776</v>
      </c>
      <c r="U91" s="6">
        <v>-74.643171377177623</v>
      </c>
      <c r="V91">
        <f t="shared" si="1"/>
        <v>18.457038461539923</v>
      </c>
      <c r="W91"/>
      <c r="X91"/>
      <c r="Y91"/>
      <c r="Z91"/>
      <c r="AA91"/>
    </row>
    <row r="92" spans="1:27" x14ac:dyDescent="0.3">
      <c r="A92" s="18">
        <v>36008</v>
      </c>
      <c r="B92" s="19">
        <v>1921.645</v>
      </c>
      <c r="C92" s="14">
        <v>92</v>
      </c>
      <c r="D92" s="14">
        <f t="shared" si="2"/>
        <v>8464</v>
      </c>
      <c r="E92" s="22">
        <v>1968.172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</v>
      </c>
      <c r="N92" s="14">
        <v>0</v>
      </c>
      <c r="O92" s="14">
        <v>0</v>
      </c>
      <c r="P92" s="14">
        <v>0</v>
      </c>
      <c r="Q92" s="14">
        <v>0</v>
      </c>
      <c r="S92" s="6">
        <v>55</v>
      </c>
      <c r="T92" s="6">
        <v>1862.7583390289824</v>
      </c>
      <c r="U92" s="6">
        <v>12.061660971017545</v>
      </c>
      <c r="V92">
        <f t="shared" si="1"/>
        <v>-74.643171377177623</v>
      </c>
      <c r="W92"/>
      <c r="X92"/>
      <c r="Y92"/>
      <c r="Z92"/>
      <c r="AA92"/>
    </row>
    <row r="93" spans="1:27" x14ac:dyDescent="0.3">
      <c r="A93" s="18">
        <v>36039</v>
      </c>
      <c r="B93" s="19">
        <v>1669.597</v>
      </c>
      <c r="C93" s="14">
        <v>93</v>
      </c>
      <c r="D93" s="14">
        <f t="shared" si="2"/>
        <v>8649</v>
      </c>
      <c r="E93" s="22">
        <v>1921.645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1</v>
      </c>
      <c r="O93" s="14">
        <v>0</v>
      </c>
      <c r="P93" s="14">
        <v>0</v>
      </c>
      <c r="Q93" s="14">
        <v>0</v>
      </c>
      <c r="S93" s="6">
        <v>56</v>
      </c>
      <c r="T93" s="6">
        <v>1553.9576871325053</v>
      </c>
      <c r="U93" s="6">
        <v>17.351312867494698</v>
      </c>
      <c r="V93">
        <f t="shared" si="1"/>
        <v>12.061660971017545</v>
      </c>
      <c r="W93"/>
      <c r="X93"/>
      <c r="Y93"/>
      <c r="Z93"/>
      <c r="AA93"/>
    </row>
    <row r="94" spans="1:27" x14ac:dyDescent="0.3">
      <c r="A94" s="18">
        <v>36069</v>
      </c>
      <c r="B94" s="19">
        <v>1791.4739999999999</v>
      </c>
      <c r="C94" s="14">
        <v>94</v>
      </c>
      <c r="D94" s="14">
        <f t="shared" si="2"/>
        <v>8836</v>
      </c>
      <c r="E94" s="22">
        <v>1669.597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1</v>
      </c>
      <c r="P94" s="14">
        <v>0</v>
      </c>
      <c r="Q94" s="14">
        <v>0</v>
      </c>
      <c r="S94" s="6">
        <v>57</v>
      </c>
      <c r="T94" s="6">
        <v>1712.1066060860062</v>
      </c>
      <c r="U94" s="6">
        <v>-65.158606086006102</v>
      </c>
      <c r="V94">
        <f t="shared" si="1"/>
        <v>17.351312867494698</v>
      </c>
      <c r="W94"/>
      <c r="X94"/>
      <c r="Y94"/>
      <c r="Z94"/>
      <c r="AA94"/>
    </row>
    <row r="95" spans="1:27" x14ac:dyDescent="0.3">
      <c r="A95" s="18">
        <v>36100</v>
      </c>
      <c r="B95" s="19">
        <v>1816.7139999999999</v>
      </c>
      <c r="C95" s="14">
        <v>95</v>
      </c>
      <c r="D95" s="14">
        <f t="shared" si="2"/>
        <v>9025</v>
      </c>
      <c r="E95" s="22">
        <v>1791.4739999999999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1</v>
      </c>
      <c r="Q95" s="14">
        <v>0</v>
      </c>
      <c r="S95" s="6">
        <v>58</v>
      </c>
      <c r="T95" s="6">
        <v>1660.2663595848128</v>
      </c>
      <c r="U95" s="6">
        <v>12.364640415187296</v>
      </c>
      <c r="V95">
        <f t="shared" si="1"/>
        <v>-65.158606086006102</v>
      </c>
      <c r="W95"/>
      <c r="X95"/>
      <c r="Y95"/>
      <c r="Z95"/>
      <c r="AA95"/>
    </row>
    <row r="96" spans="1:27" x14ac:dyDescent="0.3">
      <c r="A96" s="18">
        <v>36130</v>
      </c>
      <c r="B96" s="19">
        <v>1846.7539999999999</v>
      </c>
      <c r="C96" s="14">
        <v>96</v>
      </c>
      <c r="D96" s="14">
        <f t="shared" si="2"/>
        <v>9216</v>
      </c>
      <c r="E96" s="22">
        <v>1816.7139999999999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S96" s="6">
        <v>59</v>
      </c>
      <c r="T96" s="6">
        <v>1726.949365174263</v>
      </c>
      <c r="U96" s="6">
        <v>-70.104365174262966</v>
      </c>
      <c r="V96">
        <f t="shared" si="1"/>
        <v>12.364640415187296</v>
      </c>
      <c r="W96"/>
      <c r="X96"/>
      <c r="Y96"/>
      <c r="Z96"/>
      <c r="AA96"/>
    </row>
    <row r="97" spans="1:27" x14ac:dyDescent="0.3">
      <c r="A97" s="18">
        <v>36161</v>
      </c>
      <c r="B97" s="19">
        <v>1599.4269999999999</v>
      </c>
      <c r="C97" s="14">
        <v>97</v>
      </c>
      <c r="D97" s="14">
        <f t="shared" si="2"/>
        <v>9409</v>
      </c>
      <c r="E97" s="22">
        <v>1846.7539999999999</v>
      </c>
      <c r="F97" s="14">
        <v>1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S97" s="6">
        <v>60</v>
      </c>
      <c r="T97" s="6">
        <v>1447.2957166093784</v>
      </c>
      <c r="U97" s="6">
        <v>-65.537716609378322</v>
      </c>
      <c r="V97">
        <f t="shared" si="1"/>
        <v>-70.104365174262966</v>
      </c>
      <c r="W97"/>
      <c r="X97"/>
      <c r="Y97"/>
      <c r="Z97"/>
      <c r="AA97"/>
    </row>
    <row r="98" spans="1:27" x14ac:dyDescent="0.3">
      <c r="A98" s="18">
        <v>36192</v>
      </c>
      <c r="B98" s="19">
        <v>1548.8040000000001</v>
      </c>
      <c r="C98" s="14">
        <v>98</v>
      </c>
      <c r="D98" s="14">
        <f t="shared" si="2"/>
        <v>9604</v>
      </c>
      <c r="E98" s="22">
        <v>1599.4269999999999</v>
      </c>
      <c r="F98" s="14">
        <v>0</v>
      </c>
      <c r="G98" s="14">
        <v>1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S98" s="6">
        <v>61</v>
      </c>
      <c r="T98" s="6">
        <v>1388.6249533464097</v>
      </c>
      <c r="U98" s="6">
        <v>-27.772953346409622</v>
      </c>
      <c r="V98">
        <f t="shared" si="1"/>
        <v>-65.537716609378322</v>
      </c>
      <c r="W98"/>
      <c r="X98"/>
      <c r="Y98"/>
      <c r="Z98"/>
      <c r="AA98"/>
    </row>
    <row r="99" spans="1:27" x14ac:dyDescent="0.3">
      <c r="A99" s="18">
        <v>36220</v>
      </c>
      <c r="B99" s="19">
        <v>1832.3330000000001</v>
      </c>
      <c r="C99" s="14">
        <v>99</v>
      </c>
      <c r="D99" s="14">
        <f t="shared" si="2"/>
        <v>9801</v>
      </c>
      <c r="E99" s="22">
        <v>1548.8040000000001</v>
      </c>
      <c r="F99" s="14">
        <v>0</v>
      </c>
      <c r="G99" s="14">
        <v>0</v>
      </c>
      <c r="H99" s="14">
        <v>1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S99" s="6">
        <v>62</v>
      </c>
      <c r="T99" s="6">
        <v>1699.7011510711789</v>
      </c>
      <c r="U99" s="6">
        <v>-141.12615107117881</v>
      </c>
      <c r="V99">
        <f t="shared" si="1"/>
        <v>-27.772953346409622</v>
      </c>
      <c r="W99"/>
      <c r="X99"/>
      <c r="Y99"/>
      <c r="Z99"/>
      <c r="AA99"/>
    </row>
    <row r="100" spans="1:27" x14ac:dyDescent="0.3">
      <c r="A100" s="18">
        <v>36251</v>
      </c>
      <c r="B100" s="19">
        <v>1839.72</v>
      </c>
      <c r="C100" s="14">
        <v>100</v>
      </c>
      <c r="D100" s="14">
        <f t="shared" si="2"/>
        <v>10000</v>
      </c>
      <c r="E100" s="22">
        <v>1832.3330000000001</v>
      </c>
      <c r="F100" s="14">
        <v>0</v>
      </c>
      <c r="G100" s="14">
        <v>0</v>
      </c>
      <c r="H100" s="14">
        <v>0</v>
      </c>
      <c r="I100" s="14">
        <v>1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S100" s="6">
        <v>63</v>
      </c>
      <c r="T100" s="6">
        <v>1639.0113698774187</v>
      </c>
      <c r="U100" s="6">
        <v>-30.591369877418629</v>
      </c>
      <c r="V100">
        <f t="shared" si="1"/>
        <v>-141.12615107117881</v>
      </c>
      <c r="W100"/>
      <c r="X100"/>
      <c r="Y100"/>
      <c r="Z100"/>
      <c r="AA100"/>
    </row>
    <row r="101" spans="1:27" x14ac:dyDescent="0.3">
      <c r="A101" s="18">
        <v>36281</v>
      </c>
      <c r="B101" s="19">
        <v>1846.498</v>
      </c>
      <c r="C101" s="14">
        <v>101</v>
      </c>
      <c r="D101" s="14">
        <f t="shared" si="2"/>
        <v>10201</v>
      </c>
      <c r="E101" s="22">
        <v>1839.72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S101" s="6">
        <v>64</v>
      </c>
      <c r="T101" s="6">
        <v>1699.1554287080201</v>
      </c>
      <c r="U101" s="6">
        <v>-2.4594287080201411</v>
      </c>
      <c r="V101">
        <f t="shared" si="1"/>
        <v>-30.591369877418629</v>
      </c>
      <c r="W101"/>
      <c r="X101"/>
      <c r="Y101"/>
      <c r="Z101"/>
      <c r="AA101"/>
    </row>
    <row r="102" spans="1:27" x14ac:dyDescent="0.3">
      <c r="A102" s="18">
        <v>36312</v>
      </c>
      <c r="B102" s="19">
        <v>1864.8520000000001</v>
      </c>
      <c r="C102" s="14">
        <v>102</v>
      </c>
      <c r="D102" s="14">
        <f t="shared" si="2"/>
        <v>10404</v>
      </c>
      <c r="E102" s="22">
        <v>1846.498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1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S102" s="6">
        <v>65</v>
      </c>
      <c r="T102" s="6">
        <v>1694.6665248535762</v>
      </c>
      <c r="U102" s="6">
        <v>-1.4835248535762275</v>
      </c>
      <c r="V102">
        <f t="shared" si="1"/>
        <v>-2.4594287080201411</v>
      </c>
      <c r="W102"/>
      <c r="X102"/>
      <c r="Y102"/>
      <c r="Z102"/>
      <c r="AA102"/>
    </row>
    <row r="103" spans="1:27" x14ac:dyDescent="0.3">
      <c r="A103" s="18">
        <v>36342</v>
      </c>
      <c r="B103" s="19">
        <v>1965.7429999999999</v>
      </c>
      <c r="C103" s="14">
        <v>103</v>
      </c>
      <c r="D103" s="14">
        <f t="shared" si="2"/>
        <v>10609</v>
      </c>
      <c r="E103" s="22">
        <v>1864.8520000000001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S103" s="6">
        <v>66</v>
      </c>
      <c r="T103" s="6">
        <v>1823.517563108958</v>
      </c>
      <c r="U103" s="6">
        <v>11.998436891042047</v>
      </c>
      <c r="V103">
        <f t="shared" si="1"/>
        <v>-1.4835248535762275</v>
      </c>
      <c r="W103"/>
      <c r="X103"/>
      <c r="Y103"/>
      <c r="Z103"/>
      <c r="AA103"/>
    </row>
    <row r="104" spans="1:27" x14ac:dyDescent="0.3">
      <c r="A104" s="18">
        <v>36373</v>
      </c>
      <c r="B104" s="19">
        <v>1949.002</v>
      </c>
      <c r="C104" s="14">
        <v>104</v>
      </c>
      <c r="D104" s="14">
        <f t="shared" si="2"/>
        <v>10816</v>
      </c>
      <c r="E104" s="22">
        <v>1965.7429999999999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1</v>
      </c>
      <c r="N104" s="14">
        <v>0</v>
      </c>
      <c r="O104" s="14">
        <v>0</v>
      </c>
      <c r="P104" s="14">
        <v>0</v>
      </c>
      <c r="Q104" s="14">
        <v>0</v>
      </c>
      <c r="S104" s="6">
        <v>67</v>
      </c>
      <c r="T104" s="6">
        <v>1892.9852227717249</v>
      </c>
      <c r="U104" s="6">
        <v>49.587777228275172</v>
      </c>
      <c r="V104">
        <f t="shared" ref="V104:V167" si="3">U103</f>
        <v>11.998436891042047</v>
      </c>
      <c r="W104"/>
      <c r="X104"/>
      <c r="Y104"/>
      <c r="Z104"/>
      <c r="AA104"/>
    </row>
    <row r="105" spans="1:27" x14ac:dyDescent="0.3">
      <c r="A105" s="18">
        <v>36404</v>
      </c>
      <c r="B105" s="19">
        <v>1607.373</v>
      </c>
      <c r="C105" s="14">
        <v>105</v>
      </c>
      <c r="D105" s="14">
        <f t="shared" si="2"/>
        <v>11025</v>
      </c>
      <c r="E105" s="22">
        <v>1949.002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</v>
      </c>
      <c r="O105" s="14">
        <v>0</v>
      </c>
      <c r="P105" s="14">
        <v>0</v>
      </c>
      <c r="Q105" s="14">
        <v>0</v>
      </c>
      <c r="S105" s="6">
        <v>68</v>
      </c>
      <c r="T105" s="6">
        <v>1600.0509113069556</v>
      </c>
      <c r="U105" s="6">
        <v>-48.649911306955573</v>
      </c>
      <c r="V105">
        <f t="shared" si="3"/>
        <v>49.587777228275172</v>
      </c>
      <c r="W105"/>
      <c r="X105"/>
      <c r="Y105"/>
      <c r="Z105"/>
      <c r="AA105"/>
    </row>
    <row r="106" spans="1:27" x14ac:dyDescent="0.3">
      <c r="A106" s="18">
        <v>36434</v>
      </c>
      <c r="B106" s="19">
        <v>1803.664</v>
      </c>
      <c r="C106" s="14">
        <v>106</v>
      </c>
      <c r="D106" s="14">
        <f t="shared" si="2"/>
        <v>11236</v>
      </c>
      <c r="E106" s="22">
        <v>1607.373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1</v>
      </c>
      <c r="P106" s="14">
        <v>0</v>
      </c>
      <c r="Q106" s="14">
        <v>0</v>
      </c>
      <c r="S106" s="6">
        <v>69</v>
      </c>
      <c r="T106" s="6">
        <v>1701.6255574374686</v>
      </c>
      <c r="U106" s="6">
        <v>-15.117557437468577</v>
      </c>
      <c r="V106">
        <f t="shared" si="3"/>
        <v>-48.649911306955573</v>
      </c>
      <c r="W106"/>
      <c r="X106"/>
      <c r="Y106"/>
      <c r="Z106"/>
      <c r="AA106"/>
    </row>
    <row r="107" spans="1:27" x14ac:dyDescent="0.3">
      <c r="A107" s="18">
        <v>36465</v>
      </c>
      <c r="B107" s="19">
        <v>1850.309</v>
      </c>
      <c r="C107" s="14">
        <v>107</v>
      </c>
      <c r="D107" s="14">
        <f t="shared" si="2"/>
        <v>11449</v>
      </c>
      <c r="E107" s="22">
        <v>1803.664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1</v>
      </c>
      <c r="Q107" s="14">
        <v>0</v>
      </c>
      <c r="S107" s="6">
        <v>70</v>
      </c>
      <c r="T107" s="6">
        <v>1688.7540982510707</v>
      </c>
      <c r="U107" s="6">
        <v>-112.55009825107072</v>
      </c>
      <c r="V107">
        <f t="shared" si="3"/>
        <v>-15.117557437468577</v>
      </c>
      <c r="W107"/>
      <c r="X107"/>
      <c r="Y107"/>
      <c r="Z107"/>
      <c r="AA107"/>
    </row>
    <row r="108" spans="1:27" x14ac:dyDescent="0.3">
      <c r="A108" s="18">
        <v>36495</v>
      </c>
      <c r="B108" s="19">
        <v>1836.4349999999999</v>
      </c>
      <c r="C108" s="14">
        <v>108</v>
      </c>
      <c r="D108" s="14">
        <f t="shared" si="2"/>
        <v>11664</v>
      </c>
      <c r="E108" s="22">
        <v>1850.309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</v>
      </c>
      <c r="S108" s="6">
        <v>71</v>
      </c>
      <c r="T108" s="6">
        <v>1667.4807518610203</v>
      </c>
      <c r="U108" s="6">
        <v>32.952248138979712</v>
      </c>
      <c r="V108">
        <f t="shared" si="3"/>
        <v>-112.55009825107072</v>
      </c>
      <c r="W108"/>
      <c r="X108"/>
      <c r="Y108"/>
      <c r="Z108"/>
      <c r="AA108"/>
    </row>
    <row r="109" spans="1:27" x14ac:dyDescent="0.3">
      <c r="A109" s="18">
        <v>36526</v>
      </c>
      <c r="B109" s="19">
        <v>1541.66</v>
      </c>
      <c r="C109" s="14">
        <v>109</v>
      </c>
      <c r="D109" s="14">
        <f t="shared" si="2"/>
        <v>11881</v>
      </c>
      <c r="E109" s="22">
        <v>1836.4349999999999</v>
      </c>
      <c r="F109" s="14">
        <v>1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S109" s="6">
        <v>72</v>
      </c>
      <c r="T109" s="6">
        <v>1479.1017369425049</v>
      </c>
      <c r="U109" s="6">
        <v>-82.51373694250492</v>
      </c>
      <c r="V109">
        <f t="shared" si="3"/>
        <v>32.952248138979712</v>
      </c>
      <c r="W109"/>
      <c r="X109"/>
      <c r="Y109"/>
      <c r="Z109"/>
      <c r="AA109"/>
    </row>
    <row r="110" spans="1:27" x14ac:dyDescent="0.3">
      <c r="A110" s="18">
        <v>36557</v>
      </c>
      <c r="B110" s="19">
        <v>1616.9280000000001</v>
      </c>
      <c r="C110" s="14">
        <v>110</v>
      </c>
      <c r="D110" s="14">
        <f t="shared" si="2"/>
        <v>12100</v>
      </c>
      <c r="E110" s="22">
        <v>1541.66</v>
      </c>
      <c r="F110" s="14">
        <v>0</v>
      </c>
      <c r="G110" s="14">
        <v>1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S110" s="6">
        <v>73</v>
      </c>
      <c r="T110" s="6">
        <v>1402.1073031939245</v>
      </c>
      <c r="U110" s="6">
        <v>-30.417303193924454</v>
      </c>
      <c r="V110">
        <f t="shared" si="3"/>
        <v>-82.51373694250492</v>
      </c>
      <c r="W110"/>
      <c r="X110"/>
      <c r="Y110"/>
      <c r="Z110"/>
      <c r="AA110"/>
    </row>
    <row r="111" spans="1:27" x14ac:dyDescent="0.3">
      <c r="A111" s="18">
        <v>36586</v>
      </c>
      <c r="B111" s="19">
        <v>1919.538</v>
      </c>
      <c r="C111" s="14">
        <v>111</v>
      </c>
      <c r="D111" s="14">
        <f t="shared" si="2"/>
        <v>12321</v>
      </c>
      <c r="E111" s="22">
        <v>1616.9280000000001</v>
      </c>
      <c r="F111" s="14">
        <v>0</v>
      </c>
      <c r="G111" s="14">
        <v>0</v>
      </c>
      <c r="H111" s="14">
        <v>1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S111" s="6">
        <v>74</v>
      </c>
      <c r="T111" s="6">
        <v>1710.9424479141521</v>
      </c>
      <c r="U111" s="6">
        <v>-3.4204479141521915</v>
      </c>
      <c r="V111">
        <f t="shared" si="3"/>
        <v>-30.417303193924454</v>
      </c>
      <c r="W111"/>
      <c r="X111"/>
      <c r="Y111"/>
      <c r="Z111"/>
      <c r="AA111"/>
    </row>
    <row r="112" spans="1:27" x14ac:dyDescent="0.3">
      <c r="A112" s="18">
        <v>36617</v>
      </c>
      <c r="B112" s="19">
        <v>1971.4929999999999</v>
      </c>
      <c r="C112" s="14">
        <v>112</v>
      </c>
      <c r="D112" s="14">
        <f t="shared" si="2"/>
        <v>12544</v>
      </c>
      <c r="E112" s="22">
        <v>1919.538</v>
      </c>
      <c r="F112" s="14">
        <v>0</v>
      </c>
      <c r="G112" s="14">
        <v>0</v>
      </c>
      <c r="H112" s="14">
        <v>0</v>
      </c>
      <c r="I112" s="14">
        <v>1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S112" s="6">
        <v>75</v>
      </c>
      <c r="T112" s="6">
        <v>1740.2895765147496</v>
      </c>
      <c r="U112" s="6">
        <v>-85.685576514749528</v>
      </c>
      <c r="V112">
        <f t="shared" si="3"/>
        <v>-3.4204479141521915</v>
      </c>
      <c r="W112"/>
      <c r="X112"/>
      <c r="Y112"/>
      <c r="Z112"/>
      <c r="AA112"/>
    </row>
    <row r="113" spans="1:27" x14ac:dyDescent="0.3">
      <c r="A113" s="18">
        <v>36647</v>
      </c>
      <c r="B113" s="19">
        <v>1992.3009999999999</v>
      </c>
      <c r="C113" s="14">
        <v>113</v>
      </c>
      <c r="D113" s="14">
        <f t="shared" si="2"/>
        <v>12769</v>
      </c>
      <c r="E113" s="22">
        <v>1971.4929999999999</v>
      </c>
      <c r="F113" s="14">
        <v>0</v>
      </c>
      <c r="G113" s="14">
        <v>0</v>
      </c>
      <c r="H113" s="14">
        <v>0</v>
      </c>
      <c r="I113" s="14">
        <v>0</v>
      </c>
      <c r="J113" s="14">
        <v>1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S113" s="6">
        <v>76</v>
      </c>
      <c r="T113" s="6">
        <v>1734.0523816130872</v>
      </c>
      <c r="U113" s="6">
        <v>28.850618386912856</v>
      </c>
      <c r="V113">
        <f t="shared" si="3"/>
        <v>-85.685576514749528</v>
      </c>
      <c r="W113"/>
      <c r="X113"/>
      <c r="Y113"/>
      <c r="Z113"/>
      <c r="AA113"/>
    </row>
    <row r="114" spans="1:27" x14ac:dyDescent="0.3">
      <c r="A114" s="18">
        <v>36678</v>
      </c>
      <c r="B114" s="19">
        <v>2009.7629999999999</v>
      </c>
      <c r="C114" s="14">
        <v>114</v>
      </c>
      <c r="D114" s="14">
        <f t="shared" si="2"/>
        <v>12996</v>
      </c>
      <c r="E114" s="22">
        <v>1992.3009999999999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1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S114" s="6">
        <v>77</v>
      </c>
      <c r="T114" s="6">
        <v>1742.9173556596938</v>
      </c>
      <c r="U114" s="6">
        <v>32.882644340306115</v>
      </c>
      <c r="V114">
        <f t="shared" si="3"/>
        <v>28.850618386912856</v>
      </c>
      <c r="W114"/>
      <c r="X114"/>
      <c r="Y114"/>
      <c r="Z114"/>
      <c r="AA114"/>
    </row>
    <row r="115" spans="1:27" x14ac:dyDescent="0.3">
      <c r="A115" s="18">
        <v>36708</v>
      </c>
      <c r="B115" s="19">
        <v>2053.9960000000001</v>
      </c>
      <c r="C115" s="14">
        <v>115</v>
      </c>
      <c r="D115" s="14">
        <f t="shared" si="2"/>
        <v>13225</v>
      </c>
      <c r="E115" s="22">
        <v>2009.7629999999999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1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S115" s="6">
        <v>78</v>
      </c>
      <c r="T115" s="6">
        <v>1882.776051313861</v>
      </c>
      <c r="U115" s="6">
        <v>51.442948686139061</v>
      </c>
      <c r="V115">
        <f t="shared" si="3"/>
        <v>32.882644340306115</v>
      </c>
      <c r="W115"/>
      <c r="X115"/>
      <c r="Y115"/>
      <c r="Z115"/>
      <c r="AA115"/>
    </row>
    <row r="116" spans="1:27" x14ac:dyDescent="0.3">
      <c r="A116" s="18">
        <v>36739</v>
      </c>
      <c r="B116" s="19">
        <v>2097.471</v>
      </c>
      <c r="C116" s="14">
        <v>116</v>
      </c>
      <c r="D116" s="14">
        <f t="shared" si="2"/>
        <v>13456</v>
      </c>
      <c r="E116" s="22">
        <v>2053.9960000000001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1</v>
      </c>
      <c r="N116" s="14">
        <v>0</v>
      </c>
      <c r="O116" s="14">
        <v>0</v>
      </c>
      <c r="P116" s="14">
        <v>0</v>
      </c>
      <c r="Q116" s="14">
        <v>0</v>
      </c>
      <c r="S116" s="6">
        <v>79</v>
      </c>
      <c r="T116" s="6">
        <v>1963.0409683082294</v>
      </c>
      <c r="U116" s="6">
        <v>45.014031691770697</v>
      </c>
      <c r="V116">
        <f t="shared" si="3"/>
        <v>51.442948686139061</v>
      </c>
      <c r="W116"/>
      <c r="X116"/>
      <c r="Y116"/>
      <c r="Z116"/>
      <c r="AA116"/>
    </row>
    <row r="117" spans="1:27" x14ac:dyDescent="0.3">
      <c r="A117" s="18">
        <v>36770</v>
      </c>
      <c r="B117" s="19">
        <v>1823.7059999999999</v>
      </c>
      <c r="C117" s="14">
        <v>117</v>
      </c>
      <c r="D117" s="14">
        <f t="shared" si="2"/>
        <v>13689</v>
      </c>
      <c r="E117" s="22">
        <v>2097.471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1</v>
      </c>
      <c r="O117" s="14">
        <v>0</v>
      </c>
      <c r="P117" s="14">
        <v>0</v>
      </c>
      <c r="Q117" s="14">
        <v>0</v>
      </c>
      <c r="S117" s="6">
        <v>80</v>
      </c>
      <c r="T117" s="6">
        <v>1648.8847903706883</v>
      </c>
      <c r="U117" s="6">
        <v>-32.960790370688301</v>
      </c>
      <c r="V117">
        <f t="shared" si="3"/>
        <v>45.014031691770697</v>
      </c>
      <c r="W117"/>
      <c r="X117"/>
      <c r="Y117"/>
      <c r="Z117"/>
      <c r="AA117"/>
    </row>
    <row r="118" spans="1:27" x14ac:dyDescent="0.3">
      <c r="A118" s="18">
        <v>36800</v>
      </c>
      <c r="B118" s="19">
        <v>1976.9970000000001</v>
      </c>
      <c r="C118" s="14">
        <v>118</v>
      </c>
      <c r="D118" s="14">
        <f t="shared" si="2"/>
        <v>13924</v>
      </c>
      <c r="E118" s="22">
        <v>1823.7059999999999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1</v>
      </c>
      <c r="P118" s="14">
        <v>0</v>
      </c>
      <c r="Q118" s="14">
        <v>0</v>
      </c>
      <c r="S118" s="6">
        <v>81</v>
      </c>
      <c r="T118" s="6">
        <v>1750.1879619033496</v>
      </c>
      <c r="U118" s="6">
        <v>23.722038096650522</v>
      </c>
      <c r="V118">
        <f t="shared" si="3"/>
        <v>-32.960790370688301</v>
      </c>
      <c r="W118"/>
      <c r="X118"/>
      <c r="Y118"/>
      <c r="Z118"/>
      <c r="AA118"/>
    </row>
    <row r="119" spans="1:27" x14ac:dyDescent="0.3">
      <c r="A119" s="18">
        <v>36831</v>
      </c>
      <c r="B119" s="19">
        <v>1981.4079999999999</v>
      </c>
      <c r="C119" s="14">
        <v>119</v>
      </c>
      <c r="D119" s="14">
        <f t="shared" si="2"/>
        <v>14161</v>
      </c>
      <c r="E119" s="22">
        <v>1976.9970000000001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1</v>
      </c>
      <c r="Q119" s="14">
        <v>0</v>
      </c>
      <c r="S119" s="6">
        <v>82</v>
      </c>
      <c r="T119" s="6">
        <v>1752.5250182472498</v>
      </c>
      <c r="U119" s="6">
        <v>-20.15701824724988</v>
      </c>
      <c r="V119">
        <f t="shared" si="3"/>
        <v>23.722038096650522</v>
      </c>
      <c r="W119"/>
      <c r="X119"/>
      <c r="Y119"/>
      <c r="Z119"/>
      <c r="AA119"/>
    </row>
    <row r="120" spans="1:27" x14ac:dyDescent="0.3">
      <c r="A120" s="18">
        <v>36861</v>
      </c>
      <c r="B120" s="19">
        <v>2000.153</v>
      </c>
      <c r="C120" s="14">
        <v>120</v>
      </c>
      <c r="D120" s="14">
        <f t="shared" si="2"/>
        <v>14400</v>
      </c>
      <c r="E120" s="22">
        <v>1981.4079999999999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S120" s="6">
        <v>83</v>
      </c>
      <c r="T120" s="6">
        <v>1776.2558240621292</v>
      </c>
      <c r="U120" s="6">
        <v>20.370175937870727</v>
      </c>
      <c r="V120">
        <f t="shared" si="3"/>
        <v>-20.15701824724988</v>
      </c>
      <c r="W120"/>
      <c r="X120"/>
      <c r="Y120"/>
      <c r="Z120"/>
      <c r="AA120"/>
    </row>
    <row r="121" spans="1:27" x14ac:dyDescent="0.3">
      <c r="A121" s="18">
        <v>36892</v>
      </c>
      <c r="B121" s="19">
        <v>1683.1479999999999</v>
      </c>
      <c r="C121" s="14">
        <v>121</v>
      </c>
      <c r="D121" s="14">
        <f t="shared" si="2"/>
        <v>14641</v>
      </c>
      <c r="E121" s="22">
        <v>2000.153</v>
      </c>
      <c r="F121" s="14">
        <v>1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S121" s="6">
        <v>84</v>
      </c>
      <c r="T121" s="6">
        <v>1549.2839494697346</v>
      </c>
      <c r="U121" s="6">
        <v>21.046050530265347</v>
      </c>
      <c r="V121">
        <f t="shared" si="3"/>
        <v>20.370175937870727</v>
      </c>
      <c r="W121"/>
      <c r="X121"/>
      <c r="Y121"/>
      <c r="Z121"/>
      <c r="AA121"/>
    </row>
    <row r="122" spans="1:27" x14ac:dyDescent="0.3">
      <c r="A122" s="18">
        <v>36923</v>
      </c>
      <c r="B122" s="19">
        <v>1663.404</v>
      </c>
      <c r="C122" s="14">
        <v>122</v>
      </c>
      <c r="D122" s="14">
        <f t="shared" si="2"/>
        <v>14884</v>
      </c>
      <c r="E122" s="22">
        <v>1683.1479999999999</v>
      </c>
      <c r="F122" s="14">
        <v>0</v>
      </c>
      <c r="G122" s="14">
        <v>1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S122" s="6">
        <v>85</v>
      </c>
      <c r="T122" s="6">
        <v>1522.9997956740515</v>
      </c>
      <c r="U122" s="6">
        <v>-110.30879567405145</v>
      </c>
      <c r="V122">
        <f t="shared" si="3"/>
        <v>21.046050530265347</v>
      </c>
      <c r="W122"/>
      <c r="X122"/>
      <c r="Y122"/>
      <c r="Z122"/>
      <c r="AA122"/>
    </row>
    <row r="123" spans="1:27" x14ac:dyDescent="0.3">
      <c r="A123" s="18">
        <v>36951</v>
      </c>
      <c r="B123" s="19">
        <v>2007.9280000000001</v>
      </c>
      <c r="C123" s="14">
        <v>123</v>
      </c>
      <c r="D123" s="14">
        <f t="shared" si="2"/>
        <v>15129</v>
      </c>
      <c r="E123" s="22">
        <v>1663.404</v>
      </c>
      <c r="F123" s="14">
        <v>0</v>
      </c>
      <c r="G123" s="14">
        <v>0</v>
      </c>
      <c r="H123" s="14">
        <v>1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S123" s="6">
        <v>86</v>
      </c>
      <c r="T123" s="6">
        <v>1745.9864853841539</v>
      </c>
      <c r="U123" s="6">
        <v>8.6545146158462103</v>
      </c>
      <c r="V123">
        <f t="shared" si="3"/>
        <v>-110.30879567405145</v>
      </c>
      <c r="W123"/>
      <c r="X123"/>
      <c r="Y123"/>
      <c r="Z123"/>
      <c r="AA123"/>
    </row>
    <row r="124" spans="1:27" x14ac:dyDescent="0.3">
      <c r="A124" s="18">
        <v>36982</v>
      </c>
      <c r="B124" s="19">
        <v>2023.7919999999999</v>
      </c>
      <c r="C124" s="14">
        <v>124</v>
      </c>
      <c r="D124" s="14">
        <f t="shared" si="2"/>
        <v>15376</v>
      </c>
      <c r="E124" s="22">
        <v>2007.9280000000001</v>
      </c>
      <c r="F124" s="14">
        <v>0</v>
      </c>
      <c r="G124" s="14">
        <v>0</v>
      </c>
      <c r="H124" s="14">
        <v>0</v>
      </c>
      <c r="I124" s="14">
        <v>1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S124" s="6">
        <v>87</v>
      </c>
      <c r="T124" s="6">
        <v>1779.6578223358435</v>
      </c>
      <c r="U124" s="6">
        <v>45.274177664156468</v>
      </c>
      <c r="V124">
        <f t="shared" si="3"/>
        <v>8.6545146158462103</v>
      </c>
      <c r="W124"/>
      <c r="X124"/>
      <c r="Y124"/>
      <c r="Z124"/>
      <c r="AA124"/>
    </row>
    <row r="125" spans="1:27" x14ac:dyDescent="0.3">
      <c r="A125" s="18">
        <v>37012</v>
      </c>
      <c r="B125" s="19">
        <v>2047.008</v>
      </c>
      <c r="C125" s="14">
        <v>125</v>
      </c>
      <c r="D125" s="14">
        <f t="shared" si="2"/>
        <v>15625</v>
      </c>
      <c r="E125" s="22">
        <v>2023.7919999999999</v>
      </c>
      <c r="F125" s="14">
        <v>0</v>
      </c>
      <c r="G125" s="14">
        <v>0</v>
      </c>
      <c r="H125" s="14">
        <v>0</v>
      </c>
      <c r="I125" s="14">
        <v>0</v>
      </c>
      <c r="J125" s="14">
        <v>1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S125" s="6">
        <v>88</v>
      </c>
      <c r="T125" s="6">
        <v>1853.7817316697908</v>
      </c>
      <c r="U125" s="6">
        <v>-10.492731669790828</v>
      </c>
      <c r="V125">
        <f t="shared" si="3"/>
        <v>45.274177664156468</v>
      </c>
      <c r="W125"/>
      <c r="X125"/>
      <c r="Y125"/>
      <c r="Z125"/>
      <c r="AA125"/>
    </row>
    <row r="126" spans="1:27" x14ac:dyDescent="0.3">
      <c r="A126" s="18">
        <v>37043</v>
      </c>
      <c r="B126" s="19">
        <v>2072.913</v>
      </c>
      <c r="C126" s="14">
        <v>126</v>
      </c>
      <c r="D126" s="14">
        <f t="shared" si="2"/>
        <v>15876</v>
      </c>
      <c r="E126" s="22">
        <v>2047.008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1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S126" s="6">
        <v>89</v>
      </c>
      <c r="T126" s="6">
        <v>1804.5911904451204</v>
      </c>
      <c r="U126" s="6">
        <v>21.372809554879495</v>
      </c>
      <c r="V126">
        <f t="shared" si="3"/>
        <v>-10.492731669790828</v>
      </c>
      <c r="W126"/>
      <c r="X126"/>
      <c r="Y126"/>
      <c r="Z126"/>
      <c r="AA126"/>
    </row>
    <row r="127" spans="1:27" x14ac:dyDescent="0.3">
      <c r="A127" s="18">
        <v>37073</v>
      </c>
      <c r="B127" s="19">
        <v>2126.7170000000001</v>
      </c>
      <c r="C127" s="14">
        <v>127</v>
      </c>
      <c r="D127" s="14">
        <f t="shared" si="2"/>
        <v>16129</v>
      </c>
      <c r="E127" s="22">
        <v>2072.913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1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S127" s="6">
        <v>90</v>
      </c>
      <c r="T127" s="6">
        <v>1925.1755190138099</v>
      </c>
      <c r="U127" s="6">
        <v>42.996480986190136</v>
      </c>
      <c r="V127">
        <f t="shared" si="3"/>
        <v>21.372809554879495</v>
      </c>
      <c r="W127"/>
      <c r="X127"/>
      <c r="Y127"/>
      <c r="Z127"/>
      <c r="AA127"/>
    </row>
    <row r="128" spans="1:27" x14ac:dyDescent="0.3">
      <c r="A128" s="18">
        <v>37104</v>
      </c>
      <c r="B128" s="19">
        <v>2202.6379999999999</v>
      </c>
      <c r="C128" s="14">
        <v>128</v>
      </c>
      <c r="D128" s="14">
        <f t="shared" si="2"/>
        <v>16384</v>
      </c>
      <c r="E128" s="22">
        <v>2126.7170000000001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1</v>
      </c>
      <c r="N128" s="14">
        <v>0</v>
      </c>
      <c r="O128" s="14">
        <v>0</v>
      </c>
      <c r="P128" s="14">
        <v>0</v>
      </c>
      <c r="Q128" s="14">
        <v>0</v>
      </c>
      <c r="S128" s="6">
        <v>91</v>
      </c>
      <c r="T128" s="6">
        <v>1995.2645730625404</v>
      </c>
      <c r="U128" s="6">
        <v>-73.619573062540439</v>
      </c>
      <c r="V128">
        <f t="shared" si="3"/>
        <v>42.996480986190136</v>
      </c>
      <c r="W128"/>
      <c r="X128"/>
      <c r="Y128"/>
      <c r="Z128"/>
      <c r="AA128"/>
    </row>
    <row r="129" spans="1:27" x14ac:dyDescent="0.3">
      <c r="A129" s="18">
        <v>37135</v>
      </c>
      <c r="B129" s="19">
        <v>1707.693</v>
      </c>
      <c r="C129" s="14">
        <v>129</v>
      </c>
      <c r="D129" s="14">
        <f t="shared" si="2"/>
        <v>16641</v>
      </c>
      <c r="E129" s="22">
        <v>2202.6379999999999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1</v>
      </c>
      <c r="O129" s="14">
        <v>0</v>
      </c>
      <c r="P129" s="14">
        <v>0</v>
      </c>
      <c r="Q129" s="14">
        <v>0</v>
      </c>
      <c r="S129" s="6">
        <v>92</v>
      </c>
      <c r="T129" s="6">
        <v>1603.2980019407919</v>
      </c>
      <c r="U129" s="6">
        <v>66.298998059208088</v>
      </c>
      <c r="V129">
        <f t="shared" si="3"/>
        <v>-73.619573062540439</v>
      </c>
      <c r="W129"/>
      <c r="X129"/>
      <c r="Y129"/>
      <c r="Z129"/>
      <c r="AA129"/>
    </row>
    <row r="130" spans="1:27" x14ac:dyDescent="0.3">
      <c r="A130" s="18">
        <v>37165</v>
      </c>
      <c r="B130" s="19">
        <v>1950.7159999999999</v>
      </c>
      <c r="C130" s="14">
        <v>130</v>
      </c>
      <c r="D130" s="14">
        <f t="shared" ref="D130:D159" si="4">C130^2</f>
        <v>16900</v>
      </c>
      <c r="E130" s="22">
        <v>1707.693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1</v>
      </c>
      <c r="P130" s="14">
        <v>0</v>
      </c>
      <c r="Q130" s="14">
        <v>0</v>
      </c>
      <c r="S130" s="6">
        <v>93</v>
      </c>
      <c r="T130" s="6">
        <v>1795.9199651586141</v>
      </c>
      <c r="U130" s="6">
        <v>-4.4459651586141717</v>
      </c>
      <c r="V130">
        <f t="shared" si="3"/>
        <v>66.298998059208088</v>
      </c>
      <c r="W130"/>
      <c r="X130"/>
      <c r="Y130"/>
      <c r="Z130"/>
      <c r="AA130"/>
    </row>
    <row r="131" spans="1:27" x14ac:dyDescent="0.3">
      <c r="A131" s="18">
        <v>37196</v>
      </c>
      <c r="B131" s="19">
        <v>1973.614</v>
      </c>
      <c r="C131" s="14">
        <v>131</v>
      </c>
      <c r="D131" s="14">
        <f t="shared" si="4"/>
        <v>17161</v>
      </c>
      <c r="E131" s="22">
        <v>1950.7159999999999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1</v>
      </c>
      <c r="Q131" s="14">
        <v>0</v>
      </c>
      <c r="S131" s="6">
        <v>94</v>
      </c>
      <c r="T131" s="6">
        <v>1775.1597371469461</v>
      </c>
      <c r="U131" s="6">
        <v>41.554262853053842</v>
      </c>
      <c r="V131">
        <f t="shared" si="3"/>
        <v>-4.4459651586141717</v>
      </c>
      <c r="W131"/>
      <c r="X131"/>
      <c r="Y131"/>
      <c r="Z131"/>
      <c r="AA131"/>
    </row>
    <row r="132" spans="1:27" x14ac:dyDescent="0.3">
      <c r="A132" s="18">
        <v>37226</v>
      </c>
      <c r="B132" s="19">
        <v>1984.729</v>
      </c>
      <c r="C132" s="14">
        <v>132</v>
      </c>
      <c r="D132" s="14">
        <f t="shared" si="4"/>
        <v>17424</v>
      </c>
      <c r="E132" s="22">
        <v>1973.614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1</v>
      </c>
      <c r="S132" s="6">
        <v>95</v>
      </c>
      <c r="T132" s="6">
        <v>1842.6089169784118</v>
      </c>
      <c r="U132" s="6">
        <v>4.1450830215881069</v>
      </c>
      <c r="V132">
        <f t="shared" si="3"/>
        <v>41.554262853053842</v>
      </c>
      <c r="W132"/>
      <c r="X132"/>
      <c r="Y132"/>
      <c r="Z132"/>
      <c r="AA132"/>
    </row>
    <row r="133" spans="1:27" x14ac:dyDescent="0.3">
      <c r="A133" s="18">
        <v>37257</v>
      </c>
      <c r="B133" s="19">
        <v>1759.6289999999999</v>
      </c>
      <c r="C133" s="14">
        <v>133</v>
      </c>
      <c r="D133" s="14">
        <f t="shared" si="4"/>
        <v>17689</v>
      </c>
      <c r="E133" s="22">
        <v>1984.729</v>
      </c>
      <c r="F133" s="14">
        <v>1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S133" s="6">
        <v>96</v>
      </c>
      <c r="T133" s="6">
        <v>1593.7677411386094</v>
      </c>
      <c r="U133" s="6">
        <v>5.6592588613905264</v>
      </c>
      <c r="V133">
        <f t="shared" si="3"/>
        <v>4.1450830215881069</v>
      </c>
      <c r="W133"/>
      <c r="X133"/>
      <c r="Y133"/>
      <c r="Z133"/>
      <c r="AA133"/>
    </row>
    <row r="134" spans="1:27" x14ac:dyDescent="0.3">
      <c r="A134" s="18">
        <v>37288</v>
      </c>
      <c r="B134" s="19">
        <v>1770.595</v>
      </c>
      <c r="C134" s="14">
        <v>134</v>
      </c>
      <c r="D134" s="14">
        <f t="shared" si="4"/>
        <v>17956</v>
      </c>
      <c r="E134" s="22">
        <v>1759.6289999999999</v>
      </c>
      <c r="F134" s="14">
        <v>0</v>
      </c>
      <c r="G134" s="14">
        <v>1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S134" s="6">
        <v>97</v>
      </c>
      <c r="T134" s="6">
        <v>1554.177698706472</v>
      </c>
      <c r="U134" s="6">
        <v>-5.3736987064719415</v>
      </c>
      <c r="V134">
        <f t="shared" si="3"/>
        <v>5.6592588613905264</v>
      </c>
      <c r="W134"/>
      <c r="X134"/>
      <c r="Y134"/>
      <c r="Z134"/>
      <c r="AA134"/>
    </row>
    <row r="135" spans="1:27" x14ac:dyDescent="0.3">
      <c r="A135" s="18">
        <v>37316</v>
      </c>
      <c r="B135" s="19">
        <v>2019.912</v>
      </c>
      <c r="C135" s="14">
        <v>135</v>
      </c>
      <c r="D135" s="14">
        <f t="shared" si="4"/>
        <v>18225</v>
      </c>
      <c r="E135" s="22">
        <v>1770.595</v>
      </c>
      <c r="F135" s="14">
        <v>0</v>
      </c>
      <c r="G135" s="14">
        <v>0</v>
      </c>
      <c r="H135" s="14">
        <v>1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S135" s="6">
        <v>98</v>
      </c>
      <c r="T135" s="6">
        <v>1847.0100349734728</v>
      </c>
      <c r="U135" s="6">
        <v>-14.677034973472701</v>
      </c>
      <c r="V135">
        <f t="shared" si="3"/>
        <v>-5.3736987064719415</v>
      </c>
      <c r="W135"/>
      <c r="X135"/>
      <c r="Y135"/>
      <c r="Z135"/>
      <c r="AA135"/>
    </row>
    <row r="136" spans="1:27" x14ac:dyDescent="0.3">
      <c r="A136" s="18">
        <v>37347</v>
      </c>
      <c r="B136" s="19">
        <v>2048.3980000000001</v>
      </c>
      <c r="C136" s="14">
        <v>136</v>
      </c>
      <c r="D136" s="14">
        <f t="shared" si="4"/>
        <v>18496</v>
      </c>
      <c r="E136" s="22">
        <v>2019.912</v>
      </c>
      <c r="F136" s="14">
        <v>0</v>
      </c>
      <c r="G136" s="14">
        <v>0</v>
      </c>
      <c r="H136" s="14">
        <v>0</v>
      </c>
      <c r="I136" s="14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S136" s="6">
        <v>99</v>
      </c>
      <c r="T136" s="6">
        <v>1843.0950557825622</v>
      </c>
      <c r="U136" s="6">
        <v>-3.3750557825621854</v>
      </c>
      <c r="V136">
        <f t="shared" si="3"/>
        <v>-14.677034973472701</v>
      </c>
      <c r="W136"/>
      <c r="X136"/>
      <c r="Y136"/>
      <c r="Z136"/>
      <c r="AA136"/>
    </row>
    <row r="137" spans="1:27" x14ac:dyDescent="0.3">
      <c r="A137" s="18">
        <v>37377</v>
      </c>
      <c r="B137" s="19">
        <v>2068.7629999999999</v>
      </c>
      <c r="C137" s="14">
        <v>137</v>
      </c>
      <c r="D137" s="14">
        <f t="shared" si="4"/>
        <v>18769</v>
      </c>
      <c r="E137" s="22">
        <v>2048.3980000000001</v>
      </c>
      <c r="F137" s="14">
        <v>0</v>
      </c>
      <c r="G137" s="14">
        <v>0</v>
      </c>
      <c r="H137" s="14">
        <v>0</v>
      </c>
      <c r="I137" s="14">
        <v>0</v>
      </c>
      <c r="J137" s="14">
        <v>1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S137" s="6">
        <v>100</v>
      </c>
      <c r="T137" s="6">
        <v>1876.7214653282808</v>
      </c>
      <c r="U137" s="6">
        <v>-30.223465328280781</v>
      </c>
      <c r="V137">
        <f t="shared" si="3"/>
        <v>-3.3750557825621854</v>
      </c>
      <c r="W137"/>
      <c r="X137"/>
      <c r="Y137"/>
      <c r="Z137"/>
      <c r="AA137"/>
    </row>
    <row r="138" spans="1:27" x14ac:dyDescent="0.3">
      <c r="A138" s="18">
        <v>37408</v>
      </c>
      <c r="B138" s="19">
        <v>1994.2670000000001</v>
      </c>
      <c r="C138" s="14">
        <v>138</v>
      </c>
      <c r="D138" s="14">
        <f t="shared" si="4"/>
        <v>19044</v>
      </c>
      <c r="E138" s="22">
        <v>2068.7629999999999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1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S138" s="6">
        <v>101</v>
      </c>
      <c r="T138" s="6">
        <v>1820.3630028591886</v>
      </c>
      <c r="U138" s="6">
        <v>44.488997140811534</v>
      </c>
      <c r="V138">
        <f t="shared" si="3"/>
        <v>-30.223465328280781</v>
      </c>
      <c r="W138"/>
      <c r="X138"/>
      <c r="Y138"/>
      <c r="Z138"/>
      <c r="AA138"/>
    </row>
    <row r="139" spans="1:27" x14ac:dyDescent="0.3">
      <c r="A139" s="18">
        <v>37438</v>
      </c>
      <c r="B139" s="19">
        <v>2075.2579999999998</v>
      </c>
      <c r="C139" s="14">
        <v>139</v>
      </c>
      <c r="D139" s="14">
        <f t="shared" si="4"/>
        <v>19321</v>
      </c>
      <c r="E139" s="22">
        <v>1994.2670000000001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1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S139" s="6">
        <v>102</v>
      </c>
      <c r="T139" s="6">
        <v>1964.4679483777716</v>
      </c>
      <c r="U139" s="6">
        <v>1.275051622228375</v>
      </c>
      <c r="V139">
        <f t="shared" si="3"/>
        <v>44.488997140811534</v>
      </c>
      <c r="W139"/>
      <c r="X139"/>
      <c r="Y139"/>
      <c r="Z139"/>
      <c r="AA139"/>
    </row>
    <row r="140" spans="1:27" x14ac:dyDescent="0.3">
      <c r="A140" s="18">
        <v>37469</v>
      </c>
      <c r="B140" s="19">
        <v>2026.56</v>
      </c>
      <c r="C140" s="14">
        <v>140</v>
      </c>
      <c r="D140" s="14">
        <f t="shared" si="4"/>
        <v>19600</v>
      </c>
      <c r="E140" s="22">
        <v>2075.2579999999998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1</v>
      </c>
      <c r="N140" s="14">
        <v>0</v>
      </c>
      <c r="O140" s="14">
        <v>0</v>
      </c>
      <c r="P140" s="14">
        <v>0</v>
      </c>
      <c r="Q140" s="14">
        <v>0</v>
      </c>
      <c r="S140" s="6">
        <v>103</v>
      </c>
      <c r="T140" s="6">
        <v>2008.0777318058358</v>
      </c>
      <c r="U140" s="6">
        <v>-59.075731805835858</v>
      </c>
      <c r="V140">
        <f t="shared" si="3"/>
        <v>1.275051622228375</v>
      </c>
      <c r="W140"/>
      <c r="X140"/>
      <c r="Y140"/>
      <c r="Z140"/>
      <c r="AA140"/>
    </row>
    <row r="141" spans="1:27" x14ac:dyDescent="0.3">
      <c r="A141" s="18">
        <v>37500</v>
      </c>
      <c r="B141" s="19">
        <v>1734.155</v>
      </c>
      <c r="C141" s="14">
        <v>141</v>
      </c>
      <c r="D141" s="14">
        <f t="shared" si="4"/>
        <v>19881</v>
      </c>
      <c r="E141" s="22">
        <v>2026.56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1</v>
      </c>
      <c r="O141" s="14">
        <v>0</v>
      </c>
      <c r="P141" s="14">
        <v>0</v>
      </c>
      <c r="Q141" s="14">
        <v>0</v>
      </c>
      <c r="S141" s="6">
        <v>104</v>
      </c>
      <c r="T141" s="6">
        <v>1635.8049640663494</v>
      </c>
      <c r="U141" s="6">
        <v>-28.431964066349337</v>
      </c>
      <c r="V141">
        <f t="shared" si="3"/>
        <v>-59.075731805835858</v>
      </c>
      <c r="W141"/>
      <c r="X141"/>
      <c r="Y141"/>
      <c r="Z141"/>
      <c r="AA141"/>
    </row>
    <row r="142" spans="1:27" x14ac:dyDescent="0.3">
      <c r="A142" s="18">
        <v>37530</v>
      </c>
      <c r="B142" s="19">
        <v>1916.771</v>
      </c>
      <c r="C142" s="14">
        <v>142</v>
      </c>
      <c r="D142" s="14">
        <f t="shared" si="4"/>
        <v>20164</v>
      </c>
      <c r="E142" s="22">
        <v>1734.155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1</v>
      </c>
      <c r="P142" s="14">
        <v>0</v>
      </c>
      <c r="Q142" s="14">
        <v>0</v>
      </c>
      <c r="S142" s="6">
        <v>105</v>
      </c>
      <c r="T142" s="6">
        <v>1770.6058392482441</v>
      </c>
      <c r="U142" s="6">
        <v>33.05816075175585</v>
      </c>
      <c r="V142">
        <f t="shared" si="3"/>
        <v>-28.431964066349337</v>
      </c>
      <c r="W142"/>
      <c r="X142"/>
      <c r="Y142"/>
      <c r="Z142"/>
      <c r="AA142"/>
    </row>
    <row r="143" spans="1:27" x14ac:dyDescent="0.3">
      <c r="A143" s="18">
        <v>37561</v>
      </c>
      <c r="B143" s="19">
        <v>1858.345</v>
      </c>
      <c r="C143" s="14">
        <v>143</v>
      </c>
      <c r="D143" s="14">
        <f t="shared" si="4"/>
        <v>20449</v>
      </c>
      <c r="E143" s="22">
        <v>1916.771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1</v>
      </c>
      <c r="Q143" s="14">
        <v>0</v>
      </c>
      <c r="S143" s="6">
        <v>106</v>
      </c>
      <c r="T143" s="6">
        <v>1798.5200757245962</v>
      </c>
      <c r="U143" s="6">
        <v>51.788924275403815</v>
      </c>
      <c r="V143">
        <f t="shared" si="3"/>
        <v>33.05816075175585</v>
      </c>
      <c r="W143"/>
      <c r="X143"/>
      <c r="Y143"/>
      <c r="Z143"/>
      <c r="AA143"/>
    </row>
    <row r="144" spans="1:27" x14ac:dyDescent="0.3">
      <c r="A144" s="18">
        <v>37591</v>
      </c>
      <c r="B144" s="19">
        <v>1996.3520000000001</v>
      </c>
      <c r="C144" s="14">
        <v>144</v>
      </c>
      <c r="D144" s="14">
        <f t="shared" si="4"/>
        <v>20736</v>
      </c>
      <c r="E144" s="22">
        <v>1858.345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1</v>
      </c>
      <c r="S144" s="6">
        <v>107</v>
      </c>
      <c r="T144" s="6">
        <v>1880.2205806572597</v>
      </c>
      <c r="U144" s="6">
        <v>-43.785580657259743</v>
      </c>
      <c r="V144">
        <f t="shared" si="3"/>
        <v>51.788924275403815</v>
      </c>
      <c r="W144"/>
      <c r="X144"/>
      <c r="Y144"/>
      <c r="Z144"/>
      <c r="AA144"/>
    </row>
    <row r="145" spans="1:27" x14ac:dyDescent="0.3">
      <c r="A145" s="18">
        <v>37622</v>
      </c>
      <c r="B145" s="19">
        <v>1778.0329999999999</v>
      </c>
      <c r="C145" s="14">
        <v>145</v>
      </c>
      <c r="D145" s="14">
        <f t="shared" si="4"/>
        <v>21025</v>
      </c>
      <c r="E145" s="22">
        <v>1996.3520000000001</v>
      </c>
      <c r="F145" s="14">
        <v>1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S145" s="6">
        <v>108</v>
      </c>
      <c r="T145" s="6">
        <v>1603.2136867447061</v>
      </c>
      <c r="U145" s="6">
        <v>-61.553686744706056</v>
      </c>
      <c r="V145">
        <f t="shared" si="3"/>
        <v>-43.785580657259743</v>
      </c>
      <c r="W145"/>
      <c r="X145"/>
      <c r="Y145"/>
      <c r="Z145"/>
      <c r="AA145"/>
    </row>
    <row r="146" spans="1:27" x14ac:dyDescent="0.3">
      <c r="A146" s="18">
        <v>37653</v>
      </c>
      <c r="B146" s="19">
        <v>1749.489</v>
      </c>
      <c r="C146" s="14">
        <v>146</v>
      </c>
      <c r="D146" s="14">
        <f t="shared" si="4"/>
        <v>21316</v>
      </c>
      <c r="E146" s="22">
        <v>1778.0329999999999</v>
      </c>
      <c r="F146" s="14">
        <v>0</v>
      </c>
      <c r="G146" s="14">
        <v>1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S146" s="6">
        <v>109</v>
      </c>
      <c r="T146" s="6">
        <v>1533.1630069885014</v>
      </c>
      <c r="U146" s="6">
        <v>83.764993011498746</v>
      </c>
      <c r="V146">
        <f t="shared" si="3"/>
        <v>-61.553686744706056</v>
      </c>
      <c r="W146"/>
      <c r="X146"/>
      <c r="Y146"/>
      <c r="Z146"/>
      <c r="AA146"/>
    </row>
    <row r="147" spans="1:27" x14ac:dyDescent="0.3">
      <c r="A147" s="18">
        <v>37681</v>
      </c>
      <c r="B147" s="19">
        <v>2066.4659999999999</v>
      </c>
      <c r="C147" s="14">
        <v>147</v>
      </c>
      <c r="D147" s="14">
        <f t="shared" si="4"/>
        <v>21609</v>
      </c>
      <c r="E147" s="22">
        <v>1749.489</v>
      </c>
      <c r="F147" s="14">
        <v>0</v>
      </c>
      <c r="G147" s="14">
        <v>0</v>
      </c>
      <c r="H147" s="14">
        <v>1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S147" s="6">
        <v>110</v>
      </c>
      <c r="T147" s="6">
        <v>1908.0980924916867</v>
      </c>
      <c r="U147" s="6">
        <v>11.439907508313354</v>
      </c>
      <c r="V147">
        <f t="shared" si="3"/>
        <v>83.764993011498746</v>
      </c>
      <c r="W147"/>
      <c r="X147"/>
      <c r="Y147"/>
      <c r="Z147"/>
      <c r="AA147"/>
    </row>
    <row r="148" spans="1:27" x14ac:dyDescent="0.3">
      <c r="A148" s="20">
        <v>37712</v>
      </c>
      <c r="B148" s="21">
        <v>2098.8989999999999</v>
      </c>
      <c r="C148" s="14">
        <v>148</v>
      </c>
      <c r="D148" s="14">
        <f t="shared" si="4"/>
        <v>21904</v>
      </c>
      <c r="E148" s="22">
        <v>2066.4659999999999</v>
      </c>
      <c r="F148" s="14">
        <v>0</v>
      </c>
      <c r="G148" s="14">
        <v>0</v>
      </c>
      <c r="H148" s="14">
        <v>0</v>
      </c>
      <c r="I148" s="14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f>$B$162+SUMPRODUCT($C$162:$P$162,C148:P148)</f>
        <v>2089.2325643175982</v>
      </c>
      <c r="S148" s="6">
        <v>111</v>
      </c>
      <c r="T148" s="6">
        <v>1916.9252724879782</v>
      </c>
      <c r="U148" s="6">
        <v>54.567727512021747</v>
      </c>
      <c r="V148">
        <f t="shared" si="3"/>
        <v>11.439907508313354</v>
      </c>
      <c r="W148"/>
      <c r="X148"/>
      <c r="Y148"/>
      <c r="Z148"/>
      <c r="AA148"/>
    </row>
    <row r="149" spans="1:27" x14ac:dyDescent="0.3">
      <c r="A149" s="20">
        <v>37742</v>
      </c>
      <c r="B149" s="21">
        <v>2104.9110000000001</v>
      </c>
      <c r="C149" s="14">
        <v>149</v>
      </c>
      <c r="D149" s="14">
        <f t="shared" si="4"/>
        <v>22201</v>
      </c>
      <c r="E149" s="22">
        <v>2098.8989999999999</v>
      </c>
      <c r="F149" s="14">
        <v>0</v>
      </c>
      <c r="G149" s="14">
        <v>0</v>
      </c>
      <c r="H149" s="14">
        <v>0</v>
      </c>
      <c r="I149" s="14">
        <v>0</v>
      </c>
      <c r="J149" s="14">
        <v>1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f t="shared" ref="R149:R159" si="5">$B$162+SUMPRODUCT($C$162:$P$162,C149:P149)</f>
        <v>2140.5285530657197</v>
      </c>
      <c r="S149" s="6">
        <v>112</v>
      </c>
      <c r="T149" s="6">
        <v>1979.8446637897448</v>
      </c>
      <c r="U149" s="6">
        <v>12.456336210255131</v>
      </c>
      <c r="V149">
        <f t="shared" si="3"/>
        <v>54.567727512021747</v>
      </c>
      <c r="W149"/>
      <c r="X149"/>
      <c r="Y149"/>
      <c r="Z149"/>
      <c r="AA149"/>
    </row>
    <row r="150" spans="1:27" x14ac:dyDescent="0.3">
      <c r="A150" s="20">
        <v>37773</v>
      </c>
      <c r="B150" s="21">
        <v>2129.6709999999998</v>
      </c>
      <c r="C150" s="14">
        <v>150</v>
      </c>
      <c r="D150" s="14">
        <f t="shared" si="4"/>
        <v>22500</v>
      </c>
      <c r="E150" s="22">
        <v>2104.9110000000001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1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f t="shared" si="5"/>
        <v>2085.0777977800781</v>
      </c>
      <c r="S150" s="6">
        <v>113</v>
      </c>
      <c r="T150" s="6">
        <v>1932.948327361732</v>
      </c>
      <c r="U150" s="6">
        <v>76.814672638267893</v>
      </c>
      <c r="V150">
        <f t="shared" si="3"/>
        <v>12.456336210255131</v>
      </c>
      <c r="W150"/>
      <c r="X150"/>
      <c r="Y150"/>
      <c r="Z150"/>
      <c r="AA150"/>
    </row>
    <row r="151" spans="1:27" x14ac:dyDescent="0.3">
      <c r="A151" s="20">
        <v>37803</v>
      </c>
      <c r="B151" s="21">
        <v>2223.3490000000002</v>
      </c>
      <c r="C151" s="14">
        <v>151</v>
      </c>
      <c r="D151" s="14">
        <f t="shared" si="4"/>
        <v>22801</v>
      </c>
      <c r="E151" s="22">
        <v>2129.6709999999998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f t="shared" si="5"/>
        <v>2234.7478248087773</v>
      </c>
      <c r="S151" s="6">
        <v>114</v>
      </c>
      <c r="T151" s="6">
        <v>2076.8253069383313</v>
      </c>
      <c r="U151" s="6">
        <v>-22.829306938331229</v>
      </c>
      <c r="V151">
        <f t="shared" si="3"/>
        <v>76.814672638267893</v>
      </c>
      <c r="W151"/>
      <c r="X151"/>
      <c r="Y151"/>
      <c r="Z151"/>
      <c r="AA151"/>
    </row>
    <row r="152" spans="1:27" x14ac:dyDescent="0.3">
      <c r="A152" s="20">
        <v>37834</v>
      </c>
      <c r="B152" s="21">
        <v>2174.36</v>
      </c>
      <c r="C152" s="14">
        <v>152</v>
      </c>
      <c r="D152" s="14">
        <f t="shared" si="4"/>
        <v>23104</v>
      </c>
      <c r="E152" s="22">
        <v>2223.3490000000002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1</v>
      </c>
      <c r="N152" s="14">
        <v>0</v>
      </c>
      <c r="O152" s="14">
        <v>0</v>
      </c>
      <c r="P152" s="14">
        <v>0</v>
      </c>
      <c r="Q152" s="14">
        <v>0</v>
      </c>
      <c r="R152" s="14">
        <f t="shared" si="5"/>
        <v>2275.0787437130944</v>
      </c>
      <c r="S152" s="6">
        <v>115</v>
      </c>
      <c r="T152" s="6">
        <v>2083.9936363177599</v>
      </c>
      <c r="U152" s="6">
        <v>13.477363682240139</v>
      </c>
      <c r="V152">
        <f t="shared" si="3"/>
        <v>-22.829306938331229</v>
      </c>
      <c r="W152"/>
      <c r="X152"/>
      <c r="Y152"/>
      <c r="Z152"/>
      <c r="AA152"/>
    </row>
    <row r="153" spans="1:27" x14ac:dyDescent="0.3">
      <c r="A153" s="20">
        <v>37865</v>
      </c>
      <c r="B153" s="21">
        <v>1931.4059999999999</v>
      </c>
      <c r="C153" s="14">
        <v>153</v>
      </c>
      <c r="D153" s="14">
        <f t="shared" si="4"/>
        <v>23409</v>
      </c>
      <c r="E153" s="22">
        <v>2174.36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1</v>
      </c>
      <c r="O153" s="14">
        <v>0</v>
      </c>
      <c r="P153" s="14">
        <v>0</v>
      </c>
      <c r="Q153" s="14">
        <v>0</v>
      </c>
      <c r="R153" s="14">
        <f t="shared" si="5"/>
        <v>1883.2698099623942</v>
      </c>
      <c r="S153" s="6">
        <v>116</v>
      </c>
      <c r="T153" s="6">
        <v>1751.1753943197773</v>
      </c>
      <c r="U153" s="6">
        <v>72.530605680222607</v>
      </c>
      <c r="V153">
        <f t="shared" si="3"/>
        <v>13.477363682240139</v>
      </c>
      <c r="W153"/>
      <c r="X153"/>
      <c r="Y153"/>
      <c r="Z153"/>
      <c r="AA153"/>
    </row>
    <row r="154" spans="1:27" x14ac:dyDescent="0.3">
      <c r="A154" s="20">
        <v>37895</v>
      </c>
      <c r="B154" s="21">
        <v>2121.4699999999998</v>
      </c>
      <c r="C154" s="14">
        <v>154</v>
      </c>
      <c r="D154" s="14">
        <f t="shared" si="4"/>
        <v>23716</v>
      </c>
      <c r="E154" s="22">
        <v>1931.4059999999999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1</v>
      </c>
      <c r="P154" s="14">
        <v>0</v>
      </c>
      <c r="Q154" s="14">
        <v>0</v>
      </c>
      <c r="R154" s="14">
        <f t="shared" si="5"/>
        <v>2083.5536796141432</v>
      </c>
      <c r="S154" s="6">
        <v>117</v>
      </c>
      <c r="T154" s="6">
        <v>1930.3972758413834</v>
      </c>
      <c r="U154" s="6">
        <v>46.599724158616709</v>
      </c>
      <c r="V154">
        <f t="shared" si="3"/>
        <v>72.530605680222607</v>
      </c>
      <c r="W154"/>
      <c r="X154"/>
      <c r="Y154"/>
      <c r="Z154"/>
      <c r="AA154"/>
    </row>
    <row r="155" spans="1:27" x14ac:dyDescent="0.3">
      <c r="A155" s="20">
        <v>37926</v>
      </c>
      <c r="B155" s="21">
        <v>2076.0540000000001</v>
      </c>
      <c r="C155" s="14">
        <v>155</v>
      </c>
      <c r="D155" s="14">
        <f t="shared" si="4"/>
        <v>24025</v>
      </c>
      <c r="E155" s="22">
        <v>2121.4699999999998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f t="shared" si="5"/>
        <v>2108.8293431292254</v>
      </c>
      <c r="S155" s="6">
        <v>118</v>
      </c>
      <c r="T155" s="6">
        <v>1930.7393302369774</v>
      </c>
      <c r="U155" s="6">
        <v>50.668669763022535</v>
      </c>
      <c r="V155">
        <f t="shared" si="3"/>
        <v>46.599724158616709</v>
      </c>
      <c r="W155"/>
      <c r="X155"/>
      <c r="Y155"/>
      <c r="Z155"/>
      <c r="AA155"/>
    </row>
    <row r="156" spans="1:27" x14ac:dyDescent="0.3">
      <c r="A156" s="20">
        <v>37956</v>
      </c>
      <c r="B156" s="21">
        <v>2140.6770000000001</v>
      </c>
      <c r="C156" s="14">
        <v>156</v>
      </c>
      <c r="D156" s="14">
        <f t="shared" si="4"/>
        <v>24336</v>
      </c>
      <c r="E156" s="22">
        <v>2076.0540000000001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1</v>
      </c>
      <c r="R156" s="14">
        <f t="shared" si="5"/>
        <v>2132.1521412529992</v>
      </c>
      <c r="S156" s="6">
        <v>119</v>
      </c>
      <c r="T156" s="6">
        <v>1985.3650804082113</v>
      </c>
      <c r="U156" s="6">
        <v>14.78791959178875</v>
      </c>
      <c r="V156">
        <f t="shared" si="3"/>
        <v>50.668669763022535</v>
      </c>
      <c r="W156"/>
      <c r="X156"/>
      <c r="Y156"/>
      <c r="Z156"/>
      <c r="AA156"/>
    </row>
    <row r="157" spans="1:27" x14ac:dyDescent="0.3">
      <c r="A157" s="20">
        <v>37987</v>
      </c>
      <c r="B157" s="21">
        <v>1831.508</v>
      </c>
      <c r="C157" s="14">
        <v>157</v>
      </c>
      <c r="D157" s="14">
        <f t="shared" si="4"/>
        <v>24649</v>
      </c>
      <c r="E157" s="22">
        <v>2140.6770000000001</v>
      </c>
      <c r="F157" s="14">
        <v>1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f t="shared" si="5"/>
        <v>1907.5249931818162</v>
      </c>
      <c r="S157" s="6">
        <v>120</v>
      </c>
      <c r="T157" s="6">
        <v>1729.8916916999287</v>
      </c>
      <c r="U157" s="6">
        <v>-46.743691699928831</v>
      </c>
      <c r="V157">
        <f t="shared" si="3"/>
        <v>14.78791959178875</v>
      </c>
      <c r="W157"/>
      <c r="X157"/>
      <c r="Y157"/>
      <c r="Z157"/>
      <c r="AA157"/>
    </row>
    <row r="158" spans="1:27" x14ac:dyDescent="0.3">
      <c r="A158" s="20">
        <v>38018</v>
      </c>
      <c r="B158" s="21">
        <v>1838.0060000000001</v>
      </c>
      <c r="C158" s="14">
        <v>158</v>
      </c>
      <c r="D158" s="14">
        <f t="shared" si="4"/>
        <v>24964</v>
      </c>
      <c r="E158" s="22">
        <v>1831.508</v>
      </c>
      <c r="F158" s="14">
        <v>0</v>
      </c>
      <c r="G158" s="14">
        <v>1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f t="shared" si="5"/>
        <v>1829.5322301288863</v>
      </c>
      <c r="S158" s="6">
        <v>121</v>
      </c>
      <c r="T158" s="6">
        <v>1645.7565131821063</v>
      </c>
      <c r="U158" s="6">
        <v>17.64748681789365</v>
      </c>
      <c r="V158">
        <f t="shared" si="3"/>
        <v>-46.743691699928831</v>
      </c>
      <c r="W158"/>
      <c r="X158"/>
      <c r="Y158"/>
      <c r="Z158"/>
      <c r="AA158"/>
    </row>
    <row r="159" spans="1:27" x14ac:dyDescent="0.3">
      <c r="A159" s="20">
        <v>38047</v>
      </c>
      <c r="B159" s="21">
        <v>2132.4459999999999</v>
      </c>
      <c r="C159" s="14">
        <v>159</v>
      </c>
      <c r="D159" s="14">
        <f t="shared" si="4"/>
        <v>25281</v>
      </c>
      <c r="E159" s="22">
        <v>1838.0060000000001</v>
      </c>
      <c r="F159" s="14">
        <v>0</v>
      </c>
      <c r="G159" s="14">
        <v>0</v>
      </c>
      <c r="H159" s="14">
        <v>1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f t="shared" si="5"/>
        <v>2161.2143864922282</v>
      </c>
      <c r="S159" s="6">
        <v>122</v>
      </c>
      <c r="T159" s="6">
        <v>1959.3437119923469</v>
      </c>
      <c r="U159" s="6">
        <v>48.584288007653186</v>
      </c>
      <c r="V159">
        <f t="shared" si="3"/>
        <v>17.64748681789365</v>
      </c>
      <c r="W159"/>
      <c r="X159"/>
      <c r="Y159"/>
      <c r="Z159"/>
      <c r="AA159"/>
    </row>
    <row r="160" spans="1:27" x14ac:dyDescent="0.3">
      <c r="S160" s="6">
        <v>123</v>
      </c>
      <c r="T160" s="6">
        <v>1995.7404114659673</v>
      </c>
      <c r="U160" s="6">
        <v>28.051588534032589</v>
      </c>
      <c r="V160">
        <f t="shared" si="3"/>
        <v>48.584288007653186</v>
      </c>
      <c r="W160"/>
      <c r="X160"/>
      <c r="Y160"/>
      <c r="Z160"/>
      <c r="AA160"/>
    </row>
    <row r="161" spans="2:27" x14ac:dyDescent="0.3">
      <c r="B161" s="6" t="s">
        <v>26</v>
      </c>
      <c r="C161" s="6" t="s">
        <v>2</v>
      </c>
      <c r="D161" s="6" t="s">
        <v>53</v>
      </c>
      <c r="E161" s="6" t="s">
        <v>55</v>
      </c>
      <c r="F161" s="6" t="s">
        <v>3</v>
      </c>
      <c r="G161" s="6" t="s">
        <v>4</v>
      </c>
      <c r="H161" s="6" t="s">
        <v>5</v>
      </c>
      <c r="I161" s="6" t="s">
        <v>6</v>
      </c>
      <c r="J161" s="6" t="s">
        <v>7</v>
      </c>
      <c r="K161" s="6" t="s">
        <v>8</v>
      </c>
      <c r="L161" s="6" t="s">
        <v>9</v>
      </c>
      <c r="M161" s="6" t="s">
        <v>10</v>
      </c>
      <c r="N161" s="6" t="s">
        <v>11</v>
      </c>
      <c r="O161" s="6" t="s">
        <v>12</v>
      </c>
      <c r="P161" s="6" t="s">
        <v>13</v>
      </c>
      <c r="S161" s="6">
        <v>124</v>
      </c>
      <c r="T161" s="6">
        <v>2035.574207304787</v>
      </c>
      <c r="U161" s="6">
        <v>11.433792695213015</v>
      </c>
      <c r="V161">
        <f t="shared" si="3"/>
        <v>28.051588534032589</v>
      </c>
      <c r="W161"/>
      <c r="X161"/>
      <c r="Y161"/>
      <c r="Z161"/>
      <c r="AA161"/>
    </row>
    <row r="162" spans="2:27" x14ac:dyDescent="0.3">
      <c r="B162" s="6">
        <v>688.25524002993643</v>
      </c>
      <c r="C162" s="6">
        <v>-1.6696071211531465</v>
      </c>
      <c r="D162" s="6">
        <v>1.463681773728142E-2</v>
      </c>
      <c r="E162" s="6">
        <v>0.64938292340588111</v>
      </c>
      <c r="F162" s="6">
        <v>-269.50393756105734</v>
      </c>
      <c r="G162" s="6">
        <v>-149.66862203360481</v>
      </c>
      <c r="H162" s="6">
        <v>174.82357999188039</v>
      </c>
      <c r="I162" s="6">
        <v>-14.453409697942044</v>
      </c>
      <c r="J162" s="6">
        <v>13.103614948536904</v>
      </c>
      <c r="K162" s="6">
        <v>-48.95803185491544</v>
      </c>
      <c r="L162" s="6">
        <v>81.897198972486137</v>
      </c>
      <c r="M162" s="6">
        <v>58.629875724743563</v>
      </c>
      <c r="N162" s="6">
        <v>-304.16106027994323</v>
      </c>
      <c r="O162" s="6">
        <v>51.069092220766009</v>
      </c>
      <c r="P162" s="6">
        <v>-49.932729778033782</v>
      </c>
      <c r="S162" s="6">
        <v>125</v>
      </c>
      <c r="T162" s="6">
        <v>1990.5928685820304</v>
      </c>
      <c r="U162" s="6">
        <v>82.320131417969606</v>
      </c>
      <c r="V162">
        <f t="shared" si="3"/>
        <v>11.433792695213015</v>
      </c>
      <c r="W162"/>
      <c r="X162"/>
      <c r="Y162"/>
      <c r="Z162"/>
      <c r="AA162"/>
    </row>
    <row r="163" spans="2:27" x14ac:dyDescent="0.3">
      <c r="S163" s="6">
        <v>126</v>
      </c>
      <c r="T163" s="6">
        <v>2140.30387180664</v>
      </c>
      <c r="U163" s="6">
        <v>-13.58687180663992</v>
      </c>
      <c r="V163">
        <f t="shared" si="3"/>
        <v>82.320131417969606</v>
      </c>
      <c r="W163"/>
      <c r="X163"/>
      <c r="Y163"/>
      <c r="Z163"/>
      <c r="AA163"/>
    </row>
    <row r="164" spans="2:27" x14ac:dyDescent="0.3">
      <c r="S164" s="6">
        <v>127</v>
      </c>
      <c r="T164" s="6">
        <v>2154.0387287716817</v>
      </c>
      <c r="U164" s="6">
        <v>48.59927122831823</v>
      </c>
      <c r="V164">
        <f t="shared" si="3"/>
        <v>-13.58687180663992</v>
      </c>
      <c r="W164"/>
      <c r="X164"/>
      <c r="Y164"/>
      <c r="Z164"/>
      <c r="AA164"/>
    </row>
    <row r="165" spans="2:27" x14ac:dyDescent="0.3">
      <c r="S165" s="6">
        <v>128</v>
      </c>
      <c r="T165" s="6">
        <v>1842.6416487322208</v>
      </c>
      <c r="U165" s="6">
        <v>-134.94864873222082</v>
      </c>
      <c r="V165">
        <f t="shared" si="3"/>
        <v>48.59927122831823</v>
      </c>
      <c r="W165"/>
      <c r="X165"/>
      <c r="Y165"/>
      <c r="Z165"/>
      <c r="AA165"/>
    </row>
    <row r="166" spans="2:27" x14ac:dyDescent="0.3">
      <c r="S166" s="6">
        <v>129</v>
      </c>
      <c r="T166" s="6">
        <v>1878.5842988806087</v>
      </c>
      <c r="U166" s="6">
        <v>72.131701119391209</v>
      </c>
      <c r="V166">
        <f t="shared" si="3"/>
        <v>-134.94864873222082</v>
      </c>
      <c r="W166"/>
      <c r="X166"/>
      <c r="Y166"/>
      <c r="Z166"/>
      <c r="AA166"/>
    </row>
    <row r="167" spans="2:27" x14ac:dyDescent="0.3">
      <c r="S167" s="6">
        <v>130</v>
      </c>
      <c r="T167" s="6">
        <v>1937.5480653849538</v>
      </c>
      <c r="U167" s="6">
        <v>36.065934615046217</v>
      </c>
      <c r="V167">
        <f t="shared" si="3"/>
        <v>72.131701119391209</v>
      </c>
      <c r="W167"/>
      <c r="X167"/>
      <c r="Y167"/>
      <c r="Z167"/>
      <c r="AA167"/>
    </row>
    <row r="168" spans="2:27" x14ac:dyDescent="0.3">
      <c r="S168" s="6">
        <v>131</v>
      </c>
      <c r="T168" s="6">
        <v>2004.5302412868873</v>
      </c>
      <c r="U168" s="6">
        <v>-19.801241286887262</v>
      </c>
      <c r="V168">
        <f t="shared" ref="V168:V183" si="6">U167</f>
        <v>36.065934615046217</v>
      </c>
      <c r="W168"/>
      <c r="X168"/>
      <c r="Y168"/>
      <c r="Z168"/>
      <c r="AA168"/>
    </row>
    <row r="169" spans="2:27" x14ac:dyDescent="0.3">
      <c r="S169" s="6">
        <v>132</v>
      </c>
      <c r="T169" s="6">
        <v>1744.4533444987128</v>
      </c>
      <c r="U169" s="6">
        <v>15.17565550128711</v>
      </c>
      <c r="V169">
        <f t="shared" si="6"/>
        <v>-19.801241286887262</v>
      </c>
      <c r="W169"/>
      <c r="X169"/>
      <c r="Y169"/>
      <c r="Z169"/>
      <c r="AA169"/>
    </row>
    <row r="170" spans="2:27" x14ac:dyDescent="0.3">
      <c r="S170" s="6">
        <v>133</v>
      </c>
      <c r="T170" s="6">
        <v>1720.3509871822023</v>
      </c>
      <c r="U170" s="6">
        <v>50.244012817797739</v>
      </c>
      <c r="V170">
        <f t="shared" si="6"/>
        <v>15.17565550128711</v>
      </c>
      <c r="W170"/>
      <c r="X170"/>
      <c r="Y170"/>
      <c r="Z170"/>
      <c r="AA170"/>
    </row>
    <row r="171" spans="2:27" x14ac:dyDescent="0.3">
      <c r="S171" s="6">
        <v>134</v>
      </c>
      <c r="T171" s="6">
        <v>2054.232019195932</v>
      </c>
      <c r="U171" s="6">
        <v>-34.320019195931991</v>
      </c>
      <c r="V171">
        <f t="shared" si="6"/>
        <v>50.244012817797739</v>
      </c>
      <c r="W171"/>
      <c r="X171"/>
      <c r="Y171"/>
      <c r="Z171"/>
      <c r="AA171"/>
    </row>
    <row r="172" spans="2:27" x14ac:dyDescent="0.3">
      <c r="S172" s="6">
        <v>135</v>
      </c>
      <c r="T172" s="6">
        <v>2029.1542023065435</v>
      </c>
      <c r="U172" s="6">
        <v>19.2437976934566</v>
      </c>
      <c r="V172">
        <f t="shared" si="6"/>
        <v>-34.320019195931991</v>
      </c>
      <c r="W172"/>
      <c r="X172"/>
      <c r="Y172"/>
      <c r="Z172"/>
      <c r="AA172"/>
    </row>
    <row r="173" spans="2:27" x14ac:dyDescent="0.3">
      <c r="S173" s="6">
        <v>136</v>
      </c>
      <c r="T173" s="6">
        <v>2077.5357930302871</v>
      </c>
      <c r="U173" s="6">
        <v>-8.7727930302871755</v>
      </c>
      <c r="V173">
        <f t="shared" si="6"/>
        <v>19.2437976934566</v>
      </c>
      <c r="W173"/>
      <c r="X173"/>
      <c r="Y173"/>
      <c r="Z173"/>
      <c r="AA173"/>
    </row>
    <row r="174" spans="2:27" x14ac:dyDescent="0.3">
      <c r="S174" s="6">
        <v>137</v>
      </c>
      <c r="T174" s="6">
        <v>2031.0543472185952</v>
      </c>
      <c r="U174" s="6">
        <v>-36.787347218595187</v>
      </c>
      <c r="V174">
        <f t="shared" si="6"/>
        <v>-8.7727930302871755</v>
      </c>
      <c r="W174"/>
      <c r="X174"/>
      <c r="Y174"/>
      <c r="Z174"/>
      <c r="AA174"/>
    </row>
    <row r="175" spans="2:27" x14ac:dyDescent="0.3">
      <c r="S175" s="6">
        <v>138</v>
      </c>
      <c r="T175" s="6">
        <v>2115.9179391760258</v>
      </c>
      <c r="U175" s="6">
        <v>-40.659939176026</v>
      </c>
      <c r="V175">
        <f t="shared" si="6"/>
        <v>-36.787347218595187</v>
      </c>
      <c r="W175"/>
      <c r="X175"/>
      <c r="Y175"/>
      <c r="Z175"/>
      <c r="AA175"/>
    </row>
    <row r="176" spans="2:27" x14ac:dyDescent="0.3">
      <c r="S176" s="6">
        <v>139</v>
      </c>
      <c r="T176" s="6">
        <v>2147.6588533053973</v>
      </c>
      <c r="U176" s="6">
        <v>-121.09885330539737</v>
      </c>
      <c r="V176">
        <f t="shared" si="6"/>
        <v>-40.659939176026</v>
      </c>
      <c r="W176"/>
      <c r="X176"/>
      <c r="Y176"/>
      <c r="Z176"/>
      <c r="AA176"/>
    </row>
    <row r="177" spans="19:27" x14ac:dyDescent="0.3">
      <c r="S177" s="6">
        <v>140</v>
      </c>
      <c r="T177" s="6">
        <v>1755.6876063597138</v>
      </c>
      <c r="U177" s="6">
        <v>-21.532606359713782</v>
      </c>
      <c r="V177">
        <f t="shared" si="6"/>
        <v>-121.09885330539737</v>
      </c>
      <c r="W177"/>
      <c r="X177"/>
      <c r="Y177"/>
      <c r="Z177"/>
      <c r="AA177"/>
    </row>
    <row r="178" spans="19:27" x14ac:dyDescent="0.3">
      <c r="S178" s="6">
        <v>141</v>
      </c>
      <c r="T178" s="6">
        <v>1923.5075574404239</v>
      </c>
      <c r="U178" s="6">
        <v>-6.7365574404238941</v>
      </c>
      <c r="V178">
        <f t="shared" si="6"/>
        <v>-21.532606359713782</v>
      </c>
      <c r="W178"/>
      <c r="X178"/>
      <c r="Y178"/>
      <c r="Z178"/>
      <c r="AA178"/>
    </row>
    <row r="179" spans="19:27" x14ac:dyDescent="0.3">
      <c r="S179" s="6">
        <v>142</v>
      </c>
      <c r="T179" s="6">
        <v>1943.5953333162845</v>
      </c>
      <c r="U179" s="6">
        <v>-85.250333316284468</v>
      </c>
      <c r="V179">
        <f t="shared" si="6"/>
        <v>-6.7365574404238941</v>
      </c>
      <c r="W179"/>
      <c r="X179"/>
      <c r="Y179"/>
      <c r="Z179"/>
      <c r="AA179"/>
    </row>
    <row r="180" spans="19:27" x14ac:dyDescent="0.3">
      <c r="S180" s="6">
        <v>143</v>
      </c>
      <c r="T180" s="6">
        <v>1958.1183759808532</v>
      </c>
      <c r="U180" s="6">
        <v>38.233624019146873</v>
      </c>
      <c r="V180">
        <f t="shared" si="6"/>
        <v>-85.250333316284468</v>
      </c>
      <c r="W180"/>
      <c r="X180"/>
      <c r="Y180"/>
      <c r="Z180"/>
      <c r="AA180"/>
    </row>
    <row r="181" spans="19:27" x14ac:dyDescent="0.3">
      <c r="S181" s="6">
        <v>144</v>
      </c>
      <c r="T181" s="6">
        <v>1780.7942607351924</v>
      </c>
      <c r="U181" s="6">
        <v>-2.7612607351925362</v>
      </c>
      <c r="V181">
        <f t="shared" si="6"/>
        <v>38.233624019146873</v>
      </c>
      <c r="W181"/>
      <c r="X181"/>
      <c r="Y181"/>
      <c r="Z181"/>
      <c r="AA181"/>
    </row>
    <row r="182" spans="19:27" x14ac:dyDescent="0.3">
      <c r="S182" s="6">
        <v>145</v>
      </c>
      <c r="T182" s="6">
        <v>1761.4466526479916</v>
      </c>
      <c r="U182" s="6">
        <v>-11.957652647991608</v>
      </c>
      <c r="V182">
        <f t="shared" si="6"/>
        <v>-2.7612607351925362</v>
      </c>
      <c r="W182"/>
      <c r="X182"/>
      <c r="Y182"/>
      <c r="Z182"/>
      <c r="AA182"/>
    </row>
    <row r="183" spans="19:27" ht="15" thickBot="1" x14ac:dyDescent="0.35">
      <c r="S183" s="7">
        <v>146</v>
      </c>
      <c r="T183" s="7">
        <v>2070.0218489836498</v>
      </c>
      <c r="U183" s="7">
        <v>-3.5558489836498666</v>
      </c>
      <c r="V183">
        <f t="shared" si="6"/>
        <v>-11.957652647991608</v>
      </c>
      <c r="W183"/>
      <c r="X183"/>
      <c r="Y183"/>
      <c r="Z183"/>
      <c r="AA18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1990-22C3-41F0-8A74-1B985EFB3589}">
  <dimension ref="A1:F20"/>
  <sheetViews>
    <sheetView workbookViewId="0">
      <selection activeCell="C19" sqref="C19"/>
    </sheetView>
  </sheetViews>
  <sheetFormatPr defaultRowHeight="14.4" x14ac:dyDescent="0.3"/>
  <cols>
    <col min="5" max="5" width="15.6640625" bestFit="1" customWidth="1"/>
  </cols>
  <sheetData>
    <row r="1" spans="1:6" x14ac:dyDescent="0.3">
      <c r="C1" t="s">
        <v>43</v>
      </c>
    </row>
    <row r="2" spans="1:6" x14ac:dyDescent="0.3">
      <c r="A2" t="s">
        <v>0</v>
      </c>
      <c r="B2" t="s">
        <v>1</v>
      </c>
      <c r="C2" t="s">
        <v>44</v>
      </c>
      <c r="D2" t="s">
        <v>45</v>
      </c>
      <c r="E2" t="s">
        <v>52</v>
      </c>
      <c r="F2" t="s">
        <v>46</v>
      </c>
    </row>
    <row r="3" spans="1:6" x14ac:dyDescent="0.3">
      <c r="A3" s="4">
        <v>37712</v>
      </c>
      <c r="B3" s="5">
        <v>2098.8989999999999</v>
      </c>
      <c r="C3">
        <v>2089.2325643175982</v>
      </c>
      <c r="D3" s="11">
        <f>B3-C3</f>
        <v>9.6664356824016977</v>
      </c>
      <c r="E3" s="11">
        <f>ABS(D3)</f>
        <v>9.6664356824016977</v>
      </c>
      <c r="F3" s="12">
        <f>E3/B3</f>
        <v>4.6054791976182265E-3</v>
      </c>
    </row>
    <row r="4" spans="1:6" x14ac:dyDescent="0.3">
      <c r="A4" s="4">
        <v>37742</v>
      </c>
      <c r="B4" s="5">
        <v>2104.9110000000001</v>
      </c>
      <c r="C4">
        <v>2140.5285530657197</v>
      </c>
      <c r="D4" s="11">
        <f t="shared" ref="D4:D14" si="0">B4-C4</f>
        <v>-35.617553065719676</v>
      </c>
      <c r="E4" s="11">
        <f t="shared" ref="E4:E14" si="1">ABS(D4)</f>
        <v>35.617553065719676</v>
      </c>
      <c r="F4" s="12">
        <f t="shared" ref="F4:F14" si="2">E4/B4</f>
        <v>1.6921168194626603E-2</v>
      </c>
    </row>
    <row r="5" spans="1:6" x14ac:dyDescent="0.3">
      <c r="A5" s="4">
        <v>37773</v>
      </c>
      <c r="B5" s="5">
        <v>2129.6709999999998</v>
      </c>
      <c r="C5">
        <v>2085.0777977800781</v>
      </c>
      <c r="D5" s="11">
        <f t="shared" si="0"/>
        <v>44.59320221992175</v>
      </c>
      <c r="E5" s="11">
        <f t="shared" si="1"/>
        <v>44.59320221992175</v>
      </c>
      <c r="F5" s="12">
        <f t="shared" si="2"/>
        <v>2.0939009931544239E-2</v>
      </c>
    </row>
    <row r="6" spans="1:6" x14ac:dyDescent="0.3">
      <c r="A6" s="4">
        <v>37803</v>
      </c>
      <c r="B6" s="5">
        <v>2223.3490000000002</v>
      </c>
      <c r="C6">
        <v>2234.7478248087773</v>
      </c>
      <c r="D6" s="11">
        <f t="shared" si="0"/>
        <v>-11.398824808777135</v>
      </c>
      <c r="E6" s="11">
        <f t="shared" si="1"/>
        <v>11.398824808777135</v>
      </c>
      <c r="F6" s="12">
        <f t="shared" si="2"/>
        <v>5.1268715837131888E-3</v>
      </c>
    </row>
    <row r="7" spans="1:6" x14ac:dyDescent="0.3">
      <c r="A7" s="4">
        <v>37834</v>
      </c>
      <c r="B7" s="5">
        <v>2174.36</v>
      </c>
      <c r="C7">
        <v>2275.0787437130944</v>
      </c>
      <c r="D7" s="11">
        <f t="shared" si="0"/>
        <v>-100.71874371309423</v>
      </c>
      <c r="E7" s="11">
        <f t="shared" si="1"/>
        <v>100.71874371309423</v>
      </c>
      <c r="F7" s="12">
        <f t="shared" si="2"/>
        <v>4.6321098490173761E-2</v>
      </c>
    </row>
    <row r="8" spans="1:6" x14ac:dyDescent="0.3">
      <c r="A8" s="4">
        <v>37865</v>
      </c>
      <c r="B8" s="5">
        <v>1931.4059999999999</v>
      </c>
      <c r="C8">
        <v>1883.2698099623942</v>
      </c>
      <c r="D8" s="11">
        <f t="shared" si="0"/>
        <v>48.136190037605729</v>
      </c>
      <c r="E8" s="11">
        <f t="shared" si="1"/>
        <v>48.136190037605729</v>
      </c>
      <c r="F8" s="12">
        <f t="shared" si="2"/>
        <v>2.4922874857800863E-2</v>
      </c>
    </row>
    <row r="9" spans="1:6" x14ac:dyDescent="0.3">
      <c r="A9" s="4">
        <v>37895</v>
      </c>
      <c r="B9" s="5">
        <v>2121.4699999999998</v>
      </c>
      <c r="C9">
        <v>2083.5536796141432</v>
      </c>
      <c r="D9" s="11">
        <f t="shared" si="0"/>
        <v>37.916320385856579</v>
      </c>
      <c r="E9" s="11">
        <f t="shared" si="1"/>
        <v>37.916320385856579</v>
      </c>
      <c r="F9" s="12">
        <f t="shared" si="2"/>
        <v>1.7872663948043849E-2</v>
      </c>
    </row>
    <row r="10" spans="1:6" x14ac:dyDescent="0.3">
      <c r="A10" s="4">
        <v>37926</v>
      </c>
      <c r="B10" s="5">
        <v>2076.0540000000001</v>
      </c>
      <c r="C10">
        <v>2108.8293431292254</v>
      </c>
      <c r="D10" s="11">
        <f t="shared" si="0"/>
        <v>-32.775343129225348</v>
      </c>
      <c r="E10" s="11">
        <f t="shared" si="1"/>
        <v>32.775343129225348</v>
      </c>
      <c r="F10" s="12">
        <f t="shared" si="2"/>
        <v>1.5787326885151037E-2</v>
      </c>
    </row>
    <row r="11" spans="1:6" x14ac:dyDescent="0.3">
      <c r="A11" s="4">
        <v>37956</v>
      </c>
      <c r="B11" s="5">
        <v>2140.6770000000001</v>
      </c>
      <c r="C11">
        <v>2132.1521412529992</v>
      </c>
      <c r="D11" s="11">
        <f t="shared" si="0"/>
        <v>8.5248587470009625</v>
      </c>
      <c r="E11" s="11">
        <f t="shared" si="1"/>
        <v>8.5248587470009625</v>
      </c>
      <c r="F11" s="12">
        <f t="shared" si="2"/>
        <v>3.9823190266448242E-3</v>
      </c>
    </row>
    <row r="12" spans="1:6" x14ac:dyDescent="0.3">
      <c r="A12" s="4">
        <v>37987</v>
      </c>
      <c r="B12" s="5">
        <v>1831.508</v>
      </c>
      <c r="C12">
        <v>1907.5249931818162</v>
      </c>
      <c r="D12" s="11">
        <f t="shared" si="0"/>
        <v>-76.016993181816133</v>
      </c>
      <c r="E12" s="11">
        <f t="shared" si="1"/>
        <v>76.016993181816133</v>
      </c>
      <c r="F12" s="12">
        <f t="shared" si="2"/>
        <v>4.1505138487965179E-2</v>
      </c>
    </row>
    <row r="13" spans="1:6" x14ac:dyDescent="0.3">
      <c r="A13" s="4">
        <v>38018</v>
      </c>
      <c r="B13" s="5">
        <v>1838.0060000000001</v>
      </c>
      <c r="C13">
        <v>1829.5322301288863</v>
      </c>
      <c r="D13" s="11">
        <f t="shared" si="0"/>
        <v>8.4737698711137455</v>
      </c>
      <c r="E13" s="11">
        <f t="shared" si="1"/>
        <v>8.4737698711137455</v>
      </c>
      <c r="F13" s="12">
        <f t="shared" si="2"/>
        <v>4.6103058810002496E-3</v>
      </c>
    </row>
    <row r="14" spans="1:6" x14ac:dyDescent="0.3">
      <c r="A14" s="4">
        <v>38047</v>
      </c>
      <c r="B14" s="5">
        <v>2132.4459999999999</v>
      </c>
      <c r="C14">
        <v>2161.2143864922282</v>
      </c>
      <c r="D14" s="11">
        <f t="shared" si="0"/>
        <v>-28.768386492228274</v>
      </c>
      <c r="E14" s="11">
        <f t="shared" si="1"/>
        <v>28.768386492228274</v>
      </c>
      <c r="F14" s="12">
        <f t="shared" si="2"/>
        <v>1.3490792494735282E-2</v>
      </c>
    </row>
    <row r="16" spans="1:6" x14ac:dyDescent="0.3">
      <c r="B16" s="10" t="s">
        <v>47</v>
      </c>
      <c r="C16" s="11">
        <f>AVERAGE(D3:D14)</f>
        <v>-10.665422287246694</v>
      </c>
    </row>
    <row r="17" spans="2:5" x14ac:dyDescent="0.3">
      <c r="B17" s="10" t="s">
        <v>48</v>
      </c>
      <c r="C17" s="11">
        <f>AVERAGE(E3:E14)</f>
        <v>36.883885111230107</v>
      </c>
    </row>
    <row r="18" spans="2:5" x14ac:dyDescent="0.3">
      <c r="B18" s="10" t="s">
        <v>49</v>
      </c>
      <c r="C18">
        <f>SUMSQ(D3:D14)/12</f>
        <v>2100.3705715013871</v>
      </c>
      <c r="E18" s="11"/>
    </row>
    <row r="19" spans="2:5" x14ac:dyDescent="0.3">
      <c r="B19" s="10" t="s">
        <v>50</v>
      </c>
      <c r="C19" s="13">
        <f>AVERAGE(F3:F14)</f>
        <v>1.8007087414918108E-2</v>
      </c>
      <c r="E19" s="23"/>
    </row>
    <row r="20" spans="2:5" x14ac:dyDescent="0.3">
      <c r="B20" s="10" t="s">
        <v>51</v>
      </c>
      <c r="C20">
        <f>SQRT(C18)</f>
        <v>45.829800037763498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Dashboard</vt:lpstr>
      <vt:lpstr>Season &amp; Trend</vt:lpstr>
      <vt:lpstr>Fit Season &amp; Trend</vt:lpstr>
      <vt:lpstr>Season Trend Quadratic</vt:lpstr>
      <vt:lpstr>Fit Season Trend Quad</vt:lpstr>
      <vt:lpstr>Full w Lag(1)</vt:lpstr>
      <vt:lpstr>Fit Full Model w Lag(1)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Reinig</dc:creator>
  <cp:lastModifiedBy>Johnny's Computer</cp:lastModifiedBy>
  <dcterms:created xsi:type="dcterms:W3CDTF">2012-11-14T06:29:05Z</dcterms:created>
  <dcterms:modified xsi:type="dcterms:W3CDTF">2019-07-26T06:53:34Z</dcterms:modified>
</cp:coreProperties>
</file>