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irukasan/Desktop/JIRI_DATA_2020/JIRI_DATA2020_GITHUB/EP_LSAP/LSAP_JS/"/>
    </mc:Choice>
  </mc:AlternateContent>
  <xr:revisionPtr revIDLastSave="0" documentId="8_{F85DFD9F-96FC-CC4A-84CF-F834C948D63B}" xr6:coauthVersionLast="46" xr6:coauthVersionMax="46" xr10:uidLastSave="{00000000-0000-0000-0000-000000000000}"/>
  <bookViews>
    <workbookView xWindow="1560" yWindow="860" windowWidth="25600" windowHeight="14640" xr2:uid="{F386EC2B-A201-F54D-B1C7-4941E05E5276}"/>
  </bookViews>
  <sheets>
    <sheet name="FULL" sheetId="1" r:id="rId1"/>
    <sheet name="EXTRACT" sheetId="2" r:id="rId2"/>
    <sheet name="MODEL" sheetId="3" r:id="rId3"/>
    <sheet name="MODEL EXTRACT" sheetId="4" r:id="rId4"/>
    <sheet name="FINAL 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5" l="1"/>
  <c r="R13" i="5"/>
  <c r="P13" i="5"/>
  <c r="S12" i="5"/>
  <c r="S8" i="5"/>
  <c r="S9" i="5"/>
  <c r="S10" i="5"/>
  <c r="S11" i="5"/>
  <c r="S7" i="5"/>
  <c r="M17" i="4"/>
  <c r="M18" i="4"/>
  <c r="M19" i="4"/>
  <c r="M20" i="4"/>
  <c r="M21" i="4"/>
  <c r="M22" i="4"/>
  <c r="M29" i="4"/>
  <c r="M30" i="4"/>
  <c r="M31" i="4"/>
  <c r="M32" i="4"/>
  <c r="M33" i="4"/>
  <c r="M34" i="4"/>
  <c r="M5" i="4"/>
  <c r="M6" i="4"/>
  <c r="M7" i="4"/>
  <c r="M8" i="4"/>
  <c r="M9" i="4"/>
  <c r="M4" i="4"/>
  <c r="X8" i="4"/>
  <c r="S2" i="1"/>
  <c r="X9" i="4"/>
  <c r="X10" i="4"/>
  <c r="X11" i="4"/>
  <c r="X12" i="4"/>
  <c r="H4" i="1"/>
  <c r="L2" i="1"/>
  <c r="Q22" i="1"/>
  <c r="L22" i="1"/>
  <c r="G22" i="1" s="1"/>
  <c r="Q21" i="1"/>
  <c r="L21" i="1"/>
  <c r="G21" i="1" s="1"/>
  <c r="Q20" i="1"/>
  <c r="L20" i="1"/>
  <c r="G20" i="1" s="1"/>
  <c r="Q19" i="1"/>
  <c r="L19" i="1"/>
  <c r="G19" i="1" s="1"/>
  <c r="Q18" i="1"/>
  <c r="L18" i="1"/>
  <c r="G18" i="1" s="1"/>
  <c r="Q17" i="1"/>
  <c r="L17" i="1"/>
  <c r="G17" i="1" s="1"/>
  <c r="L16" i="1"/>
  <c r="G16" i="1" s="1"/>
  <c r="Q16" i="1"/>
  <c r="Q15" i="1"/>
  <c r="L15" i="1"/>
  <c r="G15" i="1" s="1"/>
  <c r="Q14" i="1"/>
  <c r="L14" i="1"/>
  <c r="G14" i="1" s="1"/>
  <c r="Q13" i="1"/>
  <c r="L13" i="1"/>
  <c r="G13" i="1" s="1"/>
  <c r="Q12" i="1"/>
  <c r="L12" i="1"/>
  <c r="G12" i="1" s="1"/>
  <c r="Q11" i="1"/>
  <c r="L11" i="1"/>
  <c r="G11" i="1" s="1"/>
  <c r="Q10" i="1"/>
  <c r="L10" i="1"/>
  <c r="G10" i="1" s="1"/>
  <c r="Q9" i="1"/>
  <c r="L9" i="1"/>
  <c r="G9" i="1" s="1"/>
  <c r="Q8" i="1"/>
  <c r="L8" i="1"/>
  <c r="G8" i="1" s="1"/>
  <c r="Q7" i="1"/>
  <c r="L7" i="1"/>
  <c r="G7" i="1" s="1"/>
  <c r="Q6" i="1"/>
  <c r="L6" i="1"/>
  <c r="G6" i="1" s="1"/>
  <c r="Q5" i="1"/>
  <c r="L5" i="1"/>
  <c r="G5" i="1" s="1"/>
  <c r="Q4" i="1"/>
  <c r="L4" i="1"/>
  <c r="G4" i="1" s="1"/>
  <c r="Q3" i="1"/>
  <c r="L3" i="1"/>
  <c r="G3" i="1" s="1"/>
  <c r="G2" i="1"/>
  <c r="Q2" i="1"/>
  <c r="H2" i="1" l="1"/>
  <c r="H18" i="1"/>
  <c r="S18" i="1" s="1"/>
  <c r="N18" i="1" s="1"/>
  <c r="H20" i="1"/>
  <c r="H6" i="1"/>
  <c r="S6" i="1" s="1"/>
  <c r="N6" i="1" s="1"/>
  <c r="H8" i="1"/>
  <c r="H10" i="1"/>
  <c r="S10" i="1" s="1"/>
  <c r="N10" i="1" s="1"/>
  <c r="H12" i="1"/>
  <c r="H14" i="1"/>
  <c r="S14" i="1" s="1"/>
  <c r="N14" i="1" s="1"/>
  <c r="H22" i="1"/>
  <c r="S22" i="1" s="1"/>
  <c r="N22" i="1" s="1"/>
  <c r="H16" i="1"/>
  <c r="S16" i="1" s="1"/>
  <c r="N16" i="1" s="1"/>
  <c r="H3" i="1"/>
  <c r="S3" i="1" s="1"/>
  <c r="H5" i="1"/>
  <c r="H7" i="1"/>
  <c r="H9" i="1"/>
  <c r="H11" i="1"/>
  <c r="H13" i="1"/>
  <c r="H15" i="1"/>
  <c r="H17" i="1"/>
  <c r="H19" i="1"/>
  <c r="H21" i="1"/>
  <c r="S21" i="1" s="1"/>
  <c r="N21" i="1" s="1"/>
  <c r="S8" i="1"/>
  <c r="N8" i="1" s="1"/>
  <c r="N2" i="1"/>
  <c r="N3" i="1"/>
  <c r="S5" i="1"/>
  <c r="N5" i="1" s="1"/>
  <c r="S7" i="1"/>
  <c r="N7" i="1" s="1"/>
  <c r="S9" i="1"/>
  <c r="N9" i="1" s="1"/>
  <c r="S11" i="1"/>
  <c r="N11" i="1" s="1"/>
  <c r="S13" i="1"/>
  <c r="N13" i="1" s="1"/>
  <c r="S15" i="1"/>
  <c r="N15" i="1" s="1"/>
  <c r="S17" i="1"/>
  <c r="N17" i="1" s="1"/>
  <c r="S19" i="1"/>
  <c r="N19" i="1" s="1"/>
  <c r="S4" i="1"/>
  <c r="N4" i="1" s="1"/>
  <c r="S12" i="1"/>
  <c r="N12" i="1" s="1"/>
  <c r="S20" i="1"/>
  <c r="N20" i="1" s="1"/>
  <c r="T21" i="1"/>
  <c r="M21" i="1" s="1"/>
  <c r="T19" i="1"/>
  <c r="M19" i="1" s="1"/>
  <c r="T22" i="1"/>
  <c r="M22" i="1" s="1"/>
  <c r="T20" i="1"/>
  <c r="R20" i="1" s="1"/>
  <c r="T15" i="1"/>
  <c r="M15" i="1" s="1"/>
  <c r="T9" i="1"/>
  <c r="M9" i="1" s="1"/>
  <c r="T13" i="1"/>
  <c r="R13" i="1" s="1"/>
  <c r="T8" i="1"/>
  <c r="M8" i="1" s="1"/>
  <c r="T6" i="1"/>
  <c r="M6" i="1" s="1"/>
  <c r="T10" i="1"/>
  <c r="M10" i="1" s="1"/>
  <c r="T14" i="1"/>
  <c r="M14" i="1" s="1"/>
  <c r="T17" i="1"/>
  <c r="M17" i="1" s="1"/>
  <c r="R6" i="1"/>
  <c r="T5" i="1"/>
  <c r="M5" i="1" s="1"/>
  <c r="T12" i="1"/>
  <c r="M12" i="1" s="1"/>
  <c r="T16" i="1"/>
  <c r="R16" i="1" s="1"/>
  <c r="T7" i="1"/>
  <c r="R7" i="1" s="1"/>
  <c r="T11" i="1"/>
  <c r="R11" i="1" s="1"/>
  <c r="R14" i="1"/>
  <c r="T18" i="1"/>
  <c r="M18" i="1" s="1"/>
  <c r="T2" i="1"/>
  <c r="M2" i="1" s="1"/>
  <c r="T3" i="1"/>
  <c r="R3" i="1" s="1"/>
  <c r="T4" i="1"/>
  <c r="M4" i="1" s="1"/>
  <c r="M13" i="1" l="1"/>
  <c r="R19" i="1"/>
  <c r="M7" i="1"/>
  <c r="R9" i="1"/>
  <c r="R10" i="1"/>
  <c r="R21" i="1"/>
  <c r="R22" i="1"/>
  <c r="R8" i="1"/>
  <c r="M20" i="1"/>
  <c r="M11" i="1"/>
  <c r="R17" i="1"/>
  <c r="R15" i="1"/>
  <c r="M16" i="1"/>
  <c r="R5" i="1"/>
  <c r="R2" i="1"/>
  <c r="R12" i="1"/>
  <c r="R4" i="1"/>
  <c r="R18" i="1"/>
  <c r="M3" i="1"/>
</calcChain>
</file>

<file path=xl/sharedStrings.xml><?xml version="1.0" encoding="utf-8"?>
<sst xmlns="http://schemas.openxmlformats.org/spreadsheetml/2006/main" count="371" uniqueCount="152">
  <si>
    <t>City</t>
  </si>
  <si>
    <t>Street</t>
  </si>
  <si>
    <t>Avg. Speed</t>
  </si>
  <si>
    <t>Road type</t>
  </si>
  <si>
    <t>Nox</t>
  </si>
  <si>
    <t>NO2</t>
  </si>
  <si>
    <t>PM10</t>
  </si>
  <si>
    <t>EDINBURGH</t>
  </si>
  <si>
    <t>Glasgow Rd</t>
  </si>
  <si>
    <t>Gorgie Rd</t>
  </si>
  <si>
    <t>Nicholson St</t>
  </si>
  <si>
    <t>Queensfery Rd</t>
  </si>
  <si>
    <t>A</t>
  </si>
  <si>
    <t>Road number</t>
  </si>
  <si>
    <t>A8</t>
  </si>
  <si>
    <t>passenger cars</t>
  </si>
  <si>
    <t>lgv</t>
  </si>
  <si>
    <t>LDV%</t>
  </si>
  <si>
    <t>buses coaches</t>
  </si>
  <si>
    <t>hgv</t>
  </si>
  <si>
    <t>HDV%</t>
  </si>
  <si>
    <t>totalHGV</t>
  </si>
  <si>
    <t>totalLGV</t>
  </si>
  <si>
    <t>total BOTH</t>
  </si>
  <si>
    <t>motorcycles</t>
  </si>
  <si>
    <t>A71</t>
  </si>
  <si>
    <t>A7</t>
  </si>
  <si>
    <t>St Johns Rd</t>
  </si>
  <si>
    <t>AADF</t>
  </si>
  <si>
    <t>A90</t>
  </si>
  <si>
    <t>DUNDEE</t>
  </si>
  <si>
    <t>Broughty Ferry Rd</t>
  </si>
  <si>
    <t>Lochee Road</t>
  </si>
  <si>
    <t>A92</t>
  </si>
  <si>
    <t>A923</t>
  </si>
  <si>
    <t>Mains Loan</t>
  </si>
  <si>
    <t>U</t>
  </si>
  <si>
    <t>C</t>
  </si>
  <si>
    <t>S Marketgait</t>
  </si>
  <si>
    <t>Pollution levels Whitehall st</t>
  </si>
  <si>
    <t>A991</t>
  </si>
  <si>
    <t>ABERDEEN</t>
  </si>
  <si>
    <t>King Street</t>
  </si>
  <si>
    <t>A956</t>
  </si>
  <si>
    <t>Wellington Rd</t>
  </si>
  <si>
    <t>Market St</t>
  </si>
  <si>
    <t>Anderson Dr</t>
  </si>
  <si>
    <t>PERTH</t>
  </si>
  <si>
    <t>Atholl St</t>
  </si>
  <si>
    <t>A989</t>
  </si>
  <si>
    <t>GLASGOW</t>
  </si>
  <si>
    <t>Pollution levels same for other perth roads</t>
  </si>
  <si>
    <t>FALKIRK</t>
  </si>
  <si>
    <t>Hope St</t>
  </si>
  <si>
    <t>A803</t>
  </si>
  <si>
    <t>Camelon Rd</t>
  </si>
  <si>
    <t>Pollution from West Brigde St</t>
  </si>
  <si>
    <t>Falkirk Main St Bainsford</t>
  </si>
  <si>
    <t>A9 Bainsford</t>
  </si>
  <si>
    <t>A9</t>
  </si>
  <si>
    <t>Dumbarton Rd</t>
  </si>
  <si>
    <t>A814</t>
  </si>
  <si>
    <t>High St</t>
  </si>
  <si>
    <t>Clarence Dr</t>
  </si>
  <si>
    <t>Pollution from Broomhill</t>
  </si>
  <si>
    <t>Pollution from byres rd</t>
  </si>
  <si>
    <t>Great Western Rd</t>
  </si>
  <si>
    <t>A82</t>
  </si>
  <si>
    <t>64.37</t>
  </si>
  <si>
    <t>15</t>
  </si>
  <si>
    <t>LDV% HALF</t>
  </si>
  <si>
    <t>HDV% HALF</t>
  </si>
  <si>
    <t>1/2 AADF LGV</t>
  </si>
  <si>
    <t>1/2 AADFLGV + BUSES</t>
  </si>
  <si>
    <t>Name</t>
  </si>
  <si>
    <t>Year</t>
  </si>
  <si>
    <r>
      <t xml:space="preserve">CO </t>
    </r>
    <r>
      <rPr>
        <b/>
        <sz val="12"/>
        <color indexed="10"/>
        <rFont val="Arial"/>
        <family val="2"/>
      </rPr>
      <t>*</t>
    </r>
  </si>
  <si>
    <t>Benzene</t>
  </si>
  <si>
    <t>1,3-butadiene</t>
  </si>
  <si>
    <r>
      <t>NO</t>
    </r>
    <r>
      <rPr>
        <b/>
        <vertAlign val="subscript"/>
        <sz val="12"/>
        <rFont val="Arial"/>
        <family val="2"/>
      </rPr>
      <t>x</t>
    </r>
  </si>
  <si>
    <r>
      <t>NO</t>
    </r>
    <r>
      <rPr>
        <b/>
        <vertAlign val="subscript"/>
        <sz val="12"/>
        <rFont val="Arial"/>
        <family val="2"/>
      </rPr>
      <t xml:space="preserve">2 </t>
    </r>
    <r>
      <rPr>
        <b/>
        <sz val="12"/>
        <color indexed="10"/>
        <rFont val="Arial"/>
        <family val="2"/>
      </rPr>
      <t>*</t>
    </r>
  </si>
  <si>
    <r>
      <t>PM</t>
    </r>
    <r>
      <rPr>
        <b/>
        <vertAlign val="subscript"/>
        <sz val="12"/>
        <rFont val="Arial"/>
        <family val="2"/>
      </rPr>
      <t>10</t>
    </r>
  </si>
  <si>
    <r>
      <t>Annual mean mg/m</t>
    </r>
    <r>
      <rPr>
        <vertAlign val="superscript"/>
        <sz val="11"/>
        <rFont val="Arial"/>
        <family val="2"/>
      </rPr>
      <t>3</t>
    </r>
  </si>
  <si>
    <r>
      <t xml:space="preserve">Annual mean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>g/m</t>
    </r>
    <r>
      <rPr>
        <vertAlign val="superscript"/>
        <sz val="11"/>
        <rFont val="Arial"/>
        <family val="2"/>
      </rPr>
      <t>3</t>
    </r>
  </si>
  <si>
    <r>
      <t>Days &gt;50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>g/m</t>
    </r>
    <r>
      <rPr>
        <vertAlign val="superscript"/>
        <sz val="11"/>
        <rFont val="Arial"/>
        <family val="2"/>
      </rPr>
      <t>3</t>
    </r>
  </si>
  <si>
    <t>Edinburgh GLASGOW Rd</t>
  </si>
  <si>
    <t>Edinburgh GLASGOW Rd (HALF)</t>
  </si>
  <si>
    <t>Edinburgh Gorgie Rd</t>
  </si>
  <si>
    <t>Edinburgh Gorgie Rd (HALF)</t>
  </si>
  <si>
    <t xml:space="preserve">Edinburgh Nicolson St </t>
  </si>
  <si>
    <t>Edinburgh Nicholson St (HALF)</t>
  </si>
  <si>
    <t>Edinburgh St Johns</t>
  </si>
  <si>
    <t>Edinburgh St Johns (HALF)</t>
  </si>
  <si>
    <t xml:space="preserve">Edinburgh Queensfery </t>
  </si>
  <si>
    <t>Edinburgh Queensfery (HALF)</t>
  </si>
  <si>
    <t>Dundee Broughty Ferry</t>
  </si>
  <si>
    <t>Dundee Broughty Ferry (HALF)</t>
  </si>
  <si>
    <t>Dundee Lochee Rd</t>
  </si>
  <si>
    <t>Dundee Lochee Rd (HALF)</t>
  </si>
  <si>
    <t>Dundee Mains Loan</t>
  </si>
  <si>
    <t>Dundee Mains Loan (HALF)</t>
  </si>
  <si>
    <t>Dundee S Marketgait</t>
  </si>
  <si>
    <t>Dundee S Marketgait (HALF)</t>
  </si>
  <si>
    <t>Aberdeen King Street</t>
  </si>
  <si>
    <t>Aberdeen King Street (HALF)</t>
  </si>
  <si>
    <t>Aberdeen Wellington Rd</t>
  </si>
  <si>
    <t>Aberdeen Wellington Rd (HALF)</t>
  </si>
  <si>
    <t>Aberdeen Market St</t>
  </si>
  <si>
    <t>Aberdeen Market St (HALF)</t>
  </si>
  <si>
    <t>Aberdeen Anderson Dr</t>
  </si>
  <si>
    <t>Aberdeen Anderson Dr (HALF)</t>
  </si>
  <si>
    <t>Perth Atholl St</t>
  </si>
  <si>
    <t>Perth Atholl St (HALF)</t>
  </si>
  <si>
    <t>Falkirk Hope St</t>
  </si>
  <si>
    <t>Falkirk Hope St (HALF)</t>
  </si>
  <si>
    <t>Falkirk Camelon Rd</t>
  </si>
  <si>
    <t>Falkirk Camelon Rd (HALF)</t>
  </si>
  <si>
    <t>Falkirk A9 Bainsford</t>
  </si>
  <si>
    <t>Falkirk A9 Bainsford (HALF)</t>
  </si>
  <si>
    <t>GLASGOW Dumbarton Rd</t>
  </si>
  <si>
    <t>GLASGOW Dumbarton (HALF)</t>
  </si>
  <si>
    <t>GLASGOW High St</t>
  </si>
  <si>
    <t>GLASGOW High St (HALF)</t>
  </si>
  <si>
    <t xml:space="preserve">GLASGOW Clarence Dr </t>
  </si>
  <si>
    <t>GLASGOW Clarence Dr (HALF)</t>
  </si>
  <si>
    <t>GLASGOW Great Westerd Dr</t>
  </si>
  <si>
    <t>GLASGOW Great Western Rd (HALF)</t>
  </si>
  <si>
    <t>EDI</t>
  </si>
  <si>
    <t>CITY</t>
  </si>
  <si>
    <t>DUN</t>
  </si>
  <si>
    <t>ABE</t>
  </si>
  <si>
    <t>PER</t>
  </si>
  <si>
    <t>FAL</t>
  </si>
  <si>
    <t xml:space="preserve">GLA </t>
  </si>
  <si>
    <t>NOx Change</t>
  </si>
  <si>
    <t>NO2 Change</t>
  </si>
  <si>
    <t>PM10 Change</t>
  </si>
  <si>
    <t>RESULTS</t>
  </si>
  <si>
    <t>EXAMPLE CALCULATION OF % CHANGE OF Nox</t>
  </si>
  <si>
    <t>2. Do an average for Edinburgh</t>
  </si>
  <si>
    <t>3. Repeat for other cities</t>
  </si>
  <si>
    <t>1. For every street, divide post scheme result by the normal scheme result divided by 100. Example below</t>
  </si>
  <si>
    <t>Nox AVG Change</t>
  </si>
  <si>
    <t>NO2 AVG Change</t>
  </si>
  <si>
    <t>PM10 AVG Change</t>
  </si>
  <si>
    <t>4. Set the baseline 100% for all cities</t>
  </si>
  <si>
    <t>5. Create a line chart to display the results change form the baseline</t>
  </si>
  <si>
    <t>%</t>
  </si>
  <si>
    <t>Δ% NOx</t>
  </si>
  <si>
    <t>Δ% NO2</t>
  </si>
  <si>
    <t>Δ% PM10</t>
  </si>
  <si>
    <t>Average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</si>
</sst>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238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238"/>
      <scheme val="minor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vertAlign val="subscript"/>
      <sz val="12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1"/>
      <name val="Symbol"/>
      <family val="1"/>
      <charset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B0C0C"/>
      <name val="Arial"/>
      <family val="2"/>
      <charset val="238"/>
    </font>
    <font>
      <sz val="12"/>
      <color rgb="FF000000"/>
      <name val="Calibri"/>
      <family val="2"/>
    </font>
    <font>
      <sz val="13"/>
      <color rgb="FF0000FF"/>
      <name val="Lucida Console"/>
      <family val="2"/>
    </font>
    <font>
      <sz val="14"/>
      <color rgb="FF000000"/>
      <name val="Inherit"/>
      <charset val="238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64"/>
      </left>
      <right/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0" fillId="0" borderId="0" xfId="0" applyNumberFormat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1" fillId="4" borderId="28" xfId="0" applyFont="1" applyFill="1" applyBorder="1" applyAlignment="1" applyProtection="1">
      <alignment horizontal="center" vertical="center"/>
      <protection locked="0"/>
    </xf>
    <xf numFmtId="2" fontId="11" fillId="4" borderId="26" xfId="0" applyNumberFormat="1" applyFont="1" applyFill="1" applyBorder="1" applyAlignment="1" applyProtection="1">
      <alignment horizontal="center" vertical="center"/>
      <protection locked="0"/>
    </xf>
    <xf numFmtId="2" fontId="11" fillId="4" borderId="29" xfId="0" applyNumberFormat="1" applyFont="1" applyFill="1" applyBorder="1" applyAlignment="1" applyProtection="1">
      <alignment horizontal="center" vertical="center"/>
      <protection locked="0"/>
    </xf>
    <xf numFmtId="2" fontId="11" fillId="4" borderId="27" xfId="0" applyNumberFormat="1" applyFont="1" applyFill="1" applyBorder="1" applyAlignment="1" applyProtection="1">
      <alignment horizontal="center" vertical="center"/>
      <protection locked="0"/>
    </xf>
    <xf numFmtId="2" fontId="11" fillId="4" borderId="32" xfId="0" applyNumberFormat="1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2" fontId="11" fillId="4" borderId="33" xfId="0" applyNumberFormat="1" applyFont="1" applyFill="1" applyBorder="1" applyAlignment="1" applyProtection="1">
      <alignment horizontal="center" vertical="center"/>
      <protection locked="0"/>
    </xf>
    <xf numFmtId="2" fontId="11" fillId="4" borderId="36" xfId="0" applyNumberFormat="1" applyFont="1" applyFill="1" applyBorder="1" applyAlignment="1" applyProtection="1">
      <alignment horizontal="center" vertical="center"/>
      <protection locked="0"/>
    </xf>
    <xf numFmtId="2" fontId="11" fillId="4" borderId="34" xfId="0" applyNumberFormat="1" applyFont="1" applyFill="1" applyBorder="1" applyAlignment="1" applyProtection="1">
      <alignment horizontal="center" vertical="center"/>
      <protection locked="0"/>
    </xf>
    <xf numFmtId="2" fontId="11" fillId="4" borderId="3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2" fontId="0" fillId="0" borderId="0" xfId="0" applyNumberFormat="1" applyFont="1"/>
    <xf numFmtId="10" fontId="4" fillId="0" borderId="0" xfId="1" applyNumberFormat="1" applyFont="1"/>
    <xf numFmtId="0" fontId="15" fillId="0" borderId="0" xfId="0" applyFont="1" applyAlignment="1">
      <alignment wrapText="1"/>
    </xf>
    <xf numFmtId="2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/>
    <xf numFmtId="0" fontId="11" fillId="4" borderId="33" xfId="0" applyFont="1" applyFill="1" applyBorder="1" applyAlignment="1" applyProtection="1">
      <alignment horizontal="left" vertical="center" indent="1"/>
      <protection locked="0"/>
    </xf>
    <xf numFmtId="0" fontId="11" fillId="4" borderId="34" xfId="0" applyFont="1" applyFill="1" applyBorder="1" applyAlignment="1" applyProtection="1">
      <alignment horizontal="left" vertical="center" indent="1"/>
      <protection locked="0"/>
    </xf>
    <xf numFmtId="0" fontId="11" fillId="4" borderId="35" xfId="0" applyFont="1" applyFill="1" applyBorder="1" applyAlignment="1" applyProtection="1">
      <alignment horizontal="left" vertical="center" indent="1"/>
      <protection locked="0"/>
    </xf>
    <xf numFmtId="2" fontId="11" fillId="4" borderId="37" xfId="0" applyNumberFormat="1" applyFont="1" applyFill="1" applyBorder="1" applyAlignment="1" applyProtection="1">
      <alignment horizontal="center" vertical="center"/>
      <protection locked="0"/>
    </xf>
    <xf numFmtId="2" fontId="11" fillId="4" borderId="38" xfId="0" applyNumberFormat="1" applyFont="1" applyFill="1" applyBorder="1" applyAlignment="1" applyProtection="1">
      <alignment horizontal="center" vertical="center"/>
      <protection locked="0"/>
    </xf>
    <xf numFmtId="0" fontId="11" fillId="4" borderId="26" xfId="0" applyFont="1" applyFill="1" applyBorder="1" applyAlignment="1" applyProtection="1">
      <alignment horizontal="left" vertical="center" indent="1"/>
      <protection locked="0"/>
    </xf>
    <xf numFmtId="0" fontId="11" fillId="4" borderId="27" xfId="0" applyFont="1" applyFill="1" applyBorder="1" applyAlignment="1" applyProtection="1">
      <alignment horizontal="left" vertical="center" indent="1"/>
      <protection locked="0"/>
    </xf>
    <xf numFmtId="0" fontId="11" fillId="4" borderId="28" xfId="0" applyFont="1" applyFill="1" applyBorder="1" applyAlignment="1" applyProtection="1">
      <alignment horizontal="left" vertical="center" indent="1"/>
      <protection locked="0"/>
    </xf>
    <xf numFmtId="2" fontId="11" fillId="4" borderId="30" xfId="0" applyNumberFormat="1" applyFont="1" applyFill="1" applyBorder="1" applyAlignment="1" applyProtection="1">
      <alignment horizontal="center" vertical="center"/>
      <protection locked="0"/>
    </xf>
    <xf numFmtId="2" fontId="11" fillId="4" borderId="31" xfId="0" applyNumberFormat="1" applyFont="1" applyFill="1" applyBorder="1" applyAlignment="1" applyProtection="1">
      <alignment horizontal="center" vertical="center"/>
      <protection locked="0"/>
    </xf>
    <xf numFmtId="0" fontId="8" fillId="3" borderId="21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17" fillId="0" borderId="0" xfId="0" applyNumberFormat="1" applyFont="1"/>
    <xf numFmtId="0" fontId="17" fillId="0" borderId="0" xfId="0" applyNumberFormat="1" applyFont="1"/>
    <xf numFmtId="49" fontId="0" fillId="0" borderId="0" xfId="0" applyNumberFormat="1" applyFont="1"/>
    <xf numFmtId="0" fontId="0" fillId="0" borderId="0" xfId="0" applyNumberFormat="1" applyFont="1"/>
    <xf numFmtId="0" fontId="0" fillId="0" borderId="0" xfId="0" applyBorder="1"/>
    <xf numFmtId="0" fontId="11" fillId="4" borderId="0" xfId="0" applyFont="1" applyFill="1" applyBorder="1" applyAlignment="1" applyProtection="1">
      <alignment horizontal="left" vertical="center" indent="1"/>
      <protection locked="0"/>
    </xf>
    <xf numFmtId="0" fontId="11" fillId="4" borderId="0" xfId="0" applyFont="1" applyFill="1" applyBorder="1" applyAlignment="1" applyProtection="1">
      <alignment horizontal="center" vertical="center"/>
      <protection locked="0"/>
    </xf>
    <xf numFmtId="2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9" fillId="0" borderId="0" xfId="0" applyFont="1"/>
    <xf numFmtId="2" fontId="18" fillId="0" borderId="0" xfId="0" applyNumberFormat="1" applyFont="1"/>
    <xf numFmtId="2" fontId="11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NOx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EXTRACT'!$J$4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EXTRACT'!$K$4:$L$4</c:f>
              <c:numCache>
                <c:formatCode>0.00</c:formatCode>
                <c:ptCount val="2"/>
                <c:pt idx="0">
                  <c:v>100</c:v>
                </c:pt>
                <c:pt idx="1">
                  <c:v>98.0527267475168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1245-8B46-3851D5897952}"/>
            </c:ext>
          </c:extLst>
        </c:ser>
        <c:ser>
          <c:idx val="1"/>
          <c:order val="1"/>
          <c:tx>
            <c:strRef>
              <c:f>'MODEL EXTRACT'!$J$5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EXTRACT'!$K$5:$L$5</c:f>
              <c:numCache>
                <c:formatCode>0.00</c:formatCode>
                <c:ptCount val="2"/>
                <c:pt idx="0">
                  <c:v>100</c:v>
                </c:pt>
                <c:pt idx="1">
                  <c:v>98.479184872907396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1245-8B46-3851D5897952}"/>
            </c:ext>
          </c:extLst>
        </c:ser>
        <c:ser>
          <c:idx val="2"/>
          <c:order val="2"/>
          <c:tx>
            <c:strRef>
              <c:f>'MODEL EXTRACT'!$J$6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EXTRACT'!$K$6:$L$6</c:f>
              <c:numCache>
                <c:formatCode>0.00</c:formatCode>
                <c:ptCount val="2"/>
                <c:pt idx="0">
                  <c:v>100</c:v>
                </c:pt>
                <c:pt idx="1">
                  <c:v>100.08578829006299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2-1245-8B46-3851D5897952}"/>
            </c:ext>
          </c:extLst>
        </c:ser>
        <c:ser>
          <c:idx val="3"/>
          <c:order val="3"/>
          <c:tx>
            <c:strRef>
              <c:f>'MODEL EXTRACT'!$J$7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EXTRACT'!$K$7:$L$7</c:f>
              <c:numCache>
                <c:formatCode>0.00</c:formatCode>
                <c:ptCount val="2"/>
                <c:pt idx="0">
                  <c:v>100</c:v>
                </c:pt>
                <c:pt idx="1">
                  <c:v>97.658127239801402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2-1245-8B46-3851D5897952}"/>
            </c:ext>
          </c:extLst>
        </c:ser>
        <c:ser>
          <c:idx val="4"/>
          <c:order val="4"/>
          <c:tx>
            <c:strRef>
              <c:f>'MODEL EXTRACT'!$J$8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EXTRACT'!$K$8:$L$8</c:f>
              <c:numCache>
                <c:formatCode>0.00</c:formatCode>
                <c:ptCount val="2"/>
                <c:pt idx="0">
                  <c:v>100</c:v>
                </c:pt>
                <c:pt idx="1">
                  <c:v>95.86192282259951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2-1245-8B46-3851D5897952}"/>
            </c:ext>
          </c:extLst>
        </c:ser>
        <c:ser>
          <c:idx val="5"/>
          <c:order val="5"/>
          <c:tx>
            <c:strRef>
              <c:f>'MODEL EXTRACT'!$J$9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EXTRACT'!$K$9:$L$9</c:f>
              <c:numCache>
                <c:formatCode>0.00</c:formatCode>
                <c:ptCount val="2"/>
                <c:pt idx="0">
                  <c:v>100</c:v>
                </c:pt>
                <c:pt idx="1">
                  <c:v>97.167706519744698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2-1245-8B46-3851D589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0815"/>
        <c:axId val="201022911"/>
      </c:lineChart>
      <c:catAx>
        <c:axId val="20103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022911"/>
        <c:crosses val="autoZero"/>
        <c:auto val="1"/>
        <c:lblAlgn val="ctr"/>
        <c:lblOffset val="100"/>
        <c:noMultiLvlLbl val="0"/>
      </c:catAx>
      <c:valAx>
        <c:axId val="201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0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NO2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EXTRACT'!$J$17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EXTRACT'!$K$17:$L$17</c:f>
              <c:numCache>
                <c:formatCode>0.00</c:formatCode>
                <c:ptCount val="2"/>
                <c:pt idx="0">
                  <c:v>100</c:v>
                </c:pt>
                <c:pt idx="1">
                  <c:v>98.980019158553745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5A44-B7A3-7B6E6B2E6ED2}"/>
            </c:ext>
          </c:extLst>
        </c:ser>
        <c:ser>
          <c:idx val="1"/>
          <c:order val="1"/>
          <c:tx>
            <c:strRef>
              <c:f>'MODEL EXTRACT'!$J$18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EXTRACT'!$K$18:$L$18</c:f>
              <c:numCache>
                <c:formatCode>0.00</c:formatCode>
                <c:ptCount val="2"/>
                <c:pt idx="0">
                  <c:v>100</c:v>
                </c:pt>
                <c:pt idx="1">
                  <c:v>99.234671628603834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4-5A44-B7A3-7B6E6B2E6ED2}"/>
            </c:ext>
          </c:extLst>
        </c:ser>
        <c:ser>
          <c:idx val="2"/>
          <c:order val="2"/>
          <c:tx>
            <c:strRef>
              <c:f>'MODEL EXTRACT'!$J$19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EXTRACT'!$K$19:$L$19</c:f>
              <c:numCache>
                <c:formatCode>0.00</c:formatCode>
                <c:ptCount val="2"/>
                <c:pt idx="0">
                  <c:v>100</c:v>
                </c:pt>
                <c:pt idx="1">
                  <c:v>99.975836620573205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4-5A44-B7A3-7B6E6B2E6ED2}"/>
            </c:ext>
          </c:extLst>
        </c:ser>
        <c:ser>
          <c:idx val="3"/>
          <c:order val="3"/>
          <c:tx>
            <c:strRef>
              <c:f>'MODEL EXTRACT'!$J$20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EXTRACT'!$K$20:$L$20</c:f>
              <c:numCache>
                <c:formatCode>0.00</c:formatCode>
                <c:ptCount val="2"/>
                <c:pt idx="0">
                  <c:v>100</c:v>
                </c:pt>
                <c:pt idx="1">
                  <c:v>98.524137390096243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4-5A44-B7A3-7B6E6B2E6ED2}"/>
            </c:ext>
          </c:extLst>
        </c:ser>
        <c:ser>
          <c:idx val="4"/>
          <c:order val="4"/>
          <c:tx>
            <c:strRef>
              <c:f>'MODEL EXTRACT'!$J$21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EXTRACT'!$K$21:$L$21</c:f>
              <c:numCache>
                <c:formatCode>0.00</c:formatCode>
                <c:ptCount val="2"/>
                <c:pt idx="0">
                  <c:v>100</c:v>
                </c:pt>
                <c:pt idx="1">
                  <c:v>97.667500208005208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4-5A44-B7A3-7B6E6B2E6ED2}"/>
            </c:ext>
          </c:extLst>
        </c:ser>
        <c:ser>
          <c:idx val="5"/>
          <c:order val="5"/>
          <c:tx>
            <c:strRef>
              <c:f>'MODEL EXTRACT'!$J$22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EXTRACT'!$K$22:$L$22</c:f>
              <c:numCache>
                <c:formatCode>0.00</c:formatCode>
                <c:ptCount val="2"/>
                <c:pt idx="0">
                  <c:v>100</c:v>
                </c:pt>
                <c:pt idx="1">
                  <c:v>98.448291844648438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4-5A44-B7A3-7B6E6B2E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0783"/>
        <c:axId val="200451151"/>
      </c:lineChart>
      <c:catAx>
        <c:axId val="22373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0451151"/>
        <c:crosses val="autoZero"/>
        <c:auto val="1"/>
        <c:lblAlgn val="ctr"/>
        <c:lblOffset val="100"/>
        <c:noMultiLvlLbl val="0"/>
      </c:catAx>
      <c:valAx>
        <c:axId val="2004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37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PM10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EXTRACT'!$J$29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EXTRACT'!$K$29:$L$29</c:f>
              <c:numCache>
                <c:formatCode>0.00</c:formatCode>
                <c:ptCount val="2"/>
                <c:pt idx="0">
                  <c:v>100</c:v>
                </c:pt>
                <c:pt idx="1">
                  <c:v>97.510968249224902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5-CD47-81F8-FDBEE2B4118F}"/>
            </c:ext>
          </c:extLst>
        </c:ser>
        <c:ser>
          <c:idx val="1"/>
          <c:order val="1"/>
          <c:tx>
            <c:strRef>
              <c:f>'MODEL EXTRACT'!$J$30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EXTRACT'!$K$30:$L$30</c:f>
              <c:numCache>
                <c:formatCode>0.00</c:formatCode>
                <c:ptCount val="2"/>
                <c:pt idx="0">
                  <c:v>100</c:v>
                </c:pt>
                <c:pt idx="1">
                  <c:v>98.148494900428986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5-CD47-81F8-FDBEE2B4118F}"/>
            </c:ext>
          </c:extLst>
        </c:ser>
        <c:ser>
          <c:idx val="2"/>
          <c:order val="2"/>
          <c:tx>
            <c:strRef>
              <c:f>'MODEL EXTRACT'!$J$31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EXTRACT'!$K$31:$L$31</c:f>
              <c:numCache>
                <c:formatCode>0.00</c:formatCode>
                <c:ptCount val="2"/>
                <c:pt idx="0">
                  <c:v>100</c:v>
                </c:pt>
                <c:pt idx="1">
                  <c:v>98.91715988816803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5-CD47-81F8-FDBEE2B4118F}"/>
            </c:ext>
          </c:extLst>
        </c:ser>
        <c:ser>
          <c:idx val="3"/>
          <c:order val="3"/>
          <c:tx>
            <c:strRef>
              <c:f>'MODEL EXTRACT'!$J$32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EXTRACT'!$K$32:$L$32</c:f>
              <c:numCache>
                <c:formatCode>0.00</c:formatCode>
                <c:ptCount val="2"/>
                <c:pt idx="0">
                  <c:v>100</c:v>
                </c:pt>
                <c:pt idx="1">
                  <c:v>96.944515270553921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5-CD47-81F8-FDBEE2B4118F}"/>
            </c:ext>
          </c:extLst>
        </c:ser>
        <c:ser>
          <c:idx val="4"/>
          <c:order val="4"/>
          <c:tx>
            <c:strRef>
              <c:f>'MODEL EXTRACT'!$J$33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EXTRACT'!$K$33:$L$33</c:f>
              <c:numCache>
                <c:formatCode>0.00</c:formatCode>
                <c:ptCount val="2"/>
                <c:pt idx="0">
                  <c:v>100</c:v>
                </c:pt>
                <c:pt idx="1">
                  <c:v>97.191518143839232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5-CD47-81F8-FDBEE2B4118F}"/>
            </c:ext>
          </c:extLst>
        </c:ser>
        <c:ser>
          <c:idx val="5"/>
          <c:order val="5"/>
          <c:tx>
            <c:strRef>
              <c:f>'MODEL EXTRACT'!$J$34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EXTRACT'!$K$34:$L$34</c:f>
              <c:numCache>
                <c:formatCode>0.00</c:formatCode>
                <c:ptCount val="2"/>
                <c:pt idx="0">
                  <c:v>100</c:v>
                </c:pt>
                <c:pt idx="1">
                  <c:v>97.106431892657127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5-CD47-81F8-FDBEE2B4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21135"/>
        <c:axId val="218322127"/>
      </c:lineChart>
      <c:catAx>
        <c:axId val="22462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322127"/>
        <c:crosses val="autoZero"/>
        <c:auto val="1"/>
        <c:lblAlgn val="ctr"/>
        <c:lblOffset val="100"/>
        <c:noMultiLvlLbl val="0"/>
      </c:catAx>
      <c:valAx>
        <c:axId val="2183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46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NOx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EXTRACT'!$J$4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EXTRACT'!$K$4:$L$4</c:f>
              <c:numCache>
                <c:formatCode>0.00</c:formatCode>
                <c:ptCount val="2"/>
                <c:pt idx="0">
                  <c:v>100</c:v>
                </c:pt>
                <c:pt idx="1">
                  <c:v>98.0527267475168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2E48-99CC-606CC66B4C14}"/>
            </c:ext>
          </c:extLst>
        </c:ser>
        <c:ser>
          <c:idx val="1"/>
          <c:order val="1"/>
          <c:tx>
            <c:strRef>
              <c:f>'MODEL EXTRACT'!$J$5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EXTRACT'!$K$5:$L$5</c:f>
              <c:numCache>
                <c:formatCode>0.00</c:formatCode>
                <c:ptCount val="2"/>
                <c:pt idx="0">
                  <c:v>100</c:v>
                </c:pt>
                <c:pt idx="1">
                  <c:v>98.479184872907396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2E48-99CC-606CC66B4C14}"/>
            </c:ext>
          </c:extLst>
        </c:ser>
        <c:ser>
          <c:idx val="2"/>
          <c:order val="2"/>
          <c:tx>
            <c:strRef>
              <c:f>'MODEL EXTRACT'!$J$6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EXTRACT'!$K$6:$L$6</c:f>
              <c:numCache>
                <c:formatCode>0.00</c:formatCode>
                <c:ptCount val="2"/>
                <c:pt idx="0">
                  <c:v>100</c:v>
                </c:pt>
                <c:pt idx="1">
                  <c:v>100.08578829006299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9-2E48-99CC-606CC66B4C14}"/>
            </c:ext>
          </c:extLst>
        </c:ser>
        <c:ser>
          <c:idx val="3"/>
          <c:order val="3"/>
          <c:tx>
            <c:strRef>
              <c:f>'MODEL EXTRACT'!$J$7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EXTRACT'!$K$7:$L$7</c:f>
              <c:numCache>
                <c:formatCode>0.00</c:formatCode>
                <c:ptCount val="2"/>
                <c:pt idx="0">
                  <c:v>100</c:v>
                </c:pt>
                <c:pt idx="1">
                  <c:v>97.658127239801402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9-2E48-99CC-606CC66B4C14}"/>
            </c:ext>
          </c:extLst>
        </c:ser>
        <c:ser>
          <c:idx val="4"/>
          <c:order val="4"/>
          <c:tx>
            <c:strRef>
              <c:f>'MODEL EXTRACT'!$J$8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EXTRACT'!$K$8:$L$8</c:f>
              <c:numCache>
                <c:formatCode>0.00</c:formatCode>
                <c:ptCount val="2"/>
                <c:pt idx="0">
                  <c:v>100</c:v>
                </c:pt>
                <c:pt idx="1">
                  <c:v>95.86192282259951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9-2E48-99CC-606CC66B4C14}"/>
            </c:ext>
          </c:extLst>
        </c:ser>
        <c:ser>
          <c:idx val="5"/>
          <c:order val="5"/>
          <c:tx>
            <c:strRef>
              <c:f>'MODEL EXTRACT'!$J$9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EXTRACT'!$K$9:$L$9</c:f>
              <c:numCache>
                <c:formatCode>0.00</c:formatCode>
                <c:ptCount val="2"/>
                <c:pt idx="0">
                  <c:v>100</c:v>
                </c:pt>
                <c:pt idx="1">
                  <c:v>97.167706519744698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9-2E48-99CC-606CC66B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0815"/>
        <c:axId val="201022911"/>
      </c:lineChart>
      <c:catAx>
        <c:axId val="20103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022911"/>
        <c:crosses val="autoZero"/>
        <c:auto val="1"/>
        <c:lblAlgn val="ctr"/>
        <c:lblOffset val="100"/>
        <c:noMultiLvlLbl val="0"/>
      </c:catAx>
      <c:valAx>
        <c:axId val="201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0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NO2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EXTRACT'!$J$17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EXTRACT'!$K$17:$L$17</c:f>
              <c:numCache>
                <c:formatCode>0.00</c:formatCode>
                <c:ptCount val="2"/>
                <c:pt idx="0">
                  <c:v>100</c:v>
                </c:pt>
                <c:pt idx="1">
                  <c:v>98.980019158553745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1-CA4A-A95D-7ADA7ED19AB3}"/>
            </c:ext>
          </c:extLst>
        </c:ser>
        <c:ser>
          <c:idx val="1"/>
          <c:order val="1"/>
          <c:tx>
            <c:strRef>
              <c:f>'MODEL EXTRACT'!$J$18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EXTRACT'!$K$18:$L$18</c:f>
              <c:numCache>
                <c:formatCode>0.00</c:formatCode>
                <c:ptCount val="2"/>
                <c:pt idx="0">
                  <c:v>100</c:v>
                </c:pt>
                <c:pt idx="1">
                  <c:v>99.234671628603834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1-CA4A-A95D-7ADA7ED19AB3}"/>
            </c:ext>
          </c:extLst>
        </c:ser>
        <c:ser>
          <c:idx val="2"/>
          <c:order val="2"/>
          <c:tx>
            <c:strRef>
              <c:f>'MODEL EXTRACT'!$J$19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EXTRACT'!$K$19:$L$19</c:f>
              <c:numCache>
                <c:formatCode>0.00</c:formatCode>
                <c:ptCount val="2"/>
                <c:pt idx="0">
                  <c:v>100</c:v>
                </c:pt>
                <c:pt idx="1">
                  <c:v>99.975836620573205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1-CA4A-A95D-7ADA7ED19AB3}"/>
            </c:ext>
          </c:extLst>
        </c:ser>
        <c:ser>
          <c:idx val="3"/>
          <c:order val="3"/>
          <c:tx>
            <c:strRef>
              <c:f>'MODEL EXTRACT'!$J$20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EXTRACT'!$K$20:$L$20</c:f>
              <c:numCache>
                <c:formatCode>0.00</c:formatCode>
                <c:ptCount val="2"/>
                <c:pt idx="0">
                  <c:v>100</c:v>
                </c:pt>
                <c:pt idx="1">
                  <c:v>98.524137390096243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1-CA4A-A95D-7ADA7ED19AB3}"/>
            </c:ext>
          </c:extLst>
        </c:ser>
        <c:ser>
          <c:idx val="4"/>
          <c:order val="4"/>
          <c:tx>
            <c:strRef>
              <c:f>'MODEL EXTRACT'!$J$21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EXTRACT'!$K$21:$L$21</c:f>
              <c:numCache>
                <c:formatCode>0.00</c:formatCode>
                <c:ptCount val="2"/>
                <c:pt idx="0">
                  <c:v>100</c:v>
                </c:pt>
                <c:pt idx="1">
                  <c:v>97.667500208005208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1-CA4A-A95D-7ADA7ED19AB3}"/>
            </c:ext>
          </c:extLst>
        </c:ser>
        <c:ser>
          <c:idx val="5"/>
          <c:order val="5"/>
          <c:tx>
            <c:strRef>
              <c:f>'MODEL EXTRACT'!$J$22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EXTRACT'!$K$22:$L$22</c:f>
              <c:numCache>
                <c:formatCode>0.00</c:formatCode>
                <c:ptCount val="2"/>
                <c:pt idx="0">
                  <c:v>100</c:v>
                </c:pt>
                <c:pt idx="1">
                  <c:v>98.448291844648438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1-CA4A-A95D-7ADA7ED1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0783"/>
        <c:axId val="200451151"/>
      </c:lineChart>
      <c:catAx>
        <c:axId val="22373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0451151"/>
        <c:crosses val="autoZero"/>
        <c:auto val="1"/>
        <c:lblAlgn val="ctr"/>
        <c:lblOffset val="100"/>
        <c:noMultiLvlLbl val="0"/>
      </c:catAx>
      <c:valAx>
        <c:axId val="2004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37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PM10</a:t>
            </a:r>
            <a:r>
              <a:rPr lang="cs-CZ" baseline="0"/>
              <a:t> Change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EXTRACT'!$J$29</c:f>
              <c:strCache>
                <c:ptCount val="1"/>
                <c:pt idx="0">
                  <c:v>EDI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EXTRACT'!$K$29:$L$29</c:f>
              <c:numCache>
                <c:formatCode>0.00</c:formatCode>
                <c:ptCount val="2"/>
                <c:pt idx="0">
                  <c:v>100</c:v>
                </c:pt>
                <c:pt idx="1">
                  <c:v>97.510968249224902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974F-A55A-DC86F314B3CD}"/>
            </c:ext>
          </c:extLst>
        </c:ser>
        <c:ser>
          <c:idx val="1"/>
          <c:order val="1"/>
          <c:tx>
            <c:strRef>
              <c:f>'MODEL EXTRACT'!$J$30</c:f>
              <c:strCache>
                <c:ptCount val="1"/>
                <c:pt idx="0">
                  <c:v>DUN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EXTRACT'!$K$30:$L$30</c:f>
              <c:numCache>
                <c:formatCode>0.00</c:formatCode>
                <c:ptCount val="2"/>
                <c:pt idx="0">
                  <c:v>100</c:v>
                </c:pt>
                <c:pt idx="1">
                  <c:v>98.148494900428986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5-974F-A55A-DC86F314B3CD}"/>
            </c:ext>
          </c:extLst>
        </c:ser>
        <c:ser>
          <c:idx val="2"/>
          <c:order val="2"/>
          <c:tx>
            <c:strRef>
              <c:f>'MODEL EXTRACT'!$J$31</c:f>
              <c:strCache>
                <c:ptCount val="1"/>
                <c:pt idx="0">
                  <c:v>ABE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EXTRACT'!$K$31:$L$31</c:f>
              <c:numCache>
                <c:formatCode>0.00</c:formatCode>
                <c:ptCount val="2"/>
                <c:pt idx="0">
                  <c:v>100</c:v>
                </c:pt>
                <c:pt idx="1">
                  <c:v>98.91715988816803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5-974F-A55A-DC86F314B3CD}"/>
            </c:ext>
          </c:extLst>
        </c:ser>
        <c:ser>
          <c:idx val="3"/>
          <c:order val="3"/>
          <c:tx>
            <c:strRef>
              <c:f>'MODEL EXTRACT'!$J$32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EXTRACT'!$K$32:$L$32</c:f>
              <c:numCache>
                <c:formatCode>0.00</c:formatCode>
                <c:ptCount val="2"/>
                <c:pt idx="0">
                  <c:v>100</c:v>
                </c:pt>
                <c:pt idx="1">
                  <c:v>96.944515270553921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5-974F-A55A-DC86F314B3CD}"/>
            </c:ext>
          </c:extLst>
        </c:ser>
        <c:ser>
          <c:idx val="4"/>
          <c:order val="4"/>
          <c:tx>
            <c:strRef>
              <c:f>'MODEL EXTRACT'!$J$33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EXTRACT'!$K$33:$L$33</c:f>
              <c:numCache>
                <c:formatCode>0.00</c:formatCode>
                <c:ptCount val="2"/>
                <c:pt idx="0">
                  <c:v>100</c:v>
                </c:pt>
                <c:pt idx="1">
                  <c:v>97.191518143839232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5-974F-A55A-DC86F314B3CD}"/>
            </c:ext>
          </c:extLst>
        </c:ser>
        <c:ser>
          <c:idx val="5"/>
          <c:order val="5"/>
          <c:tx>
            <c:strRef>
              <c:f>'MODEL EXTRACT'!$J$34</c:f>
              <c:strCache>
                <c:ptCount val="1"/>
                <c:pt idx="0">
                  <c:v>GLA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 EXTRACT'!$K$34:$L$34</c:f>
              <c:numCache>
                <c:formatCode>0.00</c:formatCode>
                <c:ptCount val="2"/>
                <c:pt idx="0">
                  <c:v>100</c:v>
                </c:pt>
                <c:pt idx="1">
                  <c:v>97.106431892657127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5-974F-A55A-DC86F314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21135"/>
        <c:axId val="218322127"/>
      </c:lineChart>
      <c:catAx>
        <c:axId val="22462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322127"/>
        <c:crosses val="autoZero"/>
        <c:auto val="1"/>
        <c:lblAlgn val="ctr"/>
        <c:lblOffset val="100"/>
        <c:noMultiLvlLbl val="0"/>
      </c:catAx>
      <c:valAx>
        <c:axId val="2183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46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533712</xdr:colOff>
      <xdr:row>0</xdr:row>
      <xdr:rowOff>0</xdr:rowOff>
    </xdr:from>
    <xdr:to>
      <xdr:col>21</xdr:col>
      <xdr:colOff>164514</xdr:colOff>
      <xdr:row>13</xdr:row>
      <xdr:rowOff>126610</xdr:rowOff>
    </xdr:to>
    <xdr:graphicFrame macro="">
      <xdr:nvGraphicFramePr>
        <xdr:cNvPr id="36" name="Graf 35">
          <a:extLst>
            <a:ext uri="{FF2B5EF4-FFF2-40B4-BE49-F238E27FC236}">
              <a16:creationId xmlns:a16="http://schemas.microsoft.com/office/drawing/2014/main" id="{099CFED8-B556-0D41-844B-0955A550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483666</xdr:colOff>
      <xdr:row>13</xdr:row>
      <xdr:rowOff>145260</xdr:rowOff>
    </xdr:from>
    <xdr:to>
      <xdr:col>21</xdr:col>
      <xdr:colOff>86753</xdr:colOff>
      <xdr:row>26</xdr:row>
      <xdr:rowOff>186018</xdr:rowOff>
    </xdr:to>
    <xdr:graphicFrame macro="">
      <xdr:nvGraphicFramePr>
        <xdr:cNvPr id="40" name="Graf 39">
          <a:extLst>
            <a:ext uri="{FF2B5EF4-FFF2-40B4-BE49-F238E27FC236}">
              <a16:creationId xmlns:a16="http://schemas.microsoft.com/office/drawing/2014/main" id="{64FC3EE3-447A-5145-90DE-81408394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475290</xdr:colOff>
      <xdr:row>27</xdr:row>
      <xdr:rowOff>54450</xdr:rowOff>
    </xdr:from>
    <xdr:to>
      <xdr:col>21</xdr:col>
      <xdr:colOff>78377</xdr:colOff>
      <xdr:row>40</xdr:row>
      <xdr:rowOff>95208</xdr:rowOff>
    </xdr:to>
    <xdr:graphicFrame macro="">
      <xdr:nvGraphicFramePr>
        <xdr:cNvPr id="41" name="Graf 40">
          <a:extLst>
            <a:ext uri="{FF2B5EF4-FFF2-40B4-BE49-F238E27FC236}">
              <a16:creationId xmlns:a16="http://schemas.microsoft.com/office/drawing/2014/main" id="{9D4592BF-2BB4-6E40-B588-1497CB2A7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4</xdr:row>
      <xdr:rowOff>0</xdr:rowOff>
    </xdr:from>
    <xdr:to>
      <xdr:col>11</xdr:col>
      <xdr:colOff>635000</xdr:colOff>
      <xdr:row>18</xdr:row>
      <xdr:rowOff>104859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FACCF12-A894-234D-8F0F-629AC5FB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254001</xdr:colOff>
      <xdr:row>20</xdr:row>
      <xdr:rowOff>38101</xdr:rowOff>
    </xdr:from>
    <xdr:to>
      <xdr:col>12</xdr:col>
      <xdr:colOff>241300</xdr:colOff>
      <xdr:row>34</xdr:row>
      <xdr:rowOff>165100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3689E0D-A36F-FF46-BFBC-BA8CC924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469961</xdr:colOff>
      <xdr:row>49</xdr:row>
      <xdr:rowOff>172722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BA690EA-063C-CF48-A4F7-9AF26792E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758A-E22E-B141-9E17-6FFE1F814C7C}">
  <dimension ref="A1:X35"/>
  <sheetViews>
    <sheetView tabSelected="1" zoomScale="75" zoomScaleNormal="50" workbookViewId="0">
      <selection sqref="A1:W1"/>
    </sheetView>
  </sheetViews>
  <sheetFormatPr baseColWidth="10" defaultRowHeight="16"/>
  <sheetData>
    <row r="1" spans="1:24" ht="16" customHeight="1">
      <c r="A1" s="22" t="s">
        <v>0</v>
      </c>
      <c r="B1" s="22" t="s">
        <v>1</v>
      </c>
      <c r="C1" s="22" t="s">
        <v>3</v>
      </c>
      <c r="D1" s="22" t="s">
        <v>13</v>
      </c>
      <c r="E1" s="22" t="s">
        <v>2</v>
      </c>
      <c r="F1" s="22" t="s">
        <v>28</v>
      </c>
      <c r="G1" s="22" t="s">
        <v>72</v>
      </c>
      <c r="H1" s="22" t="s">
        <v>73</v>
      </c>
      <c r="I1" s="22" t="s">
        <v>24</v>
      </c>
      <c r="J1" s="22" t="s">
        <v>15</v>
      </c>
      <c r="K1" s="22" t="s">
        <v>16</v>
      </c>
      <c r="L1" s="22" t="s">
        <v>22</v>
      </c>
      <c r="M1" s="22" t="s">
        <v>17</v>
      </c>
      <c r="N1" s="22" t="s">
        <v>70</v>
      </c>
      <c r="O1" s="22" t="s">
        <v>18</v>
      </c>
      <c r="P1" s="22" t="s">
        <v>19</v>
      </c>
      <c r="Q1" s="22" t="s">
        <v>21</v>
      </c>
      <c r="R1" s="22" t="s">
        <v>20</v>
      </c>
      <c r="S1" s="22" t="s">
        <v>71</v>
      </c>
      <c r="T1" s="22" t="s">
        <v>23</v>
      </c>
      <c r="U1" s="22" t="s">
        <v>4</v>
      </c>
      <c r="V1" s="22" t="s">
        <v>5</v>
      </c>
      <c r="W1" s="22" t="s">
        <v>6</v>
      </c>
      <c r="X1" s="24"/>
    </row>
    <row r="2" spans="1:24" ht="18">
      <c r="A2" s="24" t="s">
        <v>7</v>
      </c>
      <c r="B2" s="24" t="s">
        <v>8</v>
      </c>
      <c r="C2" s="24" t="s">
        <v>12</v>
      </c>
      <c r="D2" s="24" t="s">
        <v>14</v>
      </c>
      <c r="E2" s="24" t="s">
        <v>68</v>
      </c>
      <c r="F2" s="24">
        <v>51448</v>
      </c>
      <c r="G2" s="24">
        <f t="shared" ref="G2:G22" si="0">L2/2</f>
        <v>24688.5</v>
      </c>
      <c r="H2" s="24">
        <f t="shared" ref="H2:H22" si="1">G2+Q2</f>
        <v>26760.5</v>
      </c>
      <c r="I2" s="24">
        <v>260</v>
      </c>
      <c r="J2" s="24">
        <v>43170</v>
      </c>
      <c r="K2" s="24">
        <v>5947</v>
      </c>
      <c r="L2" s="24">
        <f>J2+I2+K2</f>
        <v>49377</v>
      </c>
      <c r="M2" s="24">
        <f t="shared" ref="M2:M22" si="2">(L2*100)/T2</f>
        <v>95.972710839860838</v>
      </c>
      <c r="N2" s="27">
        <f t="shared" ref="N2:N22" si="3">1-S2</f>
        <v>0.92257244819790363</v>
      </c>
      <c r="O2" s="24">
        <v>880</v>
      </c>
      <c r="P2" s="24">
        <v>1192</v>
      </c>
      <c r="Q2" s="24">
        <f t="shared" ref="Q2:Q22" si="4">O2+P2</f>
        <v>2072</v>
      </c>
      <c r="R2" s="24">
        <f t="shared" ref="R2:R22" si="5">(Q2*100)/T2</f>
        <v>4.0272891601391674</v>
      </c>
      <c r="S2" s="27">
        <f>Q2/(H2/100)/100</f>
        <v>7.7427551802096359E-2</v>
      </c>
      <c r="T2" s="24">
        <f t="shared" ref="T2:T22" si="6">L2+Q2</f>
        <v>51449</v>
      </c>
      <c r="U2" s="66">
        <v>52.2</v>
      </c>
      <c r="V2" s="66">
        <v>25.1</v>
      </c>
      <c r="W2" s="64">
        <v>15.2</v>
      </c>
      <c r="X2" s="24"/>
    </row>
    <row r="3" spans="1:24">
      <c r="A3" s="24" t="s">
        <v>7</v>
      </c>
      <c r="B3" s="24" t="s">
        <v>9</v>
      </c>
      <c r="C3" s="24" t="s">
        <v>12</v>
      </c>
      <c r="D3" s="24" t="s">
        <v>25</v>
      </c>
      <c r="E3" s="24">
        <v>48</v>
      </c>
      <c r="F3" s="24">
        <v>22621</v>
      </c>
      <c r="G3" s="24">
        <f t="shared" si="0"/>
        <v>10738</v>
      </c>
      <c r="H3" s="24">
        <f t="shared" si="1"/>
        <v>11883</v>
      </c>
      <c r="I3" s="24">
        <v>149</v>
      </c>
      <c r="J3" s="24">
        <v>17530</v>
      </c>
      <c r="K3" s="24">
        <v>3797</v>
      </c>
      <c r="L3" s="24">
        <f t="shared" ref="L3:L15" si="7">J3+I3+K3</f>
        <v>21476</v>
      </c>
      <c r="M3" s="24">
        <f t="shared" si="2"/>
        <v>94.938331638742767</v>
      </c>
      <c r="N3" s="27">
        <f t="shared" si="3"/>
        <v>0.90364386097786753</v>
      </c>
      <c r="O3" s="24">
        <v>652</v>
      </c>
      <c r="P3" s="24">
        <v>493</v>
      </c>
      <c r="Q3" s="24">
        <f t="shared" si="4"/>
        <v>1145</v>
      </c>
      <c r="R3" s="24">
        <f t="shared" si="5"/>
        <v>5.0616683612572393</v>
      </c>
      <c r="S3" s="27">
        <f t="shared" ref="S2:S22" si="8">Q3/(H3/100)/100</f>
        <v>9.6356139022132456E-2</v>
      </c>
      <c r="T3" s="24">
        <f t="shared" si="6"/>
        <v>22621</v>
      </c>
      <c r="U3" s="66">
        <v>56.9</v>
      </c>
      <c r="V3" s="66">
        <v>27</v>
      </c>
      <c r="W3" s="66">
        <v>15</v>
      </c>
      <c r="X3" s="24"/>
    </row>
    <row r="4" spans="1:24">
      <c r="A4" s="24" t="s">
        <v>7</v>
      </c>
      <c r="B4" s="24" t="s">
        <v>10</v>
      </c>
      <c r="C4" s="24" t="s">
        <v>12</v>
      </c>
      <c r="D4" s="24" t="s">
        <v>26</v>
      </c>
      <c r="E4" s="24">
        <v>48</v>
      </c>
      <c r="F4" s="24">
        <v>13115</v>
      </c>
      <c r="G4" s="24">
        <f t="shared" si="0"/>
        <v>5584.5</v>
      </c>
      <c r="H4" s="24">
        <f t="shared" si="1"/>
        <v>7530.5</v>
      </c>
      <c r="I4" s="24">
        <v>94</v>
      </c>
      <c r="J4" s="24">
        <v>8714</v>
      </c>
      <c r="K4" s="24">
        <v>2361</v>
      </c>
      <c r="L4" s="24">
        <f t="shared" si="7"/>
        <v>11169</v>
      </c>
      <c r="M4" s="24">
        <f t="shared" si="2"/>
        <v>85.16202821197102</v>
      </c>
      <c r="N4" s="27">
        <f t="shared" si="3"/>
        <v>0.74158422415510261</v>
      </c>
      <c r="O4" s="24">
        <v>1547</v>
      </c>
      <c r="P4" s="24">
        <v>399</v>
      </c>
      <c r="Q4" s="24">
        <f t="shared" si="4"/>
        <v>1946</v>
      </c>
      <c r="R4" s="24">
        <f t="shared" si="5"/>
        <v>14.837971788028975</v>
      </c>
      <c r="S4" s="27">
        <f t="shared" si="8"/>
        <v>0.25841577584489739</v>
      </c>
      <c r="T4" s="24">
        <f t="shared" si="6"/>
        <v>13115</v>
      </c>
      <c r="U4" s="66">
        <v>122.6</v>
      </c>
      <c r="V4" s="66">
        <v>50.4</v>
      </c>
      <c r="W4" s="66">
        <v>9</v>
      </c>
      <c r="X4" s="24"/>
    </row>
    <row r="5" spans="1:24">
      <c r="A5" s="24" t="s">
        <v>7</v>
      </c>
      <c r="B5" s="24" t="s">
        <v>27</v>
      </c>
      <c r="C5" s="24" t="s">
        <v>12</v>
      </c>
      <c r="D5" s="24" t="s">
        <v>14</v>
      </c>
      <c r="E5" s="24">
        <v>48</v>
      </c>
      <c r="F5" s="24">
        <v>22267</v>
      </c>
      <c r="G5" s="24">
        <f t="shared" si="0"/>
        <v>10575</v>
      </c>
      <c r="H5" s="24">
        <f t="shared" si="1"/>
        <v>11693</v>
      </c>
      <c r="I5" s="24">
        <v>95</v>
      </c>
      <c r="J5" s="24">
        <v>18541</v>
      </c>
      <c r="K5" s="24">
        <v>2514</v>
      </c>
      <c r="L5" s="24">
        <f t="shared" si="7"/>
        <v>21150</v>
      </c>
      <c r="M5" s="24">
        <f t="shared" si="2"/>
        <v>94.979342554338061</v>
      </c>
      <c r="N5" s="27">
        <f t="shared" si="3"/>
        <v>0.90438724022919703</v>
      </c>
      <c r="O5" s="24">
        <v>815</v>
      </c>
      <c r="P5" s="24">
        <v>303</v>
      </c>
      <c r="Q5" s="24">
        <f t="shared" si="4"/>
        <v>1118</v>
      </c>
      <c r="R5" s="24">
        <f t="shared" si="5"/>
        <v>5.0206574456619366</v>
      </c>
      <c r="S5" s="27">
        <f t="shared" si="8"/>
        <v>9.5612759770803024E-2</v>
      </c>
      <c r="T5" s="24">
        <f t="shared" si="6"/>
        <v>22268</v>
      </c>
      <c r="U5" s="66">
        <v>118.4</v>
      </c>
      <c r="V5" s="66">
        <v>41.9</v>
      </c>
      <c r="W5" s="66">
        <v>13.6</v>
      </c>
      <c r="X5" s="24"/>
    </row>
    <row r="6" spans="1:24">
      <c r="A6" s="24" t="s">
        <v>7</v>
      </c>
      <c r="B6" s="24" t="s">
        <v>11</v>
      </c>
      <c r="C6" s="24" t="s">
        <v>12</v>
      </c>
      <c r="D6" s="24" t="s">
        <v>29</v>
      </c>
      <c r="E6" s="24" t="s">
        <v>68</v>
      </c>
      <c r="F6" s="24">
        <v>13805</v>
      </c>
      <c r="G6" s="24">
        <f t="shared" si="0"/>
        <v>6451</v>
      </c>
      <c r="H6" s="24">
        <f t="shared" si="1"/>
        <v>7353</v>
      </c>
      <c r="I6" s="24">
        <v>118</v>
      </c>
      <c r="J6" s="24">
        <v>11163</v>
      </c>
      <c r="K6" s="24">
        <v>1621</v>
      </c>
      <c r="L6" s="24">
        <f t="shared" si="7"/>
        <v>12902</v>
      </c>
      <c r="M6" s="24">
        <f t="shared" si="2"/>
        <v>93.465662126919739</v>
      </c>
      <c r="N6" s="27">
        <f t="shared" si="3"/>
        <v>0.87732898136814907</v>
      </c>
      <c r="O6" s="24">
        <v>715</v>
      </c>
      <c r="P6" s="24">
        <v>187</v>
      </c>
      <c r="Q6" s="24">
        <f t="shared" si="4"/>
        <v>902</v>
      </c>
      <c r="R6" s="24">
        <f t="shared" si="5"/>
        <v>6.5343378730802666</v>
      </c>
      <c r="S6" s="27">
        <f t="shared" si="8"/>
        <v>0.12267101863185095</v>
      </c>
      <c r="T6" s="24">
        <f t="shared" si="6"/>
        <v>13804</v>
      </c>
      <c r="U6" s="66">
        <v>92.4</v>
      </c>
      <c r="V6" s="66">
        <v>36.9</v>
      </c>
      <c r="W6" s="66">
        <v>10.8</v>
      </c>
      <c r="X6" s="24"/>
    </row>
    <row r="7" spans="1:24" s="23" customFormat="1">
      <c r="A7" s="24" t="s">
        <v>30</v>
      </c>
      <c r="B7" s="24" t="s">
        <v>31</v>
      </c>
      <c r="C7" s="24" t="s">
        <v>12</v>
      </c>
      <c r="D7" s="24" t="s">
        <v>33</v>
      </c>
      <c r="E7" s="24" t="s">
        <v>68</v>
      </c>
      <c r="F7" s="24">
        <v>28780</v>
      </c>
      <c r="G7" s="24">
        <f t="shared" si="0"/>
        <v>13944</v>
      </c>
      <c r="H7" s="24">
        <f t="shared" si="1"/>
        <v>14835</v>
      </c>
      <c r="I7" s="24">
        <v>88</v>
      </c>
      <c r="J7" s="24">
        <v>24970</v>
      </c>
      <c r="K7" s="24">
        <v>2830</v>
      </c>
      <c r="L7" s="24">
        <f t="shared" si="7"/>
        <v>27888</v>
      </c>
      <c r="M7" s="24">
        <f t="shared" si="2"/>
        <v>96.903992494527259</v>
      </c>
      <c r="N7" s="27">
        <f t="shared" si="3"/>
        <v>0.93993933265925178</v>
      </c>
      <c r="O7" s="24">
        <v>228</v>
      </c>
      <c r="P7" s="24">
        <v>663</v>
      </c>
      <c r="Q7" s="24">
        <f t="shared" si="4"/>
        <v>891</v>
      </c>
      <c r="R7" s="24">
        <f t="shared" si="5"/>
        <v>3.0960075054727407</v>
      </c>
      <c r="S7" s="27">
        <f t="shared" si="8"/>
        <v>6.006066734074824E-2</v>
      </c>
      <c r="T7" s="24">
        <f t="shared" si="6"/>
        <v>28779</v>
      </c>
      <c r="U7" s="66">
        <v>41.6</v>
      </c>
      <c r="V7" s="66">
        <v>22.9</v>
      </c>
      <c r="W7" s="66">
        <v>13.6</v>
      </c>
      <c r="X7" s="24"/>
    </row>
    <row r="8" spans="1:24" s="23" customFormat="1">
      <c r="A8" s="24" t="s">
        <v>30</v>
      </c>
      <c r="B8" s="24" t="s">
        <v>32</v>
      </c>
      <c r="C8" s="24" t="s">
        <v>12</v>
      </c>
      <c r="D8" s="24" t="s">
        <v>34</v>
      </c>
      <c r="E8" s="24">
        <v>48</v>
      </c>
      <c r="F8" s="24">
        <v>17227</v>
      </c>
      <c r="G8" s="24">
        <f t="shared" si="0"/>
        <v>7145</v>
      </c>
      <c r="H8" s="24">
        <f t="shared" si="1"/>
        <v>7817</v>
      </c>
      <c r="I8" s="24">
        <v>48</v>
      </c>
      <c r="J8" s="24">
        <v>13967</v>
      </c>
      <c r="K8" s="24">
        <v>275</v>
      </c>
      <c r="L8" s="24">
        <f t="shared" si="7"/>
        <v>14290</v>
      </c>
      <c r="M8" s="24">
        <f t="shared" si="2"/>
        <v>95.508621841999727</v>
      </c>
      <c r="N8" s="27">
        <f t="shared" si="3"/>
        <v>0.91403351669438404</v>
      </c>
      <c r="O8" s="24">
        <v>275</v>
      </c>
      <c r="P8" s="24">
        <v>397</v>
      </c>
      <c r="Q8" s="24">
        <f t="shared" si="4"/>
        <v>672</v>
      </c>
      <c r="R8" s="24">
        <f t="shared" si="5"/>
        <v>4.4913781580002672</v>
      </c>
      <c r="S8" s="27">
        <f t="shared" si="8"/>
        <v>8.5966483305615959E-2</v>
      </c>
      <c r="T8" s="24">
        <f t="shared" si="6"/>
        <v>14962</v>
      </c>
      <c r="U8" s="66">
        <v>111.5</v>
      </c>
      <c r="V8" s="66">
        <v>43</v>
      </c>
      <c r="W8" s="66">
        <v>11.8</v>
      </c>
      <c r="X8" s="24"/>
    </row>
    <row r="9" spans="1:24" s="23" customFormat="1">
      <c r="A9" s="24" t="s">
        <v>30</v>
      </c>
      <c r="B9" s="24" t="s">
        <v>35</v>
      </c>
      <c r="C9" s="24" t="s">
        <v>37</v>
      </c>
      <c r="D9" s="24" t="s">
        <v>36</v>
      </c>
      <c r="E9" s="24">
        <v>32</v>
      </c>
      <c r="F9" s="24">
        <v>1201</v>
      </c>
      <c r="G9" s="24">
        <f t="shared" si="0"/>
        <v>599.5</v>
      </c>
      <c r="H9" s="24">
        <f t="shared" si="1"/>
        <v>601.5</v>
      </c>
      <c r="I9" s="24">
        <v>0</v>
      </c>
      <c r="J9" s="24">
        <v>1015</v>
      </c>
      <c r="K9" s="24">
        <v>184</v>
      </c>
      <c r="L9" s="24">
        <f t="shared" si="7"/>
        <v>1199</v>
      </c>
      <c r="M9" s="24">
        <f t="shared" si="2"/>
        <v>99.833472106577858</v>
      </c>
      <c r="N9" s="27">
        <f t="shared" si="3"/>
        <v>0.99667497921862014</v>
      </c>
      <c r="O9" s="24">
        <v>0</v>
      </c>
      <c r="P9" s="24">
        <v>2</v>
      </c>
      <c r="Q9" s="24">
        <f t="shared" si="4"/>
        <v>2</v>
      </c>
      <c r="R9" s="24">
        <f t="shared" si="5"/>
        <v>0.16652789342214822</v>
      </c>
      <c r="S9" s="27">
        <f t="shared" si="8"/>
        <v>3.3250207813798837E-3</v>
      </c>
      <c r="T9" s="24">
        <f t="shared" si="6"/>
        <v>1201</v>
      </c>
      <c r="U9" s="66">
        <v>13.6</v>
      </c>
      <c r="V9" s="66">
        <v>11</v>
      </c>
      <c r="W9" s="66">
        <v>9.1999999999999993</v>
      </c>
      <c r="X9" s="24"/>
    </row>
    <row r="10" spans="1:24" s="23" customFormat="1">
      <c r="A10" s="24" t="s">
        <v>30</v>
      </c>
      <c r="B10" s="24" t="s">
        <v>38</v>
      </c>
      <c r="C10" s="24" t="s">
        <v>12</v>
      </c>
      <c r="D10" s="24" t="s">
        <v>40</v>
      </c>
      <c r="E10" s="24">
        <v>48</v>
      </c>
      <c r="F10" s="24">
        <v>25769</v>
      </c>
      <c r="G10" s="24">
        <f t="shared" si="0"/>
        <v>12400</v>
      </c>
      <c r="H10" s="24">
        <f t="shared" si="1"/>
        <v>13369</v>
      </c>
      <c r="I10" s="24">
        <v>167</v>
      </c>
      <c r="J10" s="24">
        <v>21839</v>
      </c>
      <c r="K10" s="24">
        <v>2794</v>
      </c>
      <c r="L10" s="24">
        <f t="shared" si="7"/>
        <v>24800</v>
      </c>
      <c r="M10" s="24">
        <f t="shared" si="2"/>
        <v>96.239667817920761</v>
      </c>
      <c r="N10" s="27">
        <f t="shared" si="3"/>
        <v>0.92751888697733564</v>
      </c>
      <c r="O10" s="24">
        <v>208</v>
      </c>
      <c r="P10" s="24">
        <v>761</v>
      </c>
      <c r="Q10" s="24">
        <f t="shared" si="4"/>
        <v>969</v>
      </c>
      <c r="R10" s="24">
        <f t="shared" si="5"/>
        <v>3.7603321820792424</v>
      </c>
      <c r="S10" s="27">
        <f t="shared" si="8"/>
        <v>7.248111302266437E-2</v>
      </c>
      <c r="T10" s="24">
        <f t="shared" si="6"/>
        <v>25769</v>
      </c>
      <c r="U10" s="66">
        <v>81.900000000000006</v>
      </c>
      <c r="V10" s="66">
        <v>33.4</v>
      </c>
      <c r="W10" s="66">
        <v>11.8</v>
      </c>
      <c r="X10" s="24" t="s">
        <v>39</v>
      </c>
    </row>
    <row r="11" spans="1:24" s="23" customFormat="1">
      <c r="A11" s="24" t="s">
        <v>41</v>
      </c>
      <c r="B11" s="24" t="s">
        <v>42</v>
      </c>
      <c r="C11" s="24" t="s">
        <v>12</v>
      </c>
      <c r="D11" s="24" t="s">
        <v>43</v>
      </c>
      <c r="E11" s="24">
        <v>48</v>
      </c>
      <c r="F11" s="24">
        <v>16796</v>
      </c>
      <c r="G11" s="24">
        <f t="shared" si="0"/>
        <v>7475</v>
      </c>
      <c r="H11" s="24">
        <f t="shared" si="1"/>
        <v>9322</v>
      </c>
      <c r="I11" s="24">
        <v>109</v>
      </c>
      <c r="J11" s="24">
        <v>13091</v>
      </c>
      <c r="K11" s="24">
        <v>1750</v>
      </c>
      <c r="L11" s="24">
        <f t="shared" si="7"/>
        <v>14950</v>
      </c>
      <c r="M11" s="24">
        <f t="shared" si="2"/>
        <v>89.003988807525147</v>
      </c>
      <c r="N11" s="27">
        <f t="shared" si="3"/>
        <v>0.8018665522420082</v>
      </c>
      <c r="O11" s="24">
        <v>546</v>
      </c>
      <c r="P11" s="24">
        <v>1301</v>
      </c>
      <c r="Q11" s="24">
        <f t="shared" si="4"/>
        <v>1847</v>
      </c>
      <c r="R11" s="24">
        <f t="shared" si="5"/>
        <v>10.996011192474846</v>
      </c>
      <c r="S11" s="27">
        <f t="shared" si="8"/>
        <v>0.19813344775799183</v>
      </c>
      <c r="T11" s="24">
        <f t="shared" si="6"/>
        <v>16797</v>
      </c>
      <c r="U11" s="66">
        <v>39.299999999999997</v>
      </c>
      <c r="V11" s="66">
        <v>20.100000000000001</v>
      </c>
      <c r="W11" s="66">
        <v>13.9</v>
      </c>
      <c r="X11" s="24"/>
    </row>
    <row r="12" spans="1:24" s="23" customFormat="1">
      <c r="A12" s="24" t="s">
        <v>41</v>
      </c>
      <c r="B12" s="24" t="s">
        <v>44</v>
      </c>
      <c r="C12" s="24" t="s">
        <v>12</v>
      </c>
      <c r="D12" s="24" t="s">
        <v>29</v>
      </c>
      <c r="E12" s="24" t="s">
        <v>68</v>
      </c>
      <c r="F12" s="24">
        <v>16645</v>
      </c>
      <c r="G12" s="24">
        <f t="shared" si="0"/>
        <v>7179.5</v>
      </c>
      <c r="H12" s="24">
        <f t="shared" si="1"/>
        <v>9464.5</v>
      </c>
      <c r="I12" s="24">
        <v>135</v>
      </c>
      <c r="J12" s="24">
        <v>11913</v>
      </c>
      <c r="K12" s="24">
        <v>2311</v>
      </c>
      <c r="L12" s="24">
        <f t="shared" si="7"/>
        <v>14359</v>
      </c>
      <c r="M12" s="24">
        <f t="shared" si="2"/>
        <v>86.271329007450134</v>
      </c>
      <c r="N12" s="27">
        <f t="shared" si="3"/>
        <v>0.75857150404141793</v>
      </c>
      <c r="O12" s="24">
        <v>76</v>
      </c>
      <c r="P12" s="24">
        <v>2209</v>
      </c>
      <c r="Q12" s="24">
        <f t="shared" si="4"/>
        <v>2285</v>
      </c>
      <c r="R12" s="24">
        <f t="shared" si="5"/>
        <v>13.728670992549867</v>
      </c>
      <c r="S12" s="27">
        <f t="shared" si="8"/>
        <v>0.2414284959585821</v>
      </c>
      <c r="T12" s="24">
        <f t="shared" si="6"/>
        <v>16644</v>
      </c>
      <c r="U12" s="66">
        <v>92</v>
      </c>
      <c r="V12" s="66">
        <v>32.200000000000003</v>
      </c>
      <c r="W12" s="24">
        <v>13.9</v>
      </c>
      <c r="X12" s="24"/>
    </row>
    <row r="13" spans="1:24" s="23" customFormat="1">
      <c r="A13" s="24" t="s">
        <v>41</v>
      </c>
      <c r="B13" s="24" t="s">
        <v>45</v>
      </c>
      <c r="C13" s="24" t="s">
        <v>12</v>
      </c>
      <c r="D13" s="24" t="s">
        <v>43</v>
      </c>
      <c r="E13" s="24">
        <v>48</v>
      </c>
      <c r="F13" s="24">
        <v>32876</v>
      </c>
      <c r="G13" s="24">
        <f t="shared" si="0"/>
        <v>14426.5</v>
      </c>
      <c r="H13" s="24">
        <f t="shared" si="1"/>
        <v>18450.5</v>
      </c>
      <c r="I13" s="24">
        <v>92</v>
      </c>
      <c r="J13" s="24">
        <v>23285</v>
      </c>
      <c r="K13" s="24">
        <v>5476</v>
      </c>
      <c r="L13" s="24">
        <f t="shared" si="7"/>
        <v>28853</v>
      </c>
      <c r="M13" s="24">
        <f t="shared" si="2"/>
        <v>87.760440429479573</v>
      </c>
      <c r="N13" s="27">
        <f t="shared" si="3"/>
        <v>0.78190292945990625</v>
      </c>
      <c r="O13" s="24">
        <v>708</v>
      </c>
      <c r="P13" s="24">
        <v>3316</v>
      </c>
      <c r="Q13" s="24">
        <f t="shared" si="4"/>
        <v>4024</v>
      </c>
      <c r="R13" s="24">
        <f t="shared" si="5"/>
        <v>12.239559570520425</v>
      </c>
      <c r="S13" s="27">
        <f t="shared" si="8"/>
        <v>0.21809707054009375</v>
      </c>
      <c r="T13" s="24">
        <f t="shared" si="6"/>
        <v>32877</v>
      </c>
      <c r="U13" s="66">
        <v>68.3</v>
      </c>
      <c r="V13" s="66">
        <v>31.6</v>
      </c>
      <c r="W13" s="24">
        <v>12.8</v>
      </c>
      <c r="X13" s="24"/>
    </row>
    <row r="14" spans="1:24" s="22" customFormat="1">
      <c r="A14" s="24" t="s">
        <v>41</v>
      </c>
      <c r="B14" s="24" t="s">
        <v>46</v>
      </c>
      <c r="C14" s="24" t="s">
        <v>12</v>
      </c>
      <c r="D14" s="24" t="s">
        <v>33</v>
      </c>
      <c r="E14" s="24" t="s">
        <v>68</v>
      </c>
      <c r="F14" s="24">
        <v>30861</v>
      </c>
      <c r="G14" s="24">
        <f t="shared" si="0"/>
        <v>14932.5</v>
      </c>
      <c r="H14" s="24">
        <f t="shared" si="1"/>
        <v>15927.5</v>
      </c>
      <c r="I14" s="24">
        <v>290</v>
      </c>
      <c r="J14" s="24">
        <v>23742</v>
      </c>
      <c r="K14" s="24">
        <v>5833</v>
      </c>
      <c r="L14" s="24">
        <f t="shared" si="7"/>
        <v>29865</v>
      </c>
      <c r="M14" s="24">
        <f t="shared" si="2"/>
        <v>96.775761503564482</v>
      </c>
      <c r="N14" s="27">
        <f t="shared" si="3"/>
        <v>0.93752943023073299</v>
      </c>
      <c r="O14" s="24">
        <v>29</v>
      </c>
      <c r="P14" s="24">
        <v>966</v>
      </c>
      <c r="Q14" s="24">
        <f t="shared" si="4"/>
        <v>995</v>
      </c>
      <c r="R14" s="24">
        <f t="shared" si="5"/>
        <v>3.2242384964355151</v>
      </c>
      <c r="S14" s="27">
        <f t="shared" si="8"/>
        <v>6.2470569769266994E-2</v>
      </c>
      <c r="T14" s="24">
        <f t="shared" si="6"/>
        <v>30860</v>
      </c>
      <c r="U14" s="66">
        <v>28.9</v>
      </c>
      <c r="V14" s="66">
        <v>14.8</v>
      </c>
      <c r="W14" s="24">
        <v>11.9</v>
      </c>
      <c r="X14" s="24"/>
    </row>
    <row r="15" spans="1:24">
      <c r="A15" s="24" t="s">
        <v>47</v>
      </c>
      <c r="B15" s="24" t="s">
        <v>48</v>
      </c>
      <c r="C15" s="24" t="s">
        <v>12</v>
      </c>
      <c r="D15" s="24" t="s">
        <v>49</v>
      </c>
      <c r="E15" s="24">
        <v>48</v>
      </c>
      <c r="F15" s="24">
        <v>17012</v>
      </c>
      <c r="G15" s="24">
        <f t="shared" si="0"/>
        <v>8330.5</v>
      </c>
      <c r="H15" s="24">
        <f t="shared" si="1"/>
        <v>8681.5</v>
      </c>
      <c r="I15" s="24">
        <v>78</v>
      </c>
      <c r="J15" s="24">
        <v>14364</v>
      </c>
      <c r="K15" s="24">
        <v>2219</v>
      </c>
      <c r="L15" s="24">
        <f t="shared" si="7"/>
        <v>16661</v>
      </c>
      <c r="M15" s="24">
        <f t="shared" si="2"/>
        <v>97.936750529038321</v>
      </c>
      <c r="N15" s="27">
        <f t="shared" si="3"/>
        <v>0.95956919887116277</v>
      </c>
      <c r="O15" s="24">
        <v>119</v>
      </c>
      <c r="P15" s="24">
        <v>232</v>
      </c>
      <c r="Q15" s="24">
        <f t="shared" si="4"/>
        <v>351</v>
      </c>
      <c r="R15" s="24">
        <f t="shared" si="5"/>
        <v>2.063249470961674</v>
      </c>
      <c r="S15" s="27">
        <f t="shared" si="8"/>
        <v>4.0430801128837179E-2</v>
      </c>
      <c r="T15" s="24">
        <f t="shared" si="6"/>
        <v>17012</v>
      </c>
      <c r="U15" s="66">
        <v>112.4</v>
      </c>
      <c r="V15" s="66">
        <v>36.4</v>
      </c>
      <c r="W15" s="24">
        <v>12.7</v>
      </c>
      <c r="X15" s="24"/>
    </row>
    <row r="16" spans="1:24">
      <c r="A16" s="24" t="s">
        <v>52</v>
      </c>
      <c r="B16" s="24" t="s">
        <v>53</v>
      </c>
      <c r="C16" s="24" t="s">
        <v>12</v>
      </c>
      <c r="D16" s="24" t="s">
        <v>54</v>
      </c>
      <c r="E16" s="24">
        <v>48</v>
      </c>
      <c r="F16" s="24">
        <v>15892</v>
      </c>
      <c r="G16" s="24">
        <f t="shared" si="0"/>
        <v>7717.5</v>
      </c>
      <c r="H16" s="24">
        <f t="shared" si="1"/>
        <v>8174.5</v>
      </c>
      <c r="I16" s="24">
        <v>18</v>
      </c>
      <c r="J16" s="24">
        <v>13702</v>
      </c>
      <c r="K16" s="24">
        <v>1715</v>
      </c>
      <c r="L16" s="24">
        <f t="shared" ref="L16:L22" si="9">J16+I16+K16</f>
        <v>15435</v>
      </c>
      <c r="M16" s="24">
        <f t="shared" si="2"/>
        <v>97.124339290208908</v>
      </c>
      <c r="N16" s="27">
        <f t="shared" si="3"/>
        <v>0.94409444002691301</v>
      </c>
      <c r="O16" s="24">
        <v>252</v>
      </c>
      <c r="P16" s="24">
        <v>205</v>
      </c>
      <c r="Q16" s="24">
        <f t="shared" si="4"/>
        <v>457</v>
      </c>
      <c r="R16" s="24">
        <f t="shared" si="5"/>
        <v>2.8756607097910898</v>
      </c>
      <c r="S16" s="27">
        <f t="shared" si="8"/>
        <v>5.5905559973087035E-2</v>
      </c>
      <c r="T16" s="24">
        <f t="shared" si="6"/>
        <v>15892</v>
      </c>
      <c r="U16" s="66">
        <v>37.200000000000003</v>
      </c>
      <c r="V16" s="66">
        <v>20</v>
      </c>
      <c r="W16" s="24">
        <v>13.4</v>
      </c>
      <c r="X16" s="24" t="s">
        <v>51</v>
      </c>
    </row>
    <row r="17" spans="1:24">
      <c r="A17" s="24" t="s">
        <v>52</v>
      </c>
      <c r="B17" s="24" t="s">
        <v>55</v>
      </c>
      <c r="C17" s="24" t="s">
        <v>12</v>
      </c>
      <c r="D17" s="24" t="s">
        <v>54</v>
      </c>
      <c r="E17" s="24">
        <v>48</v>
      </c>
      <c r="F17" s="24">
        <v>17624</v>
      </c>
      <c r="G17" s="24">
        <f t="shared" si="0"/>
        <v>8417.5</v>
      </c>
      <c r="H17" s="24">
        <f t="shared" si="1"/>
        <v>9207.5</v>
      </c>
      <c r="I17" s="24">
        <v>26</v>
      </c>
      <c r="J17" s="24">
        <v>15096</v>
      </c>
      <c r="K17" s="24">
        <v>1713</v>
      </c>
      <c r="L17" s="24">
        <f t="shared" si="9"/>
        <v>16835</v>
      </c>
      <c r="M17" s="24">
        <f t="shared" si="2"/>
        <v>95.517730496453908</v>
      </c>
      <c r="N17" s="27">
        <f t="shared" si="3"/>
        <v>0.91420038012489813</v>
      </c>
      <c r="O17" s="24">
        <v>541</v>
      </c>
      <c r="P17" s="24">
        <v>249</v>
      </c>
      <c r="Q17" s="24">
        <f t="shared" si="4"/>
        <v>790</v>
      </c>
      <c r="R17" s="24">
        <f t="shared" si="5"/>
        <v>4.4822695035460995</v>
      </c>
      <c r="S17" s="27">
        <f t="shared" si="8"/>
        <v>8.5799619875101818E-2</v>
      </c>
      <c r="T17" s="24">
        <f t="shared" si="6"/>
        <v>17625</v>
      </c>
      <c r="U17" s="24">
        <v>109.4</v>
      </c>
      <c r="V17" s="24">
        <v>37.5</v>
      </c>
      <c r="W17" s="24">
        <v>10.5</v>
      </c>
      <c r="X17" s="24" t="s">
        <v>56</v>
      </c>
    </row>
    <row r="18" spans="1:24">
      <c r="A18" s="24" t="s">
        <v>52</v>
      </c>
      <c r="B18" s="24" t="s">
        <v>58</v>
      </c>
      <c r="C18" s="25" t="s">
        <v>12</v>
      </c>
      <c r="D18" s="25" t="s">
        <v>59</v>
      </c>
      <c r="E18" s="25" t="s">
        <v>68</v>
      </c>
      <c r="F18" s="24">
        <v>11803</v>
      </c>
      <c r="G18" s="24">
        <f t="shared" si="0"/>
        <v>5706</v>
      </c>
      <c r="H18" s="24">
        <f t="shared" si="1"/>
        <v>6097</v>
      </c>
      <c r="I18" s="25">
        <v>79</v>
      </c>
      <c r="J18" s="24">
        <v>9554</v>
      </c>
      <c r="K18" s="24">
        <v>1779</v>
      </c>
      <c r="L18" s="24">
        <f t="shared" si="9"/>
        <v>11412</v>
      </c>
      <c r="M18" s="24">
        <f t="shared" si="2"/>
        <v>96.687282894179447</v>
      </c>
      <c r="N18" s="27">
        <f t="shared" si="3"/>
        <v>0.93587010004920457</v>
      </c>
      <c r="O18" s="24">
        <v>45</v>
      </c>
      <c r="P18" s="24">
        <v>346</v>
      </c>
      <c r="Q18" s="24">
        <f t="shared" si="4"/>
        <v>391</v>
      </c>
      <c r="R18" s="24">
        <f t="shared" si="5"/>
        <v>3.3127171058205542</v>
      </c>
      <c r="S18" s="27">
        <f t="shared" si="8"/>
        <v>6.4129899950795474E-2</v>
      </c>
      <c r="T18" s="24">
        <f t="shared" si="6"/>
        <v>11803</v>
      </c>
      <c r="U18" s="24">
        <v>59.1</v>
      </c>
      <c r="V18" s="24">
        <v>24.6</v>
      </c>
      <c r="W18" s="24">
        <v>14.4</v>
      </c>
      <c r="X18" s="24" t="s">
        <v>57</v>
      </c>
    </row>
    <row r="19" spans="1:24">
      <c r="A19" s="24" t="s">
        <v>50</v>
      </c>
      <c r="B19" s="24" t="s">
        <v>60</v>
      </c>
      <c r="C19" s="24" t="s">
        <v>12</v>
      </c>
      <c r="D19" s="24" t="s">
        <v>61</v>
      </c>
      <c r="E19" s="24">
        <v>48</v>
      </c>
      <c r="F19" s="24">
        <v>18858</v>
      </c>
      <c r="G19" s="24">
        <f t="shared" si="0"/>
        <v>8956.5</v>
      </c>
      <c r="H19" s="24">
        <f t="shared" si="1"/>
        <v>9901.5</v>
      </c>
      <c r="I19" s="24">
        <v>36</v>
      </c>
      <c r="J19" s="24">
        <v>15261</v>
      </c>
      <c r="K19" s="24">
        <v>2616</v>
      </c>
      <c r="L19" s="24">
        <f t="shared" si="9"/>
        <v>17913</v>
      </c>
      <c r="M19" s="24">
        <f t="shared" si="2"/>
        <v>94.988864142538972</v>
      </c>
      <c r="N19" s="27">
        <f t="shared" si="3"/>
        <v>0.90455991516436907</v>
      </c>
      <c r="O19" s="24">
        <v>554</v>
      </c>
      <c r="P19" s="24">
        <v>391</v>
      </c>
      <c r="Q19" s="24">
        <f t="shared" si="4"/>
        <v>945</v>
      </c>
      <c r="R19" s="24">
        <f t="shared" si="5"/>
        <v>5.0111358574610243</v>
      </c>
      <c r="S19" s="27">
        <f t="shared" si="8"/>
        <v>9.5440084835630976E-2</v>
      </c>
      <c r="T19" s="24">
        <f t="shared" si="6"/>
        <v>18858</v>
      </c>
      <c r="U19" s="24">
        <v>85.2</v>
      </c>
      <c r="V19" s="24">
        <v>34.799999999999997</v>
      </c>
      <c r="W19" s="24">
        <v>13.2</v>
      </c>
      <c r="X19" s="24"/>
    </row>
    <row r="20" spans="1:24">
      <c r="A20" s="24" t="s">
        <v>50</v>
      </c>
      <c r="B20" s="24" t="s">
        <v>62</v>
      </c>
      <c r="C20" s="24" t="s">
        <v>12</v>
      </c>
      <c r="D20" s="24" t="s">
        <v>14</v>
      </c>
      <c r="E20" s="24">
        <v>48</v>
      </c>
      <c r="F20" s="24">
        <v>15739</v>
      </c>
      <c r="G20" s="24">
        <f t="shared" si="0"/>
        <v>7584.5</v>
      </c>
      <c r="H20" s="24">
        <f t="shared" si="1"/>
        <v>8154.5</v>
      </c>
      <c r="I20" s="24">
        <v>39</v>
      </c>
      <c r="J20" s="24">
        <v>12605</v>
      </c>
      <c r="K20" s="24">
        <v>2525</v>
      </c>
      <c r="L20" s="24">
        <f t="shared" si="9"/>
        <v>15169</v>
      </c>
      <c r="M20" s="24">
        <f t="shared" si="2"/>
        <v>96.378423025605187</v>
      </c>
      <c r="N20" s="27">
        <f t="shared" si="3"/>
        <v>0.93009994481574587</v>
      </c>
      <c r="O20" s="24">
        <v>167</v>
      </c>
      <c r="P20" s="24">
        <v>403</v>
      </c>
      <c r="Q20" s="24">
        <f t="shared" si="4"/>
        <v>570</v>
      </c>
      <c r="R20" s="24">
        <f t="shared" si="5"/>
        <v>3.6215769743948156</v>
      </c>
      <c r="S20" s="27">
        <f t="shared" si="8"/>
        <v>6.9900055184254087E-2</v>
      </c>
      <c r="T20" s="24">
        <f t="shared" si="6"/>
        <v>15739</v>
      </c>
      <c r="U20" s="24"/>
      <c r="V20" s="24">
        <v>29.8</v>
      </c>
      <c r="W20" s="24">
        <v>10.7</v>
      </c>
      <c r="X20" s="24"/>
    </row>
    <row r="21" spans="1:24">
      <c r="A21" s="24" t="s">
        <v>50</v>
      </c>
      <c r="B21" s="24" t="s">
        <v>63</v>
      </c>
      <c r="C21" s="24" t="s">
        <v>37</v>
      </c>
      <c r="D21" s="24" t="s">
        <v>37</v>
      </c>
      <c r="E21" s="24">
        <v>32</v>
      </c>
      <c r="F21" s="24">
        <v>11746</v>
      </c>
      <c r="G21" s="24">
        <f t="shared" si="0"/>
        <v>5788</v>
      </c>
      <c r="H21" s="24">
        <f t="shared" si="1"/>
        <v>5959</v>
      </c>
      <c r="I21" s="24">
        <v>40</v>
      </c>
      <c r="J21" s="24">
        <v>10256</v>
      </c>
      <c r="K21" s="24">
        <v>1280</v>
      </c>
      <c r="L21" s="24">
        <f t="shared" si="9"/>
        <v>11576</v>
      </c>
      <c r="M21" s="24">
        <f t="shared" si="2"/>
        <v>98.544309185323911</v>
      </c>
      <c r="N21" s="27">
        <f t="shared" si="3"/>
        <v>0.9713039100520221</v>
      </c>
      <c r="O21" s="24">
        <v>116</v>
      </c>
      <c r="P21" s="24">
        <v>55</v>
      </c>
      <c r="Q21" s="24">
        <f t="shared" si="4"/>
        <v>171</v>
      </c>
      <c r="R21" s="24">
        <f t="shared" si="5"/>
        <v>1.4556908146760874</v>
      </c>
      <c r="S21" s="27">
        <f t="shared" si="8"/>
        <v>2.8696089947977847E-2</v>
      </c>
      <c r="T21" s="24">
        <f t="shared" si="6"/>
        <v>11747</v>
      </c>
      <c r="U21" s="24"/>
      <c r="V21" s="24"/>
      <c r="W21" s="24">
        <v>13</v>
      </c>
      <c r="X21" s="24" t="s">
        <v>64</v>
      </c>
    </row>
    <row r="22" spans="1:24">
      <c r="A22" s="24" t="s">
        <v>50</v>
      </c>
      <c r="B22" s="24" t="s">
        <v>66</v>
      </c>
      <c r="C22" s="24" t="s">
        <v>12</v>
      </c>
      <c r="D22" s="24" t="s">
        <v>67</v>
      </c>
      <c r="E22" s="24">
        <v>48</v>
      </c>
      <c r="F22" s="24">
        <v>19572</v>
      </c>
      <c r="G22" s="24">
        <f t="shared" si="0"/>
        <v>9457.5</v>
      </c>
      <c r="H22" s="24">
        <f t="shared" si="1"/>
        <v>10113.5</v>
      </c>
      <c r="I22" s="24">
        <v>68</v>
      </c>
      <c r="J22" s="24">
        <v>16256</v>
      </c>
      <c r="K22" s="24">
        <v>2591</v>
      </c>
      <c r="L22" s="24">
        <f t="shared" si="9"/>
        <v>18915</v>
      </c>
      <c r="M22" s="24">
        <f t="shared" si="2"/>
        <v>96.648101783250723</v>
      </c>
      <c r="N22" s="27">
        <f t="shared" si="3"/>
        <v>0.93513620408365061</v>
      </c>
      <c r="O22" s="24">
        <v>272</v>
      </c>
      <c r="P22" s="24">
        <v>384</v>
      </c>
      <c r="Q22" s="24">
        <f t="shared" si="4"/>
        <v>656</v>
      </c>
      <c r="R22" s="24">
        <f t="shared" si="5"/>
        <v>3.3518982167492717</v>
      </c>
      <c r="S22" s="27">
        <f t="shared" si="8"/>
        <v>6.4863795916349429E-2</v>
      </c>
      <c r="T22" s="24">
        <f t="shared" si="6"/>
        <v>19571</v>
      </c>
      <c r="U22" s="24">
        <v>79.3</v>
      </c>
      <c r="V22" s="24">
        <v>34.700000000000003</v>
      </c>
      <c r="W22" s="24">
        <v>15</v>
      </c>
      <c r="X22" s="24" t="s">
        <v>65</v>
      </c>
    </row>
    <row r="34" spans="10:18" ht="16" customHeight="1">
      <c r="J34" s="1"/>
      <c r="K34" s="2"/>
      <c r="L34" s="3"/>
      <c r="O34" s="2"/>
      <c r="P34" s="2"/>
      <c r="R34" s="2"/>
    </row>
    <row r="35" spans="10:18" ht="17" thickBot="1">
      <c r="J35" s="4"/>
      <c r="K35" s="5"/>
      <c r="L35" s="6"/>
      <c r="O35" s="5"/>
      <c r="P35" s="5"/>
      <c r="R35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3020-6C5C-3E4C-B48E-4CE45CC5EA1E}">
  <dimension ref="A1:M25"/>
  <sheetViews>
    <sheetView zoomScale="63" workbookViewId="0">
      <selection activeCell="G1" sqref="G1:L22"/>
    </sheetView>
  </sheetViews>
  <sheetFormatPr baseColWidth="10" defaultRowHeight="16"/>
  <cols>
    <col min="5" max="5" width="10.83203125" customWidth="1"/>
    <col min="7" max="7" width="11.6640625" bestFit="1" customWidth="1"/>
    <col min="8" max="8" width="12.83203125" bestFit="1" customWidth="1"/>
  </cols>
  <sheetData>
    <row r="1" spans="1:13">
      <c r="A1" s="24" t="s">
        <v>0</v>
      </c>
      <c r="B1" s="24" t="s">
        <v>1</v>
      </c>
      <c r="C1" s="24" t="s">
        <v>28</v>
      </c>
      <c r="D1" s="24" t="s">
        <v>73</v>
      </c>
      <c r="E1" s="24" t="s">
        <v>2</v>
      </c>
      <c r="F1" s="24" t="s">
        <v>17</v>
      </c>
      <c r="G1" s="24" t="s">
        <v>70</v>
      </c>
      <c r="H1" s="24" t="s">
        <v>20</v>
      </c>
      <c r="I1" s="24" t="s">
        <v>71</v>
      </c>
      <c r="J1" s="24" t="s">
        <v>4</v>
      </c>
      <c r="K1" s="24" t="s">
        <v>5</v>
      </c>
      <c r="L1" s="24" t="s">
        <v>6</v>
      </c>
      <c r="M1" s="24"/>
    </row>
    <row r="2" spans="1:13" ht="18">
      <c r="A2" s="24" t="s">
        <v>7</v>
      </c>
      <c r="B2" s="24" t="s">
        <v>8</v>
      </c>
      <c r="C2" s="24">
        <v>51448</v>
      </c>
      <c r="D2" s="24">
        <v>26760.5</v>
      </c>
      <c r="E2" s="24" t="s">
        <v>68</v>
      </c>
      <c r="F2" s="26">
        <v>95.972710839860838</v>
      </c>
      <c r="G2" s="27">
        <v>0.92257244819790363</v>
      </c>
      <c r="H2" s="26">
        <v>4.0272891601391674</v>
      </c>
      <c r="I2" s="27">
        <v>7.7427551802096359E-2</v>
      </c>
      <c r="J2" s="26">
        <v>52.2</v>
      </c>
      <c r="K2" s="26">
        <v>25.1</v>
      </c>
      <c r="L2" s="63">
        <v>15.2</v>
      </c>
      <c r="M2" s="64"/>
    </row>
    <row r="3" spans="1:13">
      <c r="A3" s="24" t="s">
        <v>7</v>
      </c>
      <c r="B3" s="24" t="s">
        <v>9</v>
      </c>
      <c r="C3" s="24">
        <v>22621</v>
      </c>
      <c r="D3" s="24">
        <v>11883</v>
      </c>
      <c r="E3" s="24">
        <v>48</v>
      </c>
      <c r="F3" s="26">
        <v>94.938331638742767</v>
      </c>
      <c r="G3" s="27">
        <v>0.90364386097786753</v>
      </c>
      <c r="H3" s="26">
        <v>5.0616683612572393</v>
      </c>
      <c r="I3" s="27">
        <v>9.6356139022132456E-2</v>
      </c>
      <c r="J3" s="26">
        <v>56.9</v>
      </c>
      <c r="K3" s="26">
        <v>27</v>
      </c>
      <c r="L3" s="26" t="s">
        <v>69</v>
      </c>
      <c r="M3" s="65"/>
    </row>
    <row r="4" spans="1:13">
      <c r="A4" s="24" t="s">
        <v>7</v>
      </c>
      <c r="B4" s="24" t="s">
        <v>10</v>
      </c>
      <c r="C4" s="24">
        <v>13115</v>
      </c>
      <c r="D4" s="24">
        <v>7530.5</v>
      </c>
      <c r="E4" s="24">
        <v>48</v>
      </c>
      <c r="F4" s="26">
        <v>85.16202821197102</v>
      </c>
      <c r="G4" s="27">
        <v>0.74158422415510261</v>
      </c>
      <c r="H4" s="26">
        <v>14.837971788028975</v>
      </c>
      <c r="I4" s="27">
        <v>0.25841577584489739</v>
      </c>
      <c r="J4" s="26">
        <v>122.6</v>
      </c>
      <c r="K4" s="26">
        <v>50.4</v>
      </c>
      <c r="L4" s="26">
        <v>9</v>
      </c>
      <c r="M4" s="66"/>
    </row>
    <row r="5" spans="1:13">
      <c r="A5" s="24" t="s">
        <v>7</v>
      </c>
      <c r="B5" s="24" t="s">
        <v>27</v>
      </c>
      <c r="C5" s="24">
        <v>22267</v>
      </c>
      <c r="D5" s="24">
        <v>11693</v>
      </c>
      <c r="E5" s="24">
        <v>48</v>
      </c>
      <c r="F5" s="26">
        <v>94.979342554338061</v>
      </c>
      <c r="G5" s="27">
        <v>0.90438724022919703</v>
      </c>
      <c r="H5" s="26">
        <v>5.0206574456619366</v>
      </c>
      <c r="I5" s="27">
        <v>9.5612759770803024E-2</v>
      </c>
      <c r="J5" s="26">
        <v>118.4</v>
      </c>
      <c r="K5" s="26">
        <v>41.9</v>
      </c>
      <c r="L5" s="26">
        <v>13.6</v>
      </c>
      <c r="M5" s="66"/>
    </row>
    <row r="6" spans="1:13">
      <c r="A6" s="24" t="s">
        <v>7</v>
      </c>
      <c r="B6" s="24" t="s">
        <v>11</v>
      </c>
      <c r="C6" s="24">
        <v>13805</v>
      </c>
      <c r="D6" s="24">
        <v>7353</v>
      </c>
      <c r="E6" s="24" t="s">
        <v>68</v>
      </c>
      <c r="F6" s="26">
        <v>93.465662126919739</v>
      </c>
      <c r="G6" s="27">
        <v>0.87732898136814907</v>
      </c>
      <c r="H6" s="26">
        <v>6.5343378730802666</v>
      </c>
      <c r="I6" s="27">
        <v>0.12267101863185095</v>
      </c>
      <c r="J6" s="26">
        <v>92.4</v>
      </c>
      <c r="K6" s="26">
        <v>36.9</v>
      </c>
      <c r="L6" s="26">
        <v>10.8</v>
      </c>
      <c r="M6" s="66"/>
    </row>
    <row r="7" spans="1:13" s="23" customFormat="1">
      <c r="A7" s="24" t="s">
        <v>30</v>
      </c>
      <c r="B7" s="24" t="s">
        <v>31</v>
      </c>
      <c r="C7" s="24">
        <v>28780</v>
      </c>
      <c r="D7" s="24">
        <v>14835</v>
      </c>
      <c r="E7" s="24" t="s">
        <v>68</v>
      </c>
      <c r="F7" s="26">
        <v>96.903992494527259</v>
      </c>
      <c r="G7" s="27">
        <v>0.93993933265925178</v>
      </c>
      <c r="H7" s="26">
        <v>3.0960075054727407</v>
      </c>
      <c r="I7" s="27">
        <v>6.006066734074824E-2</v>
      </c>
      <c r="J7" s="66">
        <v>41.6</v>
      </c>
      <c r="K7" s="66">
        <v>22.9</v>
      </c>
      <c r="L7" s="66">
        <v>13.6</v>
      </c>
      <c r="M7" s="65"/>
    </row>
    <row r="8" spans="1:13">
      <c r="A8" s="24" t="s">
        <v>30</v>
      </c>
      <c r="B8" s="24" t="s">
        <v>32</v>
      </c>
      <c r="C8" s="24">
        <v>17227</v>
      </c>
      <c r="D8" s="24">
        <v>7817</v>
      </c>
      <c r="E8" s="24">
        <v>48</v>
      </c>
      <c r="F8" s="26">
        <v>95.508621841999727</v>
      </c>
      <c r="G8" s="27">
        <v>0.91403351669438404</v>
      </c>
      <c r="H8" s="26">
        <v>4.4913781580002672</v>
      </c>
      <c r="I8" s="27">
        <v>8.5966483305615959E-2</v>
      </c>
      <c r="J8" s="26">
        <v>111.5</v>
      </c>
      <c r="K8" s="66">
        <v>43</v>
      </c>
      <c r="L8" s="66">
        <v>11.8</v>
      </c>
      <c r="M8" s="65"/>
    </row>
    <row r="9" spans="1:13" s="23" customFormat="1">
      <c r="A9" s="24" t="s">
        <v>30</v>
      </c>
      <c r="B9" s="24" t="s">
        <v>35</v>
      </c>
      <c r="C9" s="24">
        <v>1201</v>
      </c>
      <c r="D9" s="24">
        <v>601.5</v>
      </c>
      <c r="E9" s="24">
        <v>32</v>
      </c>
      <c r="F9" s="26">
        <v>99.833472106577858</v>
      </c>
      <c r="G9" s="27">
        <v>0.99667497921862014</v>
      </c>
      <c r="H9" s="26">
        <v>0.16652789342214822</v>
      </c>
      <c r="I9" s="27">
        <v>3.3250207813798837E-3</v>
      </c>
      <c r="J9" s="66">
        <v>13.6</v>
      </c>
      <c r="K9" s="66">
        <v>11</v>
      </c>
      <c r="L9" s="66">
        <v>9.1999999999999993</v>
      </c>
      <c r="M9" s="65"/>
    </row>
    <row r="10" spans="1:13" s="22" customFormat="1">
      <c r="A10" s="24" t="s">
        <v>30</v>
      </c>
      <c r="B10" s="24" t="s">
        <v>38</v>
      </c>
      <c r="C10" s="24">
        <v>25769</v>
      </c>
      <c r="D10" s="24">
        <v>13369</v>
      </c>
      <c r="E10" s="24">
        <v>48</v>
      </c>
      <c r="F10" s="26">
        <v>96.239667817920761</v>
      </c>
      <c r="G10" s="27">
        <v>0.92751888697733564</v>
      </c>
      <c r="H10" s="26">
        <v>3.7603321820792424</v>
      </c>
      <c r="I10" s="27">
        <v>7.248111302266437E-2</v>
      </c>
      <c r="J10" s="66">
        <v>81.900000000000006</v>
      </c>
      <c r="K10" s="66">
        <v>33.4</v>
      </c>
      <c r="L10" s="66">
        <v>11.8</v>
      </c>
      <c r="M10" s="65"/>
    </row>
    <row r="11" spans="1:13">
      <c r="A11" s="24" t="s">
        <v>41</v>
      </c>
      <c r="B11" s="24" t="s">
        <v>42</v>
      </c>
      <c r="C11" s="24">
        <v>16796</v>
      </c>
      <c r="D11" s="24">
        <v>9322</v>
      </c>
      <c r="E11" s="24">
        <v>48</v>
      </c>
      <c r="F11" s="26">
        <v>89.003988807525147</v>
      </c>
      <c r="G11" s="27">
        <v>0.8018665522420082</v>
      </c>
      <c r="H11" s="26">
        <v>10.996011192474846</v>
      </c>
      <c r="I11" s="27">
        <v>0.19813344775799183</v>
      </c>
      <c r="J11" s="66">
        <v>39.299999999999997</v>
      </c>
      <c r="K11" s="66">
        <v>20.100000000000001</v>
      </c>
      <c r="L11" s="66">
        <v>13.9</v>
      </c>
      <c r="M11" s="65"/>
    </row>
    <row r="12" spans="1:13">
      <c r="A12" s="24" t="s">
        <v>41</v>
      </c>
      <c r="B12" s="24" t="s">
        <v>44</v>
      </c>
      <c r="C12" s="24">
        <v>16645</v>
      </c>
      <c r="D12" s="24">
        <v>9464.5</v>
      </c>
      <c r="E12" s="24" t="s">
        <v>68</v>
      </c>
      <c r="F12" s="26">
        <v>86.271329007450134</v>
      </c>
      <c r="G12" s="27">
        <v>0.75857150404141793</v>
      </c>
      <c r="H12" s="26">
        <v>13.728670992549867</v>
      </c>
      <c r="I12" s="27">
        <v>0.2414284959585821</v>
      </c>
      <c r="J12" s="66">
        <v>92</v>
      </c>
      <c r="K12" s="66">
        <v>32.200000000000003</v>
      </c>
      <c r="L12" s="26">
        <v>13.9</v>
      </c>
      <c r="M12" s="24"/>
    </row>
    <row r="13" spans="1:13">
      <c r="A13" s="24" t="s">
        <v>41</v>
      </c>
      <c r="B13" s="24" t="s">
        <v>45</v>
      </c>
      <c r="C13" s="24">
        <v>32876</v>
      </c>
      <c r="D13" s="24">
        <v>18450.5</v>
      </c>
      <c r="E13" s="24">
        <v>48</v>
      </c>
      <c r="F13" s="26">
        <v>87.760440429479573</v>
      </c>
      <c r="G13" s="27">
        <v>0.78190292945990625</v>
      </c>
      <c r="H13" s="26">
        <v>12.239559570520425</v>
      </c>
      <c r="I13" s="27">
        <v>0.21809707054009375</v>
      </c>
      <c r="J13" s="66">
        <v>68.3</v>
      </c>
      <c r="K13" s="66">
        <v>31.6</v>
      </c>
      <c r="L13" s="26">
        <v>12.8</v>
      </c>
      <c r="M13" s="24"/>
    </row>
    <row r="14" spans="1:13">
      <c r="A14" s="24" t="s">
        <v>41</v>
      </c>
      <c r="B14" s="24" t="s">
        <v>46</v>
      </c>
      <c r="C14" s="24">
        <v>30861</v>
      </c>
      <c r="D14" s="24">
        <v>15927.5</v>
      </c>
      <c r="E14" s="24" t="s">
        <v>68</v>
      </c>
      <c r="F14" s="26">
        <v>96.775761503564482</v>
      </c>
      <c r="G14" s="27">
        <v>0.93752943023073299</v>
      </c>
      <c r="H14" s="26">
        <v>3.2242384964355151</v>
      </c>
      <c r="I14" s="27">
        <v>6.2470569769266994E-2</v>
      </c>
      <c r="J14" s="66">
        <v>28.9</v>
      </c>
      <c r="K14" s="66">
        <v>14.8</v>
      </c>
      <c r="L14" s="26">
        <v>11.9</v>
      </c>
      <c r="M14" s="24"/>
    </row>
    <row r="15" spans="1:13" s="22" customFormat="1">
      <c r="A15" s="24" t="s">
        <v>47</v>
      </c>
      <c r="B15" s="24" t="s">
        <v>48</v>
      </c>
      <c r="C15" s="24">
        <v>17012</v>
      </c>
      <c r="D15" s="24">
        <v>8681.5</v>
      </c>
      <c r="E15" s="24">
        <v>48</v>
      </c>
      <c r="F15" s="26">
        <v>97.936750529038321</v>
      </c>
      <c r="G15" s="27">
        <v>0.95956919887116277</v>
      </c>
      <c r="H15" s="26">
        <v>2.063249470961674</v>
      </c>
      <c r="I15" s="27">
        <v>4.0430801128837179E-2</v>
      </c>
      <c r="J15" s="66">
        <v>112.4</v>
      </c>
      <c r="K15" s="66">
        <v>36.4</v>
      </c>
      <c r="L15" s="26">
        <v>12.7</v>
      </c>
      <c r="M15" s="24"/>
    </row>
    <row r="16" spans="1:13" s="23" customFormat="1">
      <c r="A16" s="24" t="s">
        <v>52</v>
      </c>
      <c r="B16" s="24" t="s">
        <v>53</v>
      </c>
      <c r="C16" s="24">
        <v>15892</v>
      </c>
      <c r="D16" s="24">
        <v>8174.5</v>
      </c>
      <c r="E16" s="24">
        <v>48</v>
      </c>
      <c r="F16" s="26">
        <v>97.124339290208908</v>
      </c>
      <c r="G16" s="27">
        <v>0.94409444002691301</v>
      </c>
      <c r="H16" s="26">
        <v>2.8756607097910898</v>
      </c>
      <c r="I16" s="27">
        <v>5.5905559973087035E-2</v>
      </c>
      <c r="J16" s="66">
        <v>37.200000000000003</v>
      </c>
      <c r="K16" s="66">
        <v>20</v>
      </c>
      <c r="L16" s="26">
        <v>13.4</v>
      </c>
      <c r="M16" s="24"/>
    </row>
    <row r="17" spans="1:13" s="23" customFormat="1">
      <c r="A17" s="24" t="s">
        <v>52</v>
      </c>
      <c r="B17" s="24" t="s">
        <v>55</v>
      </c>
      <c r="C17" s="24">
        <v>17624</v>
      </c>
      <c r="D17" s="24">
        <v>9207.5</v>
      </c>
      <c r="E17" s="24">
        <v>48</v>
      </c>
      <c r="F17" s="26">
        <v>95.517730496453908</v>
      </c>
      <c r="G17" s="27">
        <v>0.91420038012489813</v>
      </c>
      <c r="H17" s="26">
        <v>4.4822695035460995</v>
      </c>
      <c r="I17" s="27">
        <v>8.5799619875101818E-2</v>
      </c>
      <c r="J17" s="26">
        <v>109.4</v>
      </c>
      <c r="K17" s="26">
        <v>37.5</v>
      </c>
      <c r="L17" s="26">
        <v>10.5</v>
      </c>
      <c r="M17" s="24"/>
    </row>
    <row r="18" spans="1:13" s="24" customFormat="1">
      <c r="A18" s="24" t="s">
        <v>52</v>
      </c>
      <c r="B18" s="24" t="s">
        <v>58</v>
      </c>
      <c r="C18" s="24">
        <v>11803</v>
      </c>
      <c r="D18" s="24">
        <v>6097</v>
      </c>
      <c r="E18" s="25" t="s">
        <v>68</v>
      </c>
      <c r="F18" s="26">
        <v>96.687282894179447</v>
      </c>
      <c r="G18" s="27">
        <v>0.93587010004920457</v>
      </c>
      <c r="H18" s="26">
        <v>3.3127171058205542</v>
      </c>
      <c r="I18" s="27">
        <v>6.4129899950795474E-2</v>
      </c>
      <c r="J18" s="26">
        <v>59.1</v>
      </c>
      <c r="K18" s="26">
        <v>24.6</v>
      </c>
      <c r="L18" s="26">
        <v>14.4</v>
      </c>
    </row>
    <row r="19" spans="1:13" s="23" customFormat="1">
      <c r="A19" s="24" t="s">
        <v>50</v>
      </c>
      <c r="B19" s="24" t="s">
        <v>60</v>
      </c>
      <c r="C19" s="24">
        <v>18858</v>
      </c>
      <c r="D19" s="24">
        <v>9901.5</v>
      </c>
      <c r="E19" s="24">
        <v>48</v>
      </c>
      <c r="F19" s="26">
        <v>94.988864142538972</v>
      </c>
      <c r="G19" s="27">
        <v>0.90455991516436907</v>
      </c>
      <c r="H19" s="26">
        <v>5.0111358574610243</v>
      </c>
      <c r="I19" s="27">
        <v>9.5440084835630976E-2</v>
      </c>
      <c r="J19" s="26">
        <v>85.2</v>
      </c>
      <c r="K19" s="26">
        <v>34.799999999999997</v>
      </c>
      <c r="L19" s="26">
        <v>13.2</v>
      </c>
      <c r="M19" s="24"/>
    </row>
    <row r="20" spans="1:13" s="22" customFormat="1">
      <c r="A20" s="24" t="s">
        <v>50</v>
      </c>
      <c r="B20" s="24" t="s">
        <v>62</v>
      </c>
      <c r="C20" s="24">
        <v>15739</v>
      </c>
      <c r="D20" s="24">
        <v>8154.5</v>
      </c>
      <c r="E20" s="24">
        <v>48</v>
      </c>
      <c r="F20" s="26">
        <v>96.378423025605187</v>
      </c>
      <c r="G20" s="27">
        <v>0.93009994481574587</v>
      </c>
      <c r="H20" s="26">
        <v>3.6215769743948156</v>
      </c>
      <c r="I20" s="27">
        <v>6.9900055184254087E-2</v>
      </c>
      <c r="J20" s="26"/>
      <c r="K20" s="26">
        <v>29.8</v>
      </c>
      <c r="L20" s="26">
        <v>10.7</v>
      </c>
      <c r="M20" s="24"/>
    </row>
    <row r="21" spans="1:13">
      <c r="A21" s="24" t="s">
        <v>50</v>
      </c>
      <c r="B21" s="24" t="s">
        <v>63</v>
      </c>
      <c r="C21" s="24">
        <v>11746</v>
      </c>
      <c r="D21" s="24">
        <v>5959</v>
      </c>
      <c r="E21" s="24">
        <v>32</v>
      </c>
      <c r="F21" s="26">
        <v>98.544309185323911</v>
      </c>
      <c r="G21" s="27">
        <v>0.9713039100520221</v>
      </c>
      <c r="H21" s="26">
        <v>1.4556908146760874</v>
      </c>
      <c r="I21" s="27">
        <v>2.8696089947977847E-2</v>
      </c>
      <c r="J21" s="26">
        <v>70</v>
      </c>
      <c r="K21" s="26">
        <v>33</v>
      </c>
      <c r="L21" s="26">
        <v>13</v>
      </c>
      <c r="M21" s="24"/>
    </row>
    <row r="22" spans="1:13">
      <c r="A22" s="24" t="s">
        <v>50</v>
      </c>
      <c r="B22" s="24" t="s">
        <v>66</v>
      </c>
      <c r="C22" s="24">
        <v>19572</v>
      </c>
      <c r="D22" s="24">
        <v>10113.5</v>
      </c>
      <c r="E22" s="24">
        <v>48</v>
      </c>
      <c r="F22" s="26">
        <v>96.648101783250723</v>
      </c>
      <c r="G22" s="27">
        <v>0.93513620408365061</v>
      </c>
      <c r="H22" s="26">
        <v>3.3518982167492717</v>
      </c>
      <c r="I22" s="27">
        <v>6.4863795916349429E-2</v>
      </c>
      <c r="J22" s="26">
        <v>79.3</v>
      </c>
      <c r="K22" s="26">
        <v>34.700000000000003</v>
      </c>
      <c r="L22" s="26">
        <v>15</v>
      </c>
      <c r="M22" s="24"/>
    </row>
    <row r="23" spans="1:1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06B6-0D59-5E41-B80B-41CE347A217F}">
  <dimension ref="A1:AA46"/>
  <sheetViews>
    <sheetView zoomScale="62" workbookViewId="0">
      <selection activeCell="N50" sqref="N50"/>
    </sheetView>
  </sheetViews>
  <sheetFormatPr baseColWidth="10" defaultRowHeight="16"/>
  <sheetData>
    <row r="1" spans="1:27" ht="18">
      <c r="A1" s="43" t="s">
        <v>74</v>
      </c>
      <c r="B1" s="44"/>
      <c r="C1" s="45"/>
      <c r="D1" s="49" t="s">
        <v>75</v>
      </c>
      <c r="E1" s="8" t="s">
        <v>76</v>
      </c>
      <c r="F1" s="9" t="s">
        <v>77</v>
      </c>
      <c r="G1" s="10" t="s">
        <v>78</v>
      </c>
      <c r="H1" s="52" t="s">
        <v>79</v>
      </c>
      <c r="I1" s="53"/>
      <c r="J1" s="11" t="s">
        <v>80</v>
      </c>
      <c r="K1" s="52" t="s">
        <v>81</v>
      </c>
      <c r="L1" s="54"/>
    </row>
    <row r="2" spans="1:27">
      <c r="A2" s="46"/>
      <c r="B2" s="47"/>
      <c r="C2" s="48"/>
      <c r="D2" s="50"/>
      <c r="E2" s="55" t="s">
        <v>82</v>
      </c>
      <c r="F2" s="57" t="s">
        <v>83</v>
      </c>
      <c r="G2" s="57" t="s">
        <v>83</v>
      </c>
      <c r="H2" s="59" t="s">
        <v>83</v>
      </c>
      <c r="I2" s="60"/>
      <c r="J2" s="57" t="s">
        <v>83</v>
      </c>
      <c r="K2" s="57" t="s">
        <v>83</v>
      </c>
      <c r="L2" s="41" t="s">
        <v>84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7" ht="17" thickBot="1">
      <c r="A3" s="46"/>
      <c r="B3" s="47"/>
      <c r="C3" s="48"/>
      <c r="D3" s="51"/>
      <c r="E3" s="56"/>
      <c r="F3" s="58"/>
      <c r="G3" s="58"/>
      <c r="H3" s="61"/>
      <c r="I3" s="62"/>
      <c r="J3" s="58"/>
      <c r="K3" s="58"/>
      <c r="L3" s="42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</row>
    <row r="4" spans="1:27" ht="17" thickBot="1">
      <c r="A4" s="36" t="s">
        <v>85</v>
      </c>
      <c r="B4" s="37"/>
      <c r="C4" s="38"/>
      <c r="D4" s="12">
        <v>2019</v>
      </c>
      <c r="E4" s="13">
        <v>0.98319772858971577</v>
      </c>
      <c r="F4" s="14">
        <v>1.191293078335312</v>
      </c>
      <c r="G4" s="15">
        <v>1.1574843694942059</v>
      </c>
      <c r="H4" s="39">
        <v>68.521977544805935</v>
      </c>
      <c r="I4" s="40"/>
      <c r="J4" s="15">
        <v>29.030092999692283</v>
      </c>
      <c r="K4" s="14">
        <v>16.779788138231986</v>
      </c>
      <c r="L4" s="16">
        <v>0.62725592033339339</v>
      </c>
      <c r="N4" s="68"/>
      <c r="O4" s="68"/>
      <c r="P4" s="68"/>
      <c r="Q4" s="69"/>
      <c r="R4" s="29"/>
      <c r="S4" s="29"/>
      <c r="T4" s="29"/>
      <c r="U4" s="70"/>
      <c r="V4" s="70"/>
      <c r="W4" s="29"/>
      <c r="X4" s="29"/>
    </row>
    <row r="5" spans="1:27">
      <c r="A5" s="31" t="s">
        <v>86</v>
      </c>
      <c r="B5" s="32"/>
      <c r="C5" s="33"/>
      <c r="D5" s="12">
        <v>2019</v>
      </c>
      <c r="E5" s="13">
        <v>0.96561108810283736</v>
      </c>
      <c r="F5" s="14">
        <v>1.0958869688824562</v>
      </c>
      <c r="G5" s="15">
        <v>1.112635929355603</v>
      </c>
      <c r="H5" s="39">
        <v>68.851793504269708</v>
      </c>
      <c r="I5" s="40"/>
      <c r="J5" s="15">
        <v>29.104046746019336</v>
      </c>
      <c r="K5" s="14">
        <v>16.586005830082055</v>
      </c>
      <c r="L5" s="16">
        <v>0.53607770470041416</v>
      </c>
      <c r="N5" s="68"/>
      <c r="O5" s="68"/>
      <c r="P5" s="68"/>
      <c r="Q5" s="69"/>
      <c r="R5" s="29"/>
      <c r="S5" s="29"/>
      <c r="T5" s="29"/>
      <c r="U5" s="70"/>
      <c r="V5" s="70"/>
      <c r="W5" s="29"/>
      <c r="X5" s="29"/>
    </row>
    <row r="6" spans="1:27">
      <c r="A6" s="31" t="s">
        <v>87</v>
      </c>
      <c r="B6" s="32"/>
      <c r="C6" s="33"/>
      <c r="D6" s="17">
        <v>2019</v>
      </c>
      <c r="E6" s="18">
        <v>0.97328430241626618</v>
      </c>
      <c r="F6" s="19">
        <v>1.1038691281562274</v>
      </c>
      <c r="G6" s="20">
        <v>1.0917778475386675</v>
      </c>
      <c r="H6" s="34">
        <v>69.882703522875204</v>
      </c>
      <c r="I6" s="35"/>
      <c r="J6" s="20">
        <v>30.108608635962625</v>
      </c>
      <c r="K6" s="19">
        <v>16.314838713626166</v>
      </c>
      <c r="L6" s="21">
        <v>0.42329086307262465</v>
      </c>
      <c r="N6" s="68"/>
      <c r="O6" s="68"/>
      <c r="P6" s="68"/>
      <c r="Q6" s="69"/>
      <c r="R6" s="29"/>
      <c r="S6" s="29"/>
      <c r="T6" s="29"/>
      <c r="U6" s="70"/>
      <c r="V6" s="70"/>
      <c r="W6" s="29"/>
      <c r="X6" s="29"/>
    </row>
    <row r="7" spans="1:27">
      <c r="A7" s="31" t="s">
        <v>88</v>
      </c>
      <c r="B7" s="32"/>
      <c r="C7" s="33"/>
      <c r="D7" s="17">
        <v>2019</v>
      </c>
      <c r="E7" s="18">
        <v>0.950634988138645</v>
      </c>
      <c r="F7" s="19">
        <v>1.052206023418337</v>
      </c>
      <c r="G7" s="20">
        <v>1.0684160189232295</v>
      </c>
      <c r="H7" s="34">
        <v>69.2036045283986</v>
      </c>
      <c r="I7" s="35"/>
      <c r="J7" s="20">
        <v>29.954209668110458</v>
      </c>
      <c r="K7" s="19">
        <v>16.046667658109619</v>
      </c>
      <c r="L7" s="21">
        <v>0.32887716310083448</v>
      </c>
      <c r="N7" s="68"/>
      <c r="O7" s="68"/>
      <c r="P7" s="68"/>
      <c r="Q7" s="69"/>
      <c r="R7" s="29"/>
      <c r="S7" s="29"/>
      <c r="T7" s="29"/>
      <c r="U7" s="70"/>
      <c r="V7" s="70"/>
      <c r="W7" s="29"/>
      <c r="X7" s="29"/>
    </row>
    <row r="8" spans="1:27">
      <c r="A8" s="31" t="s">
        <v>89</v>
      </c>
      <c r="B8" s="32"/>
      <c r="C8" s="33"/>
      <c r="D8" s="17">
        <v>2019</v>
      </c>
      <c r="E8" s="18">
        <v>0.9573860328124616</v>
      </c>
      <c r="F8" s="19">
        <v>1.0549853203826403</v>
      </c>
      <c r="G8" s="20">
        <v>1.0980791483502568</v>
      </c>
      <c r="H8" s="34">
        <v>140.16969643667886</v>
      </c>
      <c r="I8" s="35"/>
      <c r="J8" s="20">
        <v>53.771678949602652</v>
      </c>
      <c r="K8" s="19">
        <v>10.336241542787427</v>
      </c>
      <c r="L8" s="21">
        <v>0</v>
      </c>
      <c r="N8" s="68"/>
      <c r="O8" s="68"/>
      <c r="P8" s="68"/>
      <c r="Q8" s="69"/>
      <c r="R8" s="29"/>
      <c r="S8" s="29"/>
      <c r="T8" s="29"/>
      <c r="U8" s="70"/>
      <c r="V8" s="70"/>
      <c r="W8" s="29"/>
      <c r="X8" s="29"/>
    </row>
    <row r="9" spans="1:27">
      <c r="A9" s="31" t="s">
        <v>90</v>
      </c>
      <c r="B9" s="32"/>
      <c r="C9" s="33"/>
      <c r="D9" s="17">
        <v>2019</v>
      </c>
      <c r="E9" s="18">
        <v>0.934827436848642</v>
      </c>
      <c r="F9" s="19">
        <v>1.0282739523299342</v>
      </c>
      <c r="G9" s="20">
        <v>1.0845619787825385</v>
      </c>
      <c r="H9" s="34">
        <v>137.38236494596902</v>
      </c>
      <c r="I9" s="35"/>
      <c r="J9" s="20">
        <v>53.315043240482247</v>
      </c>
      <c r="K9" s="19">
        <v>9.9938267556142151</v>
      </c>
      <c r="L9" s="21">
        <v>0</v>
      </c>
      <c r="N9" s="68"/>
      <c r="O9" s="68"/>
      <c r="P9" s="68"/>
      <c r="Q9" s="69"/>
      <c r="R9" s="29"/>
      <c r="S9" s="29"/>
      <c r="T9" s="29"/>
      <c r="U9" s="70"/>
      <c r="V9" s="70"/>
      <c r="W9" s="29"/>
      <c r="X9" s="29"/>
    </row>
    <row r="10" spans="1:27">
      <c r="A10" s="31" t="s">
        <v>91</v>
      </c>
      <c r="B10" s="32"/>
      <c r="C10" s="33"/>
      <c r="D10" s="17">
        <v>2019</v>
      </c>
      <c r="E10" s="18">
        <v>0.97280168961786118</v>
      </c>
      <c r="F10" s="19">
        <v>1.1022973124693372</v>
      </c>
      <c r="G10" s="20">
        <v>1.0898817619554848</v>
      </c>
      <c r="H10" s="34">
        <v>131.23736922520098</v>
      </c>
      <c r="I10" s="35"/>
      <c r="J10" s="20">
        <v>44.421264151157914</v>
      </c>
      <c r="K10" s="19">
        <v>14.903704778351258</v>
      </c>
      <c r="L10" s="21">
        <v>0</v>
      </c>
      <c r="N10" s="68"/>
      <c r="O10" s="68"/>
      <c r="P10" s="68"/>
      <c r="Q10" s="69"/>
      <c r="R10" s="29"/>
      <c r="S10" s="29"/>
      <c r="T10" s="29"/>
      <c r="U10" s="70"/>
      <c r="V10" s="70"/>
      <c r="W10" s="29"/>
      <c r="X10" s="29"/>
    </row>
    <row r="11" spans="1:27">
      <c r="A11" s="31" t="s">
        <v>92</v>
      </c>
      <c r="B11" s="32"/>
      <c r="C11" s="33"/>
      <c r="D11" s="17">
        <v>2019</v>
      </c>
      <c r="E11" s="18">
        <v>0.94982537375285492</v>
      </c>
      <c r="F11" s="19">
        <v>1.0513712893907781</v>
      </c>
      <c r="G11" s="20">
        <v>1.0673220995766493</v>
      </c>
      <c r="H11" s="34">
        <v>130.50687938656611</v>
      </c>
      <c r="I11" s="35"/>
      <c r="J11" s="20">
        <v>44.282411196348676</v>
      </c>
      <c r="K11" s="19">
        <v>14.629932249960094</v>
      </c>
      <c r="L11" s="21">
        <v>0</v>
      </c>
      <c r="N11" s="68"/>
      <c r="O11" s="68"/>
      <c r="P11" s="68"/>
      <c r="Q11" s="69"/>
      <c r="R11" s="29"/>
      <c r="S11" s="29"/>
      <c r="T11" s="29"/>
      <c r="U11" s="70"/>
      <c r="V11" s="70"/>
      <c r="W11" s="29"/>
      <c r="X11" s="29"/>
    </row>
    <row r="12" spans="1:27">
      <c r="A12" s="31" t="s">
        <v>93</v>
      </c>
      <c r="B12" s="32"/>
      <c r="C12" s="33"/>
      <c r="D12" s="17">
        <v>2019</v>
      </c>
      <c r="E12" s="18">
        <v>0.94932175041945421</v>
      </c>
      <c r="F12" s="19">
        <v>1.0476462474876529</v>
      </c>
      <c r="G12" s="20">
        <v>1.0758841780842683</v>
      </c>
      <c r="H12" s="34">
        <v>107.86488392470719</v>
      </c>
      <c r="I12" s="35"/>
      <c r="J12" s="20">
        <v>40.144469845903124</v>
      </c>
      <c r="K12" s="19">
        <v>11.949774642626874</v>
      </c>
      <c r="L12" s="21">
        <v>0</v>
      </c>
      <c r="N12" s="68"/>
      <c r="O12" s="68"/>
      <c r="P12" s="68"/>
      <c r="Q12" s="69"/>
      <c r="R12" s="29"/>
      <c r="S12" s="29"/>
      <c r="T12" s="29"/>
      <c r="U12" s="70"/>
      <c r="V12" s="70"/>
      <c r="W12" s="29"/>
      <c r="X12" s="29"/>
    </row>
    <row r="13" spans="1:27">
      <c r="A13" s="31" t="s">
        <v>94</v>
      </c>
      <c r="B13" s="32"/>
      <c r="C13" s="33"/>
      <c r="D13" s="17">
        <v>2019</v>
      </c>
      <c r="E13" s="18">
        <v>0.9262703970180548</v>
      </c>
      <c r="F13" s="19">
        <v>1.0253779686908158</v>
      </c>
      <c r="G13" s="20">
        <v>1.0404184253135549</v>
      </c>
      <c r="H13" s="34">
        <v>100.63710912700992</v>
      </c>
      <c r="I13" s="35"/>
      <c r="J13" s="20">
        <v>38.667132647319406</v>
      </c>
      <c r="K13" s="19">
        <v>11.412408036742876</v>
      </c>
      <c r="L13" s="21">
        <v>0</v>
      </c>
      <c r="N13" s="68"/>
      <c r="O13" s="68"/>
      <c r="P13" s="68"/>
      <c r="Q13" s="69"/>
      <c r="R13" s="29"/>
      <c r="S13" s="29"/>
      <c r="T13" s="29"/>
      <c r="U13" s="70"/>
      <c r="V13" s="70"/>
      <c r="W13" s="29"/>
      <c r="X13" s="29"/>
    </row>
    <row r="14" spans="1:27">
      <c r="A14" s="31" t="s">
        <v>95</v>
      </c>
      <c r="B14" s="32"/>
      <c r="C14" s="33"/>
      <c r="D14" s="17">
        <v>2019</v>
      </c>
      <c r="E14" s="18">
        <v>0.96533405803785222</v>
      </c>
      <c r="F14" s="19">
        <v>1.1074616086791149</v>
      </c>
      <c r="G14" s="20">
        <v>1.0787825231343999</v>
      </c>
      <c r="H14" s="34">
        <v>53.435110485563555</v>
      </c>
      <c r="I14" s="35"/>
      <c r="J14" s="20">
        <v>25.950743928302774</v>
      </c>
      <c r="K14" s="19">
        <v>14.80698546454069</v>
      </c>
      <c r="L14" s="21">
        <v>0</v>
      </c>
      <c r="N14" s="68"/>
      <c r="O14" s="68"/>
      <c r="P14" s="68"/>
      <c r="Q14" s="69"/>
      <c r="R14" s="29"/>
      <c r="S14" s="29"/>
      <c r="T14" s="29"/>
      <c r="U14" s="70"/>
      <c r="V14" s="70"/>
      <c r="W14" s="29"/>
      <c r="X14" s="29"/>
    </row>
    <row r="15" spans="1:27">
      <c r="A15" s="31" t="s">
        <v>96</v>
      </c>
      <c r="B15" s="32"/>
      <c r="C15" s="33"/>
      <c r="D15" s="17">
        <v>2019</v>
      </c>
      <c r="E15" s="18">
        <v>0.95089908278813295</v>
      </c>
      <c r="F15" s="19">
        <v>1.0539953145170715</v>
      </c>
      <c r="G15" s="20">
        <v>1.0542549198720559</v>
      </c>
      <c r="H15" s="34">
        <v>53.158898751267024</v>
      </c>
      <c r="I15" s="35"/>
      <c r="J15" s="20">
        <v>25.883636106532791</v>
      </c>
      <c r="K15" s="19">
        <v>14.625937810282736</v>
      </c>
      <c r="L15" s="21">
        <v>0</v>
      </c>
      <c r="N15" s="68"/>
      <c r="O15" s="68"/>
      <c r="P15" s="68"/>
      <c r="Q15" s="69"/>
      <c r="R15" s="29"/>
      <c r="S15" s="29"/>
      <c r="T15" s="29"/>
      <c r="U15" s="70"/>
      <c r="V15" s="70"/>
      <c r="W15" s="29"/>
      <c r="X15" s="29"/>
      <c r="AA15" s="67"/>
    </row>
    <row r="16" spans="1:27">
      <c r="A16" s="31" t="s">
        <v>97</v>
      </c>
      <c r="B16" s="32"/>
      <c r="C16" s="33"/>
      <c r="D16" s="17">
        <v>2019</v>
      </c>
      <c r="E16" s="18">
        <v>0.96555322957430489</v>
      </c>
      <c r="F16" s="19">
        <v>1.079488830244518</v>
      </c>
      <c r="G16" s="20">
        <v>1.0665729350843296</v>
      </c>
      <c r="H16" s="34">
        <v>122.60883778752498</v>
      </c>
      <c r="I16" s="35"/>
      <c r="J16" s="20">
        <v>45.233380302994405</v>
      </c>
      <c r="K16" s="19">
        <v>12.955272447380876</v>
      </c>
      <c r="L16" s="21">
        <v>0</v>
      </c>
      <c r="N16" s="68"/>
      <c r="O16" s="68"/>
      <c r="P16" s="68"/>
      <c r="Q16" s="69"/>
      <c r="R16" s="29"/>
      <c r="S16" s="29"/>
      <c r="T16" s="29"/>
      <c r="U16" s="70"/>
      <c r="V16" s="70"/>
      <c r="W16" s="29"/>
      <c r="X16" s="29"/>
    </row>
    <row r="17" spans="1:24">
      <c r="A17" s="31" t="s">
        <v>98</v>
      </c>
      <c r="B17" s="32"/>
      <c r="C17" s="33"/>
      <c r="D17" s="17">
        <v>2019</v>
      </c>
      <c r="E17" s="18">
        <v>0.93305868282850124</v>
      </c>
      <c r="F17" s="19">
        <v>1.0347821852264127</v>
      </c>
      <c r="G17" s="20">
        <v>1.0412394539862599</v>
      </c>
      <c r="H17" s="34">
        <v>118.92771522116767</v>
      </c>
      <c r="I17" s="35"/>
      <c r="J17" s="20">
        <v>44.508772227119671</v>
      </c>
      <c r="K17" s="19">
        <v>12.458313190705974</v>
      </c>
      <c r="L17" s="21">
        <v>0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</row>
    <row r="18" spans="1:24">
      <c r="A18" s="31" t="s">
        <v>99</v>
      </c>
      <c r="B18" s="32"/>
      <c r="C18" s="33"/>
      <c r="D18" s="17">
        <v>2019</v>
      </c>
      <c r="E18" s="18">
        <v>0.90654437683814093</v>
      </c>
      <c r="F18" s="19">
        <v>1.0075576125747727</v>
      </c>
      <c r="G18" s="20">
        <v>1.0037828521054946</v>
      </c>
      <c r="H18" s="34">
        <v>14.148056864131592</v>
      </c>
      <c r="I18" s="35"/>
      <c r="J18" s="20">
        <v>11.191016380413545</v>
      </c>
      <c r="K18" s="19">
        <v>9.2913406109351566</v>
      </c>
      <c r="L18" s="21">
        <v>0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</row>
    <row r="19" spans="1:24">
      <c r="A19" s="31" t="s">
        <v>100</v>
      </c>
      <c r="B19" s="32"/>
      <c r="C19" s="33"/>
      <c r="D19" s="17">
        <v>2019</v>
      </c>
      <c r="E19" s="18">
        <v>0.90327627479407768</v>
      </c>
      <c r="F19" s="19">
        <v>1.0037753914347907</v>
      </c>
      <c r="G19" s="20">
        <v>1.0019371906417347</v>
      </c>
      <c r="H19" s="34">
        <v>13.881736001000196</v>
      </c>
      <c r="I19" s="35"/>
      <c r="J19" s="20">
        <v>11.098560210798565</v>
      </c>
      <c r="K19" s="19">
        <v>9.2460642346688218</v>
      </c>
      <c r="L19" s="21">
        <v>0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</row>
    <row r="20" spans="1:24">
      <c r="A20" s="31" t="s">
        <v>101</v>
      </c>
      <c r="B20" s="32"/>
      <c r="C20" s="33"/>
      <c r="D20" s="17">
        <v>2019</v>
      </c>
      <c r="E20" s="18">
        <v>0.97664707160929698</v>
      </c>
      <c r="F20" s="19">
        <v>1.1196276937568237</v>
      </c>
      <c r="G20" s="20">
        <v>1.0933745833931616</v>
      </c>
      <c r="H20" s="34">
        <v>94.146665618020634</v>
      </c>
      <c r="I20" s="35"/>
      <c r="J20" s="20">
        <v>36.083078896366999</v>
      </c>
      <c r="K20" s="19">
        <v>13.120085100077201</v>
      </c>
      <c r="L20" s="21">
        <v>0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</row>
    <row r="21" spans="1:24" ht="17" thickBot="1">
      <c r="A21" s="31" t="s">
        <v>102</v>
      </c>
      <c r="B21" s="32"/>
      <c r="C21" s="33"/>
      <c r="D21" s="17">
        <v>2019</v>
      </c>
      <c r="E21" s="18">
        <v>0.9561252987545662</v>
      </c>
      <c r="F21" s="19">
        <v>1.0602108836464645</v>
      </c>
      <c r="G21" s="20">
        <v>1.0643177471946401</v>
      </c>
      <c r="H21" s="34">
        <v>93.504929302023612</v>
      </c>
      <c r="I21" s="35"/>
      <c r="J21" s="20">
        <v>35.947904391672772</v>
      </c>
      <c r="K21" s="19">
        <v>12.876045663791862</v>
      </c>
      <c r="L21" s="21">
        <v>0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</row>
    <row r="22" spans="1:24">
      <c r="A22" s="36" t="s">
        <v>103</v>
      </c>
      <c r="B22" s="37"/>
      <c r="C22" s="38"/>
      <c r="D22" s="12">
        <v>2019</v>
      </c>
      <c r="E22" s="13">
        <v>0.96723111729922562</v>
      </c>
      <c r="F22" s="14">
        <v>1.073116011338572</v>
      </c>
      <c r="G22" s="15">
        <v>1.1024834001427455</v>
      </c>
      <c r="H22" s="39">
        <v>56.505507686972592</v>
      </c>
      <c r="I22" s="40"/>
      <c r="J22" s="15">
        <v>24.469419659538175</v>
      </c>
      <c r="K22" s="14">
        <v>15.325262820526804</v>
      </c>
      <c r="L22" s="16">
        <v>0.16091163118393403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  <row r="23" spans="1:24">
      <c r="A23" s="31" t="s">
        <v>104</v>
      </c>
      <c r="B23" s="32"/>
      <c r="C23" s="33"/>
      <c r="D23" s="17">
        <v>2019</v>
      </c>
      <c r="E23" s="18">
        <v>0.94185650313108993</v>
      </c>
      <c r="F23" s="19">
        <v>1.0372112533769351</v>
      </c>
      <c r="G23" s="20">
        <v>1.0857560558052137</v>
      </c>
      <c r="H23" s="34">
        <v>54.624743294147045</v>
      </c>
      <c r="I23" s="35"/>
      <c r="J23" s="20">
        <v>24.027222021309925</v>
      </c>
      <c r="K23" s="19">
        <v>14.978480068985439</v>
      </c>
      <c r="L23" s="21">
        <v>0</v>
      </c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</row>
    <row r="24" spans="1:24">
      <c r="A24" s="31" t="s">
        <v>105</v>
      </c>
      <c r="B24" s="32"/>
      <c r="C24" s="33"/>
      <c r="D24" s="17">
        <v>2019</v>
      </c>
      <c r="E24" s="18">
        <v>0.95653248270526092</v>
      </c>
      <c r="F24" s="19">
        <v>1.0565076375936804</v>
      </c>
      <c r="G24" s="20">
        <v>1.1006814968646015</v>
      </c>
      <c r="H24" s="34">
        <v>111.1191152366173</v>
      </c>
      <c r="I24" s="35"/>
      <c r="J24" s="20">
        <v>36.17229890563096</v>
      </c>
      <c r="K24" s="19">
        <v>15.268306602543468</v>
      </c>
      <c r="L24" s="21">
        <v>0.15308081852498567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</row>
    <row r="25" spans="1:24">
      <c r="A25" s="31" t="s">
        <v>106</v>
      </c>
      <c r="B25" s="32"/>
      <c r="C25" s="33"/>
      <c r="D25" s="17">
        <v>2019</v>
      </c>
      <c r="E25" s="18">
        <v>0.94357748188506574</v>
      </c>
      <c r="F25" s="19">
        <v>1.0358778558452515</v>
      </c>
      <c r="G25" s="20">
        <v>1.1033491895481158</v>
      </c>
      <c r="H25" s="34">
        <v>110.43778124009498</v>
      </c>
      <c r="I25" s="35"/>
      <c r="J25" s="20">
        <v>36.038486231500691</v>
      </c>
      <c r="K25" s="19">
        <v>15.125562738207957</v>
      </c>
      <c r="L25" s="21">
        <v>0.13700412436887</v>
      </c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r="26" spans="1:24">
      <c r="A26" s="31" t="s">
        <v>107</v>
      </c>
      <c r="B26" s="32"/>
      <c r="C26" s="33"/>
      <c r="D26" s="17">
        <v>2019</v>
      </c>
      <c r="E26" s="18">
        <v>0.98843697935379526</v>
      </c>
      <c r="F26" s="19">
        <v>1.1413988845011618</v>
      </c>
      <c r="G26" s="20">
        <v>1.2153080656179303</v>
      </c>
      <c r="H26" s="34">
        <v>92.39824944040933</v>
      </c>
      <c r="I26" s="35"/>
      <c r="J26" s="20">
        <v>36.910454629158721</v>
      </c>
      <c r="K26" s="19">
        <v>14.735447638295078</v>
      </c>
      <c r="L26" s="21">
        <v>0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r="27" spans="1:24">
      <c r="A27" s="31" t="s">
        <v>108</v>
      </c>
      <c r="B27" s="32"/>
      <c r="C27" s="33"/>
      <c r="D27" s="17">
        <v>2019</v>
      </c>
      <c r="E27" s="18">
        <v>0.9738940382765805</v>
      </c>
      <c r="F27" s="19">
        <v>1.0721663112294146</v>
      </c>
      <c r="G27" s="20">
        <v>1.1824278671626041</v>
      </c>
      <c r="H27" s="34">
        <v>97.066763948878261</v>
      </c>
      <c r="I27" s="35"/>
      <c r="J27" s="20">
        <v>37.842394860997544</v>
      </c>
      <c r="K27" s="19">
        <v>14.774199526107392</v>
      </c>
      <c r="L27" s="21">
        <v>0</v>
      </c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r="28" spans="1:24">
      <c r="A28" s="31" t="s">
        <v>109</v>
      </c>
      <c r="B28" s="32"/>
      <c r="C28" s="33"/>
      <c r="D28" s="17">
        <v>2019</v>
      </c>
      <c r="E28" s="18">
        <v>0.96731604856738551</v>
      </c>
      <c r="F28" s="19">
        <v>1.1149412210566838</v>
      </c>
      <c r="G28" s="20">
        <v>1.0873177164837684</v>
      </c>
      <c r="H28" s="34">
        <v>41.409439857575762</v>
      </c>
      <c r="I28" s="35"/>
      <c r="J28" s="20">
        <v>18.242402002635842</v>
      </c>
      <c r="K28" s="19">
        <v>13.155104257998932</v>
      </c>
      <c r="L28" s="21">
        <v>0</v>
      </c>
    </row>
    <row r="29" spans="1:24" ht="17" thickBot="1">
      <c r="A29" s="31" t="s">
        <v>110</v>
      </c>
      <c r="B29" s="32"/>
      <c r="C29" s="33"/>
      <c r="D29" s="17">
        <v>2019</v>
      </c>
      <c r="E29" s="18">
        <v>0.95280894368054259</v>
      </c>
      <c r="F29" s="19">
        <v>1.0578449010296895</v>
      </c>
      <c r="G29" s="20">
        <v>1.0594694382129428</v>
      </c>
      <c r="H29" s="34">
        <v>41.091486193443501</v>
      </c>
      <c r="I29" s="35"/>
      <c r="J29" s="20">
        <v>18.161324350807195</v>
      </c>
      <c r="K29" s="19">
        <v>12.971376931492204</v>
      </c>
      <c r="L29" s="21">
        <v>0</v>
      </c>
    </row>
    <row r="30" spans="1:24">
      <c r="A30" s="36" t="s">
        <v>111</v>
      </c>
      <c r="B30" s="37"/>
      <c r="C30" s="38"/>
      <c r="D30" s="12">
        <v>2019</v>
      </c>
      <c r="E30" s="13">
        <v>0.96432363416933642</v>
      </c>
      <c r="F30" s="14">
        <v>1.0802046536743919</v>
      </c>
      <c r="G30" s="15">
        <v>1.0511038930296697</v>
      </c>
      <c r="H30" s="39">
        <v>121.05356010445537</v>
      </c>
      <c r="I30" s="40"/>
      <c r="J30" s="15">
        <v>38.147303316339951</v>
      </c>
      <c r="K30" s="14">
        <v>13.740662086834668</v>
      </c>
      <c r="L30" s="16">
        <v>0</v>
      </c>
    </row>
    <row r="31" spans="1:24">
      <c r="A31" s="31" t="s">
        <v>112</v>
      </c>
      <c r="B31" s="32"/>
      <c r="C31" s="33"/>
      <c r="D31" s="17">
        <v>2019</v>
      </c>
      <c r="E31" s="18">
        <v>0.93579835023399627</v>
      </c>
      <c r="F31" s="19">
        <v>1.040230175036678</v>
      </c>
      <c r="G31" s="20">
        <v>1.0320533834900654</v>
      </c>
      <c r="H31" s="34">
        <v>118.21863975511847</v>
      </c>
      <c r="I31" s="35"/>
      <c r="J31" s="20">
        <v>37.584301530007515</v>
      </c>
      <c r="K31" s="19">
        <v>13.320818255046648</v>
      </c>
      <c r="L31" s="21">
        <v>0</v>
      </c>
    </row>
    <row r="32" spans="1:24">
      <c r="A32" s="31" t="s">
        <v>113</v>
      </c>
      <c r="B32" s="32"/>
      <c r="C32" s="33"/>
      <c r="D32" s="17">
        <v>2019</v>
      </c>
      <c r="E32" s="18">
        <v>0.9629554591995958</v>
      </c>
      <c r="F32" s="19">
        <v>1.0742861348907242</v>
      </c>
      <c r="G32" s="20">
        <v>1.0532092099702524</v>
      </c>
      <c r="H32" s="34">
        <v>46.556509824919615</v>
      </c>
      <c r="I32" s="35"/>
      <c r="J32" s="20">
        <v>22.499895263766707</v>
      </c>
      <c r="K32" s="19">
        <v>14.455217255103493</v>
      </c>
      <c r="L32" s="21">
        <v>0</v>
      </c>
    </row>
    <row r="33" spans="1:12">
      <c r="A33" s="31" t="s">
        <v>114</v>
      </c>
      <c r="B33" s="32"/>
      <c r="C33" s="33"/>
      <c r="D33" s="17">
        <v>2019</v>
      </c>
      <c r="E33" s="18">
        <v>0.93400703347314606</v>
      </c>
      <c r="F33" s="19">
        <v>1.0373554065447093</v>
      </c>
      <c r="G33" s="20">
        <v>1.0346827446493185</v>
      </c>
      <c r="H33" s="34">
        <v>43.47468104064383</v>
      </c>
      <c r="I33" s="35"/>
      <c r="J33" s="20">
        <v>21.705835999841376</v>
      </c>
      <c r="K33" s="19">
        <v>14.020670891504263</v>
      </c>
      <c r="L33" s="21">
        <v>0</v>
      </c>
    </row>
    <row r="34" spans="1:12">
      <c r="A34" s="31" t="s">
        <v>115</v>
      </c>
      <c r="B34" s="32"/>
      <c r="C34" s="33"/>
      <c r="D34" s="17">
        <v>2019</v>
      </c>
      <c r="E34" s="18">
        <v>0.96615021281617341</v>
      </c>
      <c r="F34" s="19">
        <v>1.0813206678022516</v>
      </c>
      <c r="G34" s="20">
        <v>1.0681071230003034</v>
      </c>
      <c r="H34" s="34">
        <v>120.61000427526105</v>
      </c>
      <c r="I34" s="35"/>
      <c r="J34" s="20">
        <v>39.766304136996602</v>
      </c>
      <c r="K34" s="19">
        <v>11.665793336974835</v>
      </c>
      <c r="L34" s="21">
        <v>0</v>
      </c>
    </row>
    <row r="35" spans="1:12">
      <c r="A35" s="31" t="s">
        <v>116</v>
      </c>
      <c r="B35" s="32"/>
      <c r="C35" s="33"/>
      <c r="D35" s="17">
        <v>2019</v>
      </c>
      <c r="E35" s="18">
        <v>0.93893709771037615</v>
      </c>
      <c r="F35" s="19">
        <v>1.0409670691287685</v>
      </c>
      <c r="G35" s="20">
        <v>1.0485725537740176</v>
      </c>
      <c r="H35" s="34">
        <v>118.1484935450033</v>
      </c>
      <c r="I35" s="35"/>
      <c r="J35" s="20">
        <v>39.280986332335374</v>
      </c>
      <c r="K35" s="19">
        <v>11.27537284723422</v>
      </c>
      <c r="L35" s="21">
        <v>0</v>
      </c>
    </row>
    <row r="36" spans="1:12">
      <c r="A36" s="31" t="s">
        <v>117</v>
      </c>
      <c r="B36" s="32"/>
      <c r="C36" s="33"/>
      <c r="D36" s="17">
        <v>2019</v>
      </c>
      <c r="E36" s="18">
        <v>0.93974346168100276</v>
      </c>
      <c r="F36" s="19">
        <v>1.0439600541826914</v>
      </c>
      <c r="G36" s="20">
        <v>1.0333952563966793</v>
      </c>
      <c r="H36" s="34">
        <v>66.484910878722076</v>
      </c>
      <c r="I36" s="35"/>
      <c r="J36" s="20">
        <v>26.393400544591305</v>
      </c>
      <c r="K36" s="19">
        <v>15.141204365600274</v>
      </c>
      <c r="L36" s="21">
        <v>0.13851739354181802</v>
      </c>
    </row>
    <row r="37" spans="1:12">
      <c r="A37" s="31" t="s">
        <v>118</v>
      </c>
      <c r="B37" s="32"/>
      <c r="C37" s="33"/>
      <c r="D37" s="17">
        <v>2019</v>
      </c>
      <c r="E37" s="18">
        <v>0.92097649765455669</v>
      </c>
      <c r="F37" s="19">
        <v>1.0221148435409904</v>
      </c>
      <c r="G37" s="20">
        <v>1.0230458469027328</v>
      </c>
      <c r="H37" s="34">
        <v>63.989198382027311</v>
      </c>
      <c r="I37" s="35"/>
      <c r="J37" s="20">
        <v>25.800101724146771</v>
      </c>
      <c r="K37" s="19">
        <v>14.827391121815916</v>
      </c>
      <c r="L37" s="21">
        <v>0</v>
      </c>
    </row>
    <row r="38" spans="1:12">
      <c r="A38" s="31" t="s">
        <v>119</v>
      </c>
      <c r="B38" s="32"/>
      <c r="C38" s="33"/>
      <c r="D38" s="17">
        <v>2019</v>
      </c>
      <c r="E38" s="18">
        <v>0.96814383582770791</v>
      </c>
      <c r="F38" s="19">
        <v>1.0866359508935537</v>
      </c>
      <c r="G38" s="20">
        <v>1.0761211778396969</v>
      </c>
      <c r="H38" s="34">
        <v>97.216034044450851</v>
      </c>
      <c r="I38" s="35"/>
      <c r="J38" s="20">
        <v>37.406221244180841</v>
      </c>
      <c r="K38" s="19">
        <v>14.420293716397079</v>
      </c>
      <c r="L38" s="21">
        <v>0</v>
      </c>
    </row>
    <row r="39" spans="1:12">
      <c r="A39" s="31" t="s">
        <v>120</v>
      </c>
      <c r="B39" s="32"/>
      <c r="C39" s="33"/>
      <c r="D39" s="17">
        <v>2019</v>
      </c>
      <c r="E39" s="18">
        <v>0.94209875870478221</v>
      </c>
      <c r="F39" s="19">
        <v>1.0436574672279093</v>
      </c>
      <c r="G39" s="20">
        <v>1.0556416029428135</v>
      </c>
      <c r="H39" s="34">
        <v>95.210445487939836</v>
      </c>
      <c r="I39" s="35"/>
      <c r="J39" s="20">
        <v>36.985471213350351</v>
      </c>
      <c r="K39" s="19">
        <v>14.061155936249028</v>
      </c>
      <c r="L39" s="21">
        <v>0</v>
      </c>
    </row>
    <row r="40" spans="1:12">
      <c r="A40" s="31" t="s">
        <v>121</v>
      </c>
      <c r="B40" s="32"/>
      <c r="C40" s="33"/>
      <c r="D40" s="17">
        <v>2019</v>
      </c>
      <c r="E40" s="18">
        <v>0.96292366443755728</v>
      </c>
      <c r="F40" s="19">
        <v>1.0731917277426368</v>
      </c>
      <c r="G40" s="20">
        <v>1.0559472149385345</v>
      </c>
      <c r="H40" s="34">
        <v>89.878987348053769</v>
      </c>
      <c r="I40" s="35"/>
      <c r="J40" s="20">
        <v>31.995653310259335</v>
      </c>
      <c r="K40" s="19">
        <v>11.776491463898175</v>
      </c>
      <c r="L40" s="21">
        <v>0</v>
      </c>
    </row>
    <row r="41" spans="1:12">
      <c r="A41" s="31" t="s">
        <v>122</v>
      </c>
      <c r="B41" s="32"/>
      <c r="C41" s="33"/>
      <c r="D41" s="17">
        <v>2019</v>
      </c>
      <c r="E41" s="18">
        <v>0.93418518493814484</v>
      </c>
      <c r="F41" s="19">
        <v>1.0368055899276711</v>
      </c>
      <c r="G41" s="20">
        <v>1.038526960882407</v>
      </c>
      <c r="H41" s="34">
        <v>86.954010332383888</v>
      </c>
      <c r="I41" s="35"/>
      <c r="J41" s="20">
        <v>31.361276775669577</v>
      </c>
      <c r="K41" s="19">
        <v>11.350671656496159</v>
      </c>
      <c r="L41" s="21">
        <v>0</v>
      </c>
    </row>
    <row r="42" spans="1:12">
      <c r="A42" s="31" t="s">
        <v>123</v>
      </c>
      <c r="B42" s="32"/>
      <c r="C42" s="33"/>
      <c r="D42" s="17">
        <v>2019</v>
      </c>
      <c r="E42" s="18">
        <v>0.9641782054976058</v>
      </c>
      <c r="F42" s="19">
        <v>1.0730813182587169</v>
      </c>
      <c r="G42" s="20">
        <v>1.0426106976825198</v>
      </c>
      <c r="H42" s="34">
        <v>76.310254373002579</v>
      </c>
      <c r="I42" s="35"/>
      <c r="J42" s="20">
        <v>34.473019461813301</v>
      </c>
      <c r="K42" s="19">
        <v>13.938540527228405</v>
      </c>
      <c r="L42" s="21">
        <v>0</v>
      </c>
    </row>
    <row r="43" spans="1:12">
      <c r="A43" s="31" t="s">
        <v>124</v>
      </c>
      <c r="B43" s="32"/>
      <c r="C43" s="33"/>
      <c r="D43" s="17">
        <v>2019</v>
      </c>
      <c r="E43" s="18">
        <v>0.93265351114504902</v>
      </c>
      <c r="F43" s="19">
        <v>1.0366203452655653</v>
      </c>
      <c r="G43" s="20">
        <v>1.0246843598697026</v>
      </c>
      <c r="H43" s="34">
        <v>73.72044391001252</v>
      </c>
      <c r="I43" s="35"/>
      <c r="J43" s="20">
        <v>33.877246689428958</v>
      </c>
      <c r="K43" s="19">
        <v>13.500843672452957</v>
      </c>
      <c r="L43" s="21">
        <v>0</v>
      </c>
    </row>
    <row r="44" spans="1:12">
      <c r="A44" s="31" t="s">
        <v>125</v>
      </c>
      <c r="B44" s="32"/>
      <c r="C44" s="33"/>
      <c r="D44" s="17">
        <v>2019</v>
      </c>
      <c r="E44" s="18">
        <v>0.96858619830845638</v>
      </c>
      <c r="F44" s="19">
        <v>1.0910950826605204</v>
      </c>
      <c r="G44" s="20">
        <v>1.0688986905710798</v>
      </c>
      <c r="H44" s="34">
        <v>89.972494895860564</v>
      </c>
      <c r="I44" s="35"/>
      <c r="J44" s="20">
        <v>37.071256282814886</v>
      </c>
      <c r="K44" s="19">
        <v>16.169414934043917</v>
      </c>
      <c r="L44" s="21">
        <v>0.36996741575278236</v>
      </c>
    </row>
    <row r="45" spans="1:12">
      <c r="A45" s="31" t="s">
        <v>126</v>
      </c>
      <c r="B45" s="32"/>
      <c r="C45" s="33"/>
      <c r="D45" s="17">
        <v>2019</v>
      </c>
      <c r="E45" s="18">
        <v>0.94228241373193955</v>
      </c>
      <c r="F45" s="19">
        <v>1.0458511934664108</v>
      </c>
      <c r="G45" s="20">
        <v>1.0460426992771921</v>
      </c>
      <c r="H45" s="34">
        <v>87.617005605837818</v>
      </c>
      <c r="I45" s="35"/>
      <c r="J45" s="20">
        <v>36.562974325867394</v>
      </c>
      <c r="K45" s="19">
        <v>15.79303422877175</v>
      </c>
      <c r="L45" s="21">
        <v>0.25541665815267223</v>
      </c>
    </row>
    <row r="46" spans="1:12">
      <c r="A46" s="31"/>
      <c r="B46" s="32"/>
      <c r="C46" s="33"/>
      <c r="D46" s="17"/>
      <c r="E46" s="18"/>
      <c r="F46" s="19"/>
      <c r="G46" s="20"/>
      <c r="H46" s="34"/>
      <c r="I46" s="35"/>
      <c r="J46" s="20"/>
      <c r="K46" s="19"/>
      <c r="L46" s="21"/>
    </row>
  </sheetData>
  <mergeCells count="123">
    <mergeCell ref="L2:L3"/>
    <mergeCell ref="A4:C4"/>
    <mergeCell ref="H4:I4"/>
    <mergeCell ref="A5:C5"/>
    <mergeCell ref="H5:I5"/>
    <mergeCell ref="A6:C6"/>
    <mergeCell ref="H6:I6"/>
    <mergeCell ref="A1:C3"/>
    <mergeCell ref="D1:D3"/>
    <mergeCell ref="H1:I1"/>
    <mergeCell ref="K1:L1"/>
    <mergeCell ref="E2:E3"/>
    <mergeCell ref="F2:F3"/>
    <mergeCell ref="G2:G3"/>
    <mergeCell ref="H2:I3"/>
    <mergeCell ref="J2:J3"/>
    <mergeCell ref="K2:K3"/>
    <mergeCell ref="A10:C10"/>
    <mergeCell ref="H10:I10"/>
    <mergeCell ref="A11:C11"/>
    <mergeCell ref="H11:I11"/>
    <mergeCell ref="A12:C12"/>
    <mergeCell ref="H12:I12"/>
    <mergeCell ref="A7:C7"/>
    <mergeCell ref="H7:I7"/>
    <mergeCell ref="A8:C8"/>
    <mergeCell ref="H8:I8"/>
    <mergeCell ref="A9:C9"/>
    <mergeCell ref="H9:I9"/>
    <mergeCell ref="A16:C16"/>
    <mergeCell ref="H16:I16"/>
    <mergeCell ref="A17:C17"/>
    <mergeCell ref="H17:I17"/>
    <mergeCell ref="A18:C18"/>
    <mergeCell ref="H18:I18"/>
    <mergeCell ref="A13:C13"/>
    <mergeCell ref="H13:I13"/>
    <mergeCell ref="A14:C14"/>
    <mergeCell ref="H14:I14"/>
    <mergeCell ref="A15:C15"/>
    <mergeCell ref="H15:I15"/>
    <mergeCell ref="A23:C23"/>
    <mergeCell ref="H23:I23"/>
    <mergeCell ref="A24:C24"/>
    <mergeCell ref="H24:I24"/>
    <mergeCell ref="A19:C19"/>
    <mergeCell ref="H19:I19"/>
    <mergeCell ref="A20:C20"/>
    <mergeCell ref="H20:I20"/>
    <mergeCell ref="A21:C21"/>
    <mergeCell ref="H21:I21"/>
    <mergeCell ref="N7:P7"/>
    <mergeCell ref="U7:V7"/>
    <mergeCell ref="N8:P8"/>
    <mergeCell ref="U8:V8"/>
    <mergeCell ref="N9:P9"/>
    <mergeCell ref="U9:V9"/>
    <mergeCell ref="N4:P4"/>
    <mergeCell ref="U4:V4"/>
    <mergeCell ref="N5:P5"/>
    <mergeCell ref="U5:V5"/>
    <mergeCell ref="N6:P6"/>
    <mergeCell ref="U6:V6"/>
    <mergeCell ref="N13:P13"/>
    <mergeCell ref="U13:V13"/>
    <mergeCell ref="N14:P14"/>
    <mergeCell ref="U14:V14"/>
    <mergeCell ref="N15:P15"/>
    <mergeCell ref="U15:V15"/>
    <mergeCell ref="N10:P10"/>
    <mergeCell ref="U10:V10"/>
    <mergeCell ref="N11:P11"/>
    <mergeCell ref="U11:V11"/>
    <mergeCell ref="N12:P12"/>
    <mergeCell ref="U12:V12"/>
    <mergeCell ref="A37:C37"/>
    <mergeCell ref="H37:I37"/>
    <mergeCell ref="A38:C38"/>
    <mergeCell ref="H38:I38"/>
    <mergeCell ref="N16:P16"/>
    <mergeCell ref="U16:V16"/>
    <mergeCell ref="A34:C34"/>
    <mergeCell ref="H34:I34"/>
    <mergeCell ref="A35:C35"/>
    <mergeCell ref="H35:I35"/>
    <mergeCell ref="A28:C28"/>
    <mergeCell ref="H28:I28"/>
    <mergeCell ref="A29:C29"/>
    <mergeCell ref="H29:I29"/>
    <mergeCell ref="A30:C30"/>
    <mergeCell ref="H30:I30"/>
    <mergeCell ref="A25:C25"/>
    <mergeCell ref="H25:I25"/>
    <mergeCell ref="A26:C26"/>
    <mergeCell ref="H26:I26"/>
    <mergeCell ref="A27:C27"/>
    <mergeCell ref="H27:I27"/>
    <mergeCell ref="A22:C22"/>
    <mergeCell ref="H22:I22"/>
    <mergeCell ref="A45:C45"/>
    <mergeCell ref="H45:I45"/>
    <mergeCell ref="A46:C46"/>
    <mergeCell ref="H46:I46"/>
    <mergeCell ref="A31:C31"/>
    <mergeCell ref="H31:I31"/>
    <mergeCell ref="A32:C32"/>
    <mergeCell ref="H32:I32"/>
    <mergeCell ref="A33:C33"/>
    <mergeCell ref="H33:I33"/>
    <mergeCell ref="A42:C42"/>
    <mergeCell ref="H42:I42"/>
    <mergeCell ref="A43:C43"/>
    <mergeCell ref="H43:I43"/>
    <mergeCell ref="A44:C44"/>
    <mergeCell ref="H44:I44"/>
    <mergeCell ref="A39:C39"/>
    <mergeCell ref="H39:I39"/>
    <mergeCell ref="A40:C40"/>
    <mergeCell ref="H40:I40"/>
    <mergeCell ref="A41:C41"/>
    <mergeCell ref="H41:I41"/>
    <mergeCell ref="A36:C36"/>
    <mergeCell ref="H36:I3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78FB-F909-ED43-9E8D-8EBDF712EBB7}">
  <dimension ref="A1:Z45"/>
  <sheetViews>
    <sheetView zoomScale="59" workbookViewId="0">
      <selection activeCell="V14" sqref="V14"/>
    </sheetView>
  </sheetViews>
  <sheetFormatPr baseColWidth="10" defaultRowHeight="16"/>
  <cols>
    <col min="11" max="13" width="11.33203125" bestFit="1" customWidth="1"/>
  </cols>
  <sheetData>
    <row r="1" spans="1:26" ht="18">
      <c r="A1" s="43" t="s">
        <v>74</v>
      </c>
      <c r="B1" s="44"/>
      <c r="C1" s="45"/>
      <c r="D1" s="52" t="s">
        <v>79</v>
      </c>
      <c r="E1" s="53"/>
      <c r="F1" s="11" t="s">
        <v>80</v>
      </c>
      <c r="G1" s="52" t="s">
        <v>81</v>
      </c>
      <c r="H1" s="54"/>
    </row>
    <row r="2" spans="1:26">
      <c r="A2" s="46"/>
      <c r="B2" s="47"/>
      <c r="C2" s="48"/>
      <c r="D2" s="59" t="s">
        <v>83</v>
      </c>
      <c r="E2" s="60"/>
      <c r="F2" s="57" t="s">
        <v>83</v>
      </c>
      <c r="G2" s="57" t="s">
        <v>83</v>
      </c>
      <c r="H2" s="41" t="s">
        <v>84</v>
      </c>
    </row>
    <row r="3" spans="1:26" ht="17" thickBot="1">
      <c r="A3" s="46"/>
      <c r="B3" s="47"/>
      <c r="C3" s="48"/>
      <c r="D3" s="61"/>
      <c r="E3" s="62"/>
      <c r="F3" s="58"/>
      <c r="G3" s="58"/>
      <c r="H3" s="42"/>
      <c r="J3" s="22" t="s">
        <v>128</v>
      </c>
      <c r="K3" s="22" t="s">
        <v>4</v>
      </c>
      <c r="L3" s="22" t="s">
        <v>142</v>
      </c>
      <c r="M3" s="22" t="s">
        <v>147</v>
      </c>
      <c r="W3" s="22" t="s">
        <v>138</v>
      </c>
      <c r="X3" s="22"/>
      <c r="Y3" s="22"/>
      <c r="Z3" s="22"/>
    </row>
    <row r="4" spans="1:26" ht="18" thickBot="1">
      <c r="A4" s="36" t="s">
        <v>85</v>
      </c>
      <c r="B4" s="37"/>
      <c r="C4" s="38"/>
      <c r="D4" s="39">
        <v>68.521977544805935</v>
      </c>
      <c r="E4" s="40"/>
      <c r="F4" s="15">
        <v>29.030092999692283</v>
      </c>
      <c r="G4" s="14">
        <v>16.779788138231986</v>
      </c>
      <c r="H4" s="16">
        <v>0.62725592033339339</v>
      </c>
      <c r="J4" t="s">
        <v>127</v>
      </c>
      <c r="K4" s="7">
        <v>100</v>
      </c>
      <c r="L4" s="7">
        <v>98.0527267475168</v>
      </c>
      <c r="M4" s="7">
        <f>L4-K4</f>
        <v>-1.9472732524831997</v>
      </c>
      <c r="V4" s="30"/>
      <c r="W4" s="22"/>
      <c r="X4" s="22"/>
      <c r="Y4" s="22"/>
      <c r="Z4" s="22"/>
    </row>
    <row r="5" spans="1:26" ht="17">
      <c r="A5" s="31" t="s">
        <v>86</v>
      </c>
      <c r="B5" s="32"/>
      <c r="C5" s="33"/>
      <c r="D5" s="39">
        <v>68.851793504269708</v>
      </c>
      <c r="E5" s="40"/>
      <c r="F5" s="15">
        <v>29.104046746019336</v>
      </c>
      <c r="G5" s="14">
        <v>16.586005830082055</v>
      </c>
      <c r="H5" s="16">
        <v>0.53607770470041416</v>
      </c>
      <c r="J5" t="s">
        <v>129</v>
      </c>
      <c r="K5" s="7">
        <v>100</v>
      </c>
      <c r="L5" s="7">
        <v>98.479184872907396</v>
      </c>
      <c r="M5" s="7">
        <f t="shared" ref="M5:M34" si="0">L5-K5</f>
        <v>-1.5208151270926038</v>
      </c>
      <c r="V5" s="30"/>
      <c r="W5" t="s">
        <v>141</v>
      </c>
    </row>
    <row r="6" spans="1:26" ht="17">
      <c r="A6" s="31" t="s">
        <v>87</v>
      </c>
      <c r="B6" s="32"/>
      <c r="C6" s="33"/>
      <c r="D6" s="34">
        <v>69.882703522875204</v>
      </c>
      <c r="E6" s="35"/>
      <c r="F6" s="20">
        <v>30.108608635962625</v>
      </c>
      <c r="G6" s="19">
        <v>16.314838713626166</v>
      </c>
      <c r="H6" s="21">
        <v>0.42329086307262465</v>
      </c>
      <c r="J6" t="s">
        <v>130</v>
      </c>
      <c r="K6" s="7">
        <v>100</v>
      </c>
      <c r="L6" s="7">
        <v>100.08578829006299</v>
      </c>
      <c r="M6" s="7">
        <f t="shared" si="0"/>
        <v>8.5788290062993156E-2</v>
      </c>
      <c r="V6" s="30"/>
    </row>
    <row r="7" spans="1:26" ht="17">
      <c r="A7" s="31" t="s">
        <v>88</v>
      </c>
      <c r="B7" s="32"/>
      <c r="C7" s="33"/>
      <c r="D7" s="34">
        <v>69.2036045283986</v>
      </c>
      <c r="E7" s="35"/>
      <c r="F7" s="20">
        <v>29.954209668110458</v>
      </c>
      <c r="G7" s="19">
        <v>16.046667658109619</v>
      </c>
      <c r="H7" s="21">
        <v>0.32887716310083448</v>
      </c>
      <c r="J7" t="s">
        <v>131</v>
      </c>
      <c r="K7" s="7">
        <v>100</v>
      </c>
      <c r="L7" s="7">
        <v>97.658127239801402</v>
      </c>
      <c r="M7" s="7">
        <f t="shared" si="0"/>
        <v>-2.3418727601985978</v>
      </c>
      <c r="V7" s="30"/>
      <c r="X7" t="s">
        <v>127</v>
      </c>
    </row>
    <row r="8" spans="1:26" ht="17">
      <c r="A8" s="31" t="s">
        <v>89</v>
      </c>
      <c r="B8" s="32"/>
      <c r="C8" s="33"/>
      <c r="D8" s="34">
        <v>140.16969643667886</v>
      </c>
      <c r="E8" s="35"/>
      <c r="F8" s="20">
        <v>53.771678949602652</v>
      </c>
      <c r="G8" s="19">
        <v>10.336241542787427</v>
      </c>
      <c r="H8" s="21">
        <v>0</v>
      </c>
      <c r="J8" t="s">
        <v>132</v>
      </c>
      <c r="K8" s="7">
        <v>100</v>
      </c>
      <c r="L8" s="7">
        <v>95.86192282259951</v>
      </c>
      <c r="M8" s="7">
        <f t="shared" si="0"/>
        <v>-4.1380771774004899</v>
      </c>
      <c r="V8" s="30"/>
      <c r="X8">
        <f>D5/(D4/100)</f>
        <v>100.48132872296061</v>
      </c>
    </row>
    <row r="9" spans="1:26" ht="17">
      <c r="A9" s="31" t="s">
        <v>90</v>
      </c>
      <c r="B9" s="32"/>
      <c r="C9" s="33"/>
      <c r="D9" s="34">
        <v>137.38236494596902</v>
      </c>
      <c r="E9" s="35"/>
      <c r="F9" s="20">
        <v>53.315043240482247</v>
      </c>
      <c r="G9" s="19">
        <v>9.9938267556142151</v>
      </c>
      <c r="H9" s="21">
        <v>0</v>
      </c>
      <c r="J9" t="s">
        <v>133</v>
      </c>
      <c r="K9" s="7">
        <v>100</v>
      </c>
      <c r="L9" s="7">
        <v>97.167706519744698</v>
      </c>
      <c r="M9" s="7">
        <f t="shared" si="0"/>
        <v>-2.8322934802553021</v>
      </c>
      <c r="V9" s="30"/>
      <c r="X9">
        <f>D7/(D6/100)</f>
        <v>99.028230219721962</v>
      </c>
    </row>
    <row r="10" spans="1:26" ht="17">
      <c r="A10" s="31" t="s">
        <v>91</v>
      </c>
      <c r="B10" s="32"/>
      <c r="C10" s="33"/>
      <c r="D10" s="34">
        <v>131.23736922520098</v>
      </c>
      <c r="E10" s="35"/>
      <c r="F10" s="20">
        <v>44.421264151157914</v>
      </c>
      <c r="G10" s="19">
        <v>14.903704778351258</v>
      </c>
      <c r="H10" s="21">
        <v>0</v>
      </c>
      <c r="M10" s="7"/>
      <c r="V10" s="30"/>
      <c r="X10">
        <f>D9/(D8/100)</f>
        <v>98.011459280024184</v>
      </c>
    </row>
    <row r="11" spans="1:26" ht="17">
      <c r="A11" s="31" t="s">
        <v>92</v>
      </c>
      <c r="B11" s="32"/>
      <c r="C11" s="33"/>
      <c r="D11" s="34">
        <v>130.50687938656611</v>
      </c>
      <c r="E11" s="35"/>
      <c r="F11" s="20">
        <v>44.282411196348676</v>
      </c>
      <c r="G11" s="19">
        <v>14.629932249960094</v>
      </c>
      <c r="H11" s="21">
        <v>0</v>
      </c>
      <c r="M11" s="7"/>
      <c r="V11" s="30"/>
      <c r="X11">
        <f>D11/(D10/100)</f>
        <v>99.443382747652194</v>
      </c>
    </row>
    <row r="12" spans="1:26" ht="17">
      <c r="A12" s="31" t="s">
        <v>93</v>
      </c>
      <c r="B12" s="32"/>
      <c r="C12" s="33"/>
      <c r="D12" s="34">
        <v>107.86488392470719</v>
      </c>
      <c r="E12" s="35"/>
      <c r="F12" s="20">
        <v>40.144469845903124</v>
      </c>
      <c r="G12" s="19">
        <v>11.949774642626874</v>
      </c>
      <c r="H12" s="21">
        <v>0</v>
      </c>
      <c r="M12" s="7"/>
      <c r="V12" s="30"/>
      <c r="X12">
        <f>D13/(D12/100)</f>
        <v>93.299232767225277</v>
      </c>
    </row>
    <row r="13" spans="1:26" ht="17">
      <c r="A13" s="31" t="s">
        <v>94</v>
      </c>
      <c r="B13" s="32"/>
      <c r="C13" s="33"/>
      <c r="D13" s="34">
        <v>100.63710912700992</v>
      </c>
      <c r="E13" s="35"/>
      <c r="F13" s="20">
        <v>38.667132647319406</v>
      </c>
      <c r="G13" s="19">
        <v>11.412408036742876</v>
      </c>
      <c r="H13" s="21">
        <v>0</v>
      </c>
      <c r="M13" s="7"/>
      <c r="V13" s="30"/>
    </row>
    <row r="14" spans="1:26" ht="17">
      <c r="A14" s="31" t="s">
        <v>95</v>
      </c>
      <c r="B14" s="32"/>
      <c r="C14" s="33"/>
      <c r="D14" s="34">
        <v>53.435110485563598</v>
      </c>
      <c r="E14" s="35"/>
      <c r="F14" s="20">
        <v>25.950743928302774</v>
      </c>
      <c r="G14" s="19">
        <v>14.80698546454069</v>
      </c>
      <c r="H14" s="21">
        <v>0</v>
      </c>
      <c r="M14" s="7"/>
      <c r="V14" s="30"/>
      <c r="W14" t="s">
        <v>139</v>
      </c>
    </row>
    <row r="15" spans="1:26" ht="17">
      <c r="A15" s="31" t="s">
        <v>96</v>
      </c>
      <c r="B15" s="32"/>
      <c r="C15" s="33"/>
      <c r="D15" s="34">
        <v>53.158898751267024</v>
      </c>
      <c r="E15" s="35"/>
      <c r="F15" s="20">
        <v>25.883636106532791</v>
      </c>
      <c r="G15" s="19">
        <v>14.625937810282736</v>
      </c>
      <c r="H15" s="21">
        <v>0</v>
      </c>
      <c r="M15" s="7"/>
      <c r="V15" s="30"/>
      <c r="W15" t="s">
        <v>140</v>
      </c>
    </row>
    <row r="16" spans="1:26" ht="17">
      <c r="A16" s="31" t="s">
        <v>97</v>
      </c>
      <c r="B16" s="32"/>
      <c r="C16" s="33"/>
      <c r="D16" s="34">
        <v>122.60883778752498</v>
      </c>
      <c r="E16" s="35"/>
      <c r="F16" s="20">
        <v>45.233380302994405</v>
      </c>
      <c r="G16" s="19">
        <v>12.955272447380876</v>
      </c>
      <c r="H16" s="21">
        <v>0</v>
      </c>
      <c r="J16" s="22" t="s">
        <v>128</v>
      </c>
      <c r="K16" s="22" t="s">
        <v>5</v>
      </c>
      <c r="L16" s="22" t="s">
        <v>143</v>
      </c>
      <c r="M16" s="7"/>
      <c r="V16" s="30"/>
      <c r="W16" t="s">
        <v>145</v>
      </c>
    </row>
    <row r="17" spans="1:23" ht="17">
      <c r="A17" s="31" t="s">
        <v>98</v>
      </c>
      <c r="B17" s="32"/>
      <c r="C17" s="33"/>
      <c r="D17" s="34">
        <v>118.92771522116767</v>
      </c>
      <c r="E17" s="35"/>
      <c r="F17" s="20">
        <v>44.508772227119671</v>
      </c>
      <c r="G17" s="19">
        <v>12.458313190705974</v>
      </c>
      <c r="H17" s="21">
        <v>0</v>
      </c>
      <c r="J17" t="s">
        <v>127</v>
      </c>
      <c r="K17" s="29">
        <v>100</v>
      </c>
      <c r="L17" s="7">
        <v>98.980019158553745</v>
      </c>
      <c r="M17" s="7">
        <f t="shared" si="0"/>
        <v>-1.0199808414462552</v>
      </c>
      <c r="V17" s="30"/>
      <c r="W17" t="s">
        <v>146</v>
      </c>
    </row>
    <row r="18" spans="1:23" ht="17">
      <c r="A18" s="31" t="s">
        <v>99</v>
      </c>
      <c r="B18" s="32"/>
      <c r="C18" s="33"/>
      <c r="D18" s="34">
        <v>14.148056864131592</v>
      </c>
      <c r="E18" s="35"/>
      <c r="F18" s="20">
        <v>11.191016380413545</v>
      </c>
      <c r="G18" s="19">
        <v>9.2913406109351566</v>
      </c>
      <c r="H18" s="21">
        <v>0</v>
      </c>
      <c r="J18" t="s">
        <v>129</v>
      </c>
      <c r="K18" s="29">
        <v>100</v>
      </c>
      <c r="L18" s="7">
        <v>99.234671628603834</v>
      </c>
      <c r="M18" s="7">
        <f t="shared" si="0"/>
        <v>-0.76532837139616561</v>
      </c>
      <c r="V18" s="30"/>
    </row>
    <row r="19" spans="1:23" ht="17">
      <c r="A19" s="31" t="s">
        <v>100</v>
      </c>
      <c r="B19" s="32"/>
      <c r="C19" s="33"/>
      <c r="D19" s="34">
        <v>13.881736001000196</v>
      </c>
      <c r="E19" s="35"/>
      <c r="F19" s="20">
        <v>11.098560210798565</v>
      </c>
      <c r="G19" s="19">
        <v>9.2460642346688218</v>
      </c>
      <c r="H19" s="21">
        <v>0</v>
      </c>
      <c r="J19" t="s">
        <v>130</v>
      </c>
      <c r="K19" s="29">
        <v>100</v>
      </c>
      <c r="L19" s="7">
        <v>99.975836620573205</v>
      </c>
      <c r="M19" s="7">
        <f t="shared" si="0"/>
        <v>-2.4163379426795473E-2</v>
      </c>
      <c r="V19" s="30"/>
    </row>
    <row r="20" spans="1:23" ht="17">
      <c r="A20" s="31" t="s">
        <v>101</v>
      </c>
      <c r="B20" s="32"/>
      <c r="C20" s="33"/>
      <c r="D20" s="34">
        <v>94.146665618020634</v>
      </c>
      <c r="E20" s="35"/>
      <c r="F20" s="20">
        <v>36.083078896366999</v>
      </c>
      <c r="G20" s="19">
        <v>13.120085100077201</v>
      </c>
      <c r="H20" s="21">
        <v>0</v>
      </c>
      <c r="J20" t="s">
        <v>131</v>
      </c>
      <c r="K20" s="29">
        <v>100</v>
      </c>
      <c r="L20" s="7">
        <v>98.524137390096243</v>
      </c>
      <c r="M20" s="7">
        <f t="shared" si="0"/>
        <v>-1.4758626099037571</v>
      </c>
      <c r="Q20" s="28"/>
      <c r="R20" s="28"/>
      <c r="V20" s="30"/>
    </row>
    <row r="21" spans="1:23" ht="18" thickBot="1">
      <c r="A21" s="31" t="s">
        <v>102</v>
      </c>
      <c r="B21" s="32"/>
      <c r="C21" s="33"/>
      <c r="D21" s="34">
        <v>93.504929302023612</v>
      </c>
      <c r="E21" s="35"/>
      <c r="F21" s="20">
        <v>35.947904391672772</v>
      </c>
      <c r="G21" s="19">
        <v>12.876045663791862</v>
      </c>
      <c r="H21" s="21">
        <v>0</v>
      </c>
      <c r="J21" t="s">
        <v>132</v>
      </c>
      <c r="K21" s="29">
        <v>100</v>
      </c>
      <c r="L21" s="7">
        <v>97.667500208005208</v>
      </c>
      <c r="M21" s="7">
        <f t="shared" si="0"/>
        <v>-2.3324997919947918</v>
      </c>
      <c r="Q21" s="28"/>
      <c r="R21" s="28"/>
      <c r="V21" s="30"/>
    </row>
    <row r="22" spans="1:23" ht="17">
      <c r="A22" s="36" t="s">
        <v>103</v>
      </c>
      <c r="B22" s="37"/>
      <c r="C22" s="38"/>
      <c r="D22" s="39">
        <v>56.505507686972592</v>
      </c>
      <c r="E22" s="40"/>
      <c r="F22" s="15">
        <v>24.469419659538175</v>
      </c>
      <c r="G22" s="14">
        <v>15.325262820526804</v>
      </c>
      <c r="H22" s="16">
        <v>0.16091163118393403</v>
      </c>
      <c r="J22" t="s">
        <v>133</v>
      </c>
      <c r="K22" s="29">
        <v>100</v>
      </c>
      <c r="L22" s="7">
        <v>98.448291844648438</v>
      </c>
      <c r="M22" s="7">
        <f t="shared" si="0"/>
        <v>-1.5517081553515624</v>
      </c>
      <c r="Q22" s="28"/>
      <c r="R22" s="28"/>
      <c r="V22" s="30"/>
    </row>
    <row r="23" spans="1:23" ht="17">
      <c r="A23" s="31" t="s">
        <v>104</v>
      </c>
      <c r="B23" s="32"/>
      <c r="C23" s="33"/>
      <c r="D23" s="34">
        <v>54.624743294147045</v>
      </c>
      <c r="E23" s="35"/>
      <c r="F23" s="20">
        <v>24.027222021309925</v>
      </c>
      <c r="G23" s="19">
        <v>14.978480068985439</v>
      </c>
      <c r="H23" s="21">
        <v>0</v>
      </c>
      <c r="M23" s="7"/>
      <c r="Q23" s="28"/>
      <c r="R23" s="28"/>
      <c r="V23" s="30"/>
    </row>
    <row r="24" spans="1:23" ht="17">
      <c r="A24" s="31" t="s">
        <v>105</v>
      </c>
      <c r="B24" s="32"/>
      <c r="C24" s="33"/>
      <c r="D24" s="34">
        <v>111.1191152366173</v>
      </c>
      <c r="E24" s="35"/>
      <c r="F24" s="20">
        <v>36.17229890563096</v>
      </c>
      <c r="G24" s="19">
        <v>15.268306602543468</v>
      </c>
      <c r="H24" s="21">
        <v>0.15308081852498567</v>
      </c>
      <c r="M24" s="7"/>
      <c r="Q24" s="28"/>
      <c r="R24" s="28"/>
      <c r="V24" s="30"/>
    </row>
    <row r="25" spans="1:23" ht="17">
      <c r="A25" s="31" t="s">
        <v>106</v>
      </c>
      <c r="B25" s="32"/>
      <c r="C25" s="33"/>
      <c r="D25" s="34">
        <v>110.43778124009498</v>
      </c>
      <c r="E25" s="35"/>
      <c r="F25" s="20">
        <v>36.038486231500691</v>
      </c>
      <c r="G25" s="19">
        <v>15.125562738207957</v>
      </c>
      <c r="H25" s="21">
        <v>0.13700412436887</v>
      </c>
      <c r="M25" s="7"/>
      <c r="Q25" s="28"/>
      <c r="R25" s="28"/>
      <c r="V25" s="30"/>
    </row>
    <row r="26" spans="1:23" ht="17">
      <c r="A26" s="31" t="s">
        <v>107</v>
      </c>
      <c r="B26" s="32"/>
      <c r="C26" s="33"/>
      <c r="D26" s="34">
        <v>92.39824944040933</v>
      </c>
      <c r="E26" s="35"/>
      <c r="F26" s="20">
        <v>36.910454629158721</v>
      </c>
      <c r="G26" s="19">
        <v>14.735447638295078</v>
      </c>
      <c r="H26" s="21">
        <v>0</v>
      </c>
      <c r="M26" s="7"/>
      <c r="Q26" s="28"/>
      <c r="R26" s="28"/>
      <c r="V26" s="30"/>
    </row>
    <row r="27" spans="1:23" ht="17">
      <c r="A27" s="31" t="s">
        <v>108</v>
      </c>
      <c r="B27" s="32"/>
      <c r="C27" s="33"/>
      <c r="D27" s="34">
        <v>97.066763948878261</v>
      </c>
      <c r="E27" s="35"/>
      <c r="F27" s="20">
        <v>37.842394860997544</v>
      </c>
      <c r="G27" s="19">
        <v>14.774199526107392</v>
      </c>
      <c r="H27" s="21">
        <v>0</v>
      </c>
      <c r="M27" s="7"/>
      <c r="Q27" s="28"/>
      <c r="R27" s="28"/>
      <c r="V27" s="30"/>
    </row>
    <row r="28" spans="1:23" ht="17">
      <c r="A28" s="31" t="s">
        <v>109</v>
      </c>
      <c r="B28" s="32"/>
      <c r="C28" s="33"/>
      <c r="D28" s="34">
        <v>41.409439857575762</v>
      </c>
      <c r="E28" s="35"/>
      <c r="F28" s="20">
        <v>18.242402002635842</v>
      </c>
      <c r="G28" s="19">
        <v>13.155104257998932</v>
      </c>
      <c r="H28" s="21">
        <v>0</v>
      </c>
      <c r="J28" s="22" t="s">
        <v>128</v>
      </c>
      <c r="K28" s="22" t="s">
        <v>6</v>
      </c>
      <c r="L28" s="22" t="s">
        <v>144</v>
      </c>
      <c r="M28" s="7"/>
      <c r="Q28" s="28"/>
      <c r="R28" s="28"/>
      <c r="V28" s="30"/>
    </row>
    <row r="29" spans="1:23" ht="18" thickBot="1">
      <c r="A29" s="31" t="s">
        <v>110</v>
      </c>
      <c r="B29" s="32"/>
      <c r="C29" s="33"/>
      <c r="D29" s="34">
        <v>41.091486193443501</v>
      </c>
      <c r="E29" s="35"/>
      <c r="F29" s="20">
        <v>18.161324350807195</v>
      </c>
      <c r="G29" s="19">
        <v>12.971376931492204</v>
      </c>
      <c r="H29" s="21">
        <v>0</v>
      </c>
      <c r="J29" t="s">
        <v>127</v>
      </c>
      <c r="K29" s="29">
        <v>100</v>
      </c>
      <c r="L29" s="7">
        <v>97.510968249224902</v>
      </c>
      <c r="M29" s="7">
        <f t="shared" si="0"/>
        <v>-2.4890317507750979</v>
      </c>
      <c r="V29" s="30"/>
    </row>
    <row r="30" spans="1:23" ht="17">
      <c r="A30" s="36" t="s">
        <v>111</v>
      </c>
      <c r="B30" s="37"/>
      <c r="C30" s="38"/>
      <c r="D30" s="39">
        <v>121.05356010445537</v>
      </c>
      <c r="E30" s="40"/>
      <c r="F30" s="15">
        <v>38.147303316339951</v>
      </c>
      <c r="G30" s="14">
        <v>13.740662086834668</v>
      </c>
      <c r="H30" s="16">
        <v>0</v>
      </c>
      <c r="J30" t="s">
        <v>129</v>
      </c>
      <c r="K30" s="29">
        <v>100</v>
      </c>
      <c r="L30" s="7">
        <v>98.148494900428986</v>
      </c>
      <c r="M30" s="7">
        <f t="shared" si="0"/>
        <v>-1.8515050995710141</v>
      </c>
      <c r="V30" s="30"/>
    </row>
    <row r="31" spans="1:23" ht="17">
      <c r="A31" s="31" t="s">
        <v>112</v>
      </c>
      <c r="B31" s="32"/>
      <c r="C31" s="33"/>
      <c r="D31" s="34">
        <v>118.21863975511847</v>
      </c>
      <c r="E31" s="35"/>
      <c r="F31" s="20">
        <v>37.584301530007515</v>
      </c>
      <c r="G31" s="19">
        <v>13.320818255046648</v>
      </c>
      <c r="H31" s="21">
        <v>0</v>
      </c>
      <c r="J31" t="s">
        <v>130</v>
      </c>
      <c r="K31" s="29">
        <v>100</v>
      </c>
      <c r="L31" s="7">
        <v>98.91715988816803</v>
      </c>
      <c r="M31" s="7">
        <f t="shared" si="0"/>
        <v>-1.0828401118319704</v>
      </c>
      <c r="V31" s="30"/>
    </row>
    <row r="32" spans="1:23" ht="17">
      <c r="A32" s="31" t="s">
        <v>113</v>
      </c>
      <c r="B32" s="32"/>
      <c r="C32" s="33"/>
      <c r="D32" s="34">
        <v>46.556509824919615</v>
      </c>
      <c r="E32" s="35"/>
      <c r="F32" s="20">
        <v>22.499895263766707</v>
      </c>
      <c r="G32" s="19">
        <v>14.455217255103493</v>
      </c>
      <c r="H32" s="21">
        <v>0</v>
      </c>
      <c r="J32" t="s">
        <v>131</v>
      </c>
      <c r="K32" s="29">
        <v>100</v>
      </c>
      <c r="L32" s="7">
        <v>96.944515270553921</v>
      </c>
      <c r="M32" s="7">
        <f t="shared" si="0"/>
        <v>-3.0554847294460785</v>
      </c>
      <c r="V32" s="30"/>
    </row>
    <row r="33" spans="1:22" ht="17">
      <c r="A33" s="31" t="s">
        <v>114</v>
      </c>
      <c r="B33" s="32"/>
      <c r="C33" s="33"/>
      <c r="D33" s="34">
        <v>43.47468104064383</v>
      </c>
      <c r="E33" s="35"/>
      <c r="F33" s="20">
        <v>21.705835999841376</v>
      </c>
      <c r="G33" s="19">
        <v>14.020670891504263</v>
      </c>
      <c r="H33" s="21">
        <v>0</v>
      </c>
      <c r="J33" t="s">
        <v>132</v>
      </c>
      <c r="K33" s="29">
        <v>100</v>
      </c>
      <c r="L33" s="7">
        <v>97.191518143839232</v>
      </c>
      <c r="M33" s="7">
        <f t="shared" si="0"/>
        <v>-2.8084818561607676</v>
      </c>
      <c r="V33" s="30"/>
    </row>
    <row r="34" spans="1:22" ht="17">
      <c r="A34" s="31" t="s">
        <v>115</v>
      </c>
      <c r="B34" s="32"/>
      <c r="C34" s="33"/>
      <c r="D34" s="34">
        <v>120.61000427526105</v>
      </c>
      <c r="E34" s="35"/>
      <c r="F34" s="20">
        <v>39.766304136996602</v>
      </c>
      <c r="G34" s="19">
        <v>11.665793336974835</v>
      </c>
      <c r="H34" s="21">
        <v>0</v>
      </c>
      <c r="J34" t="s">
        <v>133</v>
      </c>
      <c r="K34" s="29">
        <v>100</v>
      </c>
      <c r="L34" s="7">
        <v>97.106431892657127</v>
      </c>
      <c r="M34" s="7">
        <f t="shared" si="0"/>
        <v>-2.8935681073428725</v>
      </c>
      <c r="V34" s="30"/>
    </row>
    <row r="35" spans="1:22">
      <c r="A35" s="31" t="s">
        <v>116</v>
      </c>
      <c r="B35" s="32"/>
      <c r="C35" s="33"/>
      <c r="D35" s="34">
        <v>118.1484935450033</v>
      </c>
      <c r="E35" s="35"/>
      <c r="F35" s="20">
        <v>39.280986332335374</v>
      </c>
      <c r="G35" s="19">
        <v>11.27537284723422</v>
      </c>
      <c r="H35" s="21">
        <v>0</v>
      </c>
    </row>
    <row r="36" spans="1:22">
      <c r="A36" s="31" t="s">
        <v>117</v>
      </c>
      <c r="B36" s="32"/>
      <c r="C36" s="33"/>
      <c r="D36" s="34">
        <v>66.484910878722076</v>
      </c>
      <c r="E36" s="35"/>
      <c r="F36" s="20">
        <v>26.393400544591305</v>
      </c>
      <c r="G36" s="19">
        <v>15.141204365600274</v>
      </c>
      <c r="H36" s="21">
        <v>0.13851739354181802</v>
      </c>
    </row>
    <row r="37" spans="1:22">
      <c r="A37" s="31" t="s">
        <v>118</v>
      </c>
      <c r="B37" s="32"/>
      <c r="C37" s="33"/>
      <c r="D37" s="34">
        <v>63.989198382027311</v>
      </c>
      <c r="E37" s="35"/>
      <c r="F37" s="20">
        <v>25.800101724146771</v>
      </c>
      <c r="G37" s="19">
        <v>14.827391121815916</v>
      </c>
      <c r="H37" s="21">
        <v>0</v>
      </c>
      <c r="J37" s="22" t="s">
        <v>128</v>
      </c>
      <c r="K37" s="22" t="s">
        <v>148</v>
      </c>
      <c r="L37" s="22" t="s">
        <v>149</v>
      </c>
      <c r="M37" s="22" t="s">
        <v>150</v>
      </c>
    </row>
    <row r="38" spans="1:22">
      <c r="A38" s="31" t="s">
        <v>119</v>
      </c>
      <c r="B38" s="32"/>
      <c r="C38" s="33"/>
      <c r="D38" s="34">
        <v>97.216034044450851</v>
      </c>
      <c r="E38" s="35"/>
      <c r="F38" s="20">
        <v>37.406221244180841</v>
      </c>
      <c r="G38" s="19">
        <v>14.420293716397079</v>
      </c>
      <c r="H38" s="21">
        <v>0</v>
      </c>
      <c r="J38" t="s">
        <v>127</v>
      </c>
      <c r="K38" s="7">
        <v>-1.9472732524831997</v>
      </c>
      <c r="L38" s="7">
        <v>-1.0199808414462552</v>
      </c>
      <c r="M38" s="7">
        <v>-2.4890317507750979</v>
      </c>
    </row>
    <row r="39" spans="1:22">
      <c r="A39" s="31" t="s">
        <v>120</v>
      </c>
      <c r="B39" s="32"/>
      <c r="C39" s="33"/>
      <c r="D39" s="34">
        <v>95.210445487939836</v>
      </c>
      <c r="E39" s="35"/>
      <c r="F39" s="20">
        <v>36.985471213350351</v>
      </c>
      <c r="G39" s="19">
        <v>14.061155936249028</v>
      </c>
      <c r="H39" s="21">
        <v>0</v>
      </c>
      <c r="J39" t="s">
        <v>129</v>
      </c>
      <c r="K39" s="7">
        <v>-1.5208151270926038</v>
      </c>
      <c r="L39" s="7">
        <v>-0.76532837139616561</v>
      </c>
      <c r="M39" s="7">
        <v>-1.8515050995710141</v>
      </c>
    </row>
    <row r="40" spans="1:22">
      <c r="A40" s="31" t="s">
        <v>121</v>
      </c>
      <c r="B40" s="32"/>
      <c r="C40" s="33"/>
      <c r="D40" s="34">
        <v>89.878987348053769</v>
      </c>
      <c r="E40" s="35"/>
      <c r="F40" s="20">
        <v>31.995653310259335</v>
      </c>
      <c r="G40" s="19">
        <v>11.776491463898175</v>
      </c>
      <c r="H40" s="21">
        <v>0</v>
      </c>
      <c r="J40" t="s">
        <v>130</v>
      </c>
      <c r="K40" s="7">
        <v>8.5788290062993156E-2</v>
      </c>
      <c r="L40" s="7">
        <v>-2.4163379426795473E-2</v>
      </c>
      <c r="M40" s="7">
        <v>-1.0828401118319704</v>
      </c>
    </row>
    <row r="41" spans="1:22">
      <c r="A41" s="31" t="s">
        <v>122</v>
      </c>
      <c r="B41" s="32"/>
      <c r="C41" s="33"/>
      <c r="D41" s="34">
        <v>86.954010332383888</v>
      </c>
      <c r="E41" s="35"/>
      <c r="F41" s="20">
        <v>31.361276775669577</v>
      </c>
      <c r="G41" s="19">
        <v>11.350671656496159</v>
      </c>
      <c r="H41" s="21">
        <v>0</v>
      </c>
      <c r="J41" t="s">
        <v>131</v>
      </c>
      <c r="K41" s="7">
        <v>-2.3418727601985978</v>
      </c>
      <c r="L41" s="7">
        <v>-1.4758626099037571</v>
      </c>
      <c r="M41" s="7">
        <v>-3.0554847294460785</v>
      </c>
    </row>
    <row r="42" spans="1:22">
      <c r="A42" s="31" t="s">
        <v>123</v>
      </c>
      <c r="B42" s="32"/>
      <c r="C42" s="33"/>
      <c r="D42" s="34">
        <v>76.310254373002579</v>
      </c>
      <c r="E42" s="35"/>
      <c r="F42" s="20">
        <v>34.473019461813301</v>
      </c>
      <c r="G42" s="19">
        <v>13.938540527228405</v>
      </c>
      <c r="H42" s="21">
        <v>0</v>
      </c>
      <c r="J42" t="s">
        <v>132</v>
      </c>
      <c r="K42" s="7">
        <v>-4.1380771774004899</v>
      </c>
      <c r="L42" s="7">
        <v>-2.3324997919947918</v>
      </c>
      <c r="M42" s="7">
        <v>-2.8084818561607676</v>
      </c>
    </row>
    <row r="43" spans="1:22">
      <c r="A43" s="31" t="s">
        <v>124</v>
      </c>
      <c r="B43" s="32"/>
      <c r="C43" s="33"/>
      <c r="D43" s="34">
        <v>73.72044391001252</v>
      </c>
      <c r="E43" s="35"/>
      <c r="F43" s="20">
        <v>33.877246689428958</v>
      </c>
      <c r="G43" s="19">
        <v>13.500843672452957</v>
      </c>
      <c r="H43" s="21">
        <v>0</v>
      </c>
      <c r="J43" t="s">
        <v>133</v>
      </c>
      <c r="K43" s="7">
        <v>-2.8322934802553021</v>
      </c>
      <c r="L43" s="7">
        <v>-1.5517081553515624</v>
      </c>
      <c r="M43" s="7">
        <v>-2.8935681073428725</v>
      </c>
    </row>
    <row r="44" spans="1:22">
      <c r="A44" s="31" t="s">
        <v>125</v>
      </c>
      <c r="B44" s="32"/>
      <c r="C44" s="33"/>
      <c r="D44" s="34">
        <v>89.972494895860564</v>
      </c>
      <c r="E44" s="35"/>
      <c r="F44" s="20">
        <v>37.071256282814886</v>
      </c>
      <c r="G44" s="19">
        <v>16.169414934043917</v>
      </c>
      <c r="H44" s="21">
        <v>0.36996741575278236</v>
      </c>
    </row>
    <row r="45" spans="1:22">
      <c r="A45" s="31" t="s">
        <v>126</v>
      </c>
      <c r="B45" s="32"/>
      <c r="C45" s="33"/>
      <c r="D45" s="34">
        <v>87.617005605837818</v>
      </c>
      <c r="E45" s="35"/>
      <c r="F45" s="20">
        <v>36.562974325867394</v>
      </c>
      <c r="G45" s="19">
        <v>15.79303422877175</v>
      </c>
      <c r="H45" s="21">
        <v>0.25541665815267223</v>
      </c>
    </row>
  </sheetData>
  <mergeCells count="91">
    <mergeCell ref="A8:C8"/>
    <mergeCell ref="A1:C3"/>
    <mergeCell ref="A4:C4"/>
    <mergeCell ref="A5:C5"/>
    <mergeCell ref="A6:C6"/>
    <mergeCell ref="A7:C7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D12:E12"/>
    <mergeCell ref="A45:C45"/>
    <mergeCell ref="D1:E1"/>
    <mergeCell ref="G1:H1"/>
    <mergeCell ref="D2:E3"/>
    <mergeCell ref="F2:F3"/>
    <mergeCell ref="G2:G3"/>
    <mergeCell ref="H2:H3"/>
    <mergeCell ref="D4:E4"/>
    <mergeCell ref="D5:E5"/>
    <mergeCell ref="D6:E6"/>
    <mergeCell ref="A39:C39"/>
    <mergeCell ref="A40:C40"/>
    <mergeCell ref="A41:C41"/>
    <mergeCell ref="A42:C42"/>
    <mergeCell ref="A43:C43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43:E43"/>
    <mergeCell ref="D44:E44"/>
    <mergeCell ref="D45:E45"/>
    <mergeCell ref="D37:E37"/>
    <mergeCell ref="D38:E38"/>
    <mergeCell ref="D39:E39"/>
    <mergeCell ref="D40:E40"/>
    <mergeCell ref="D41:E41"/>
    <mergeCell ref="D42:E42"/>
  </mergeCells>
  <phoneticPr fontId="20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3280-194B-C748-957D-D30E865CAD5B}">
  <dimension ref="B4:S64"/>
  <sheetViews>
    <sheetView topLeftCell="F1" workbookViewId="0">
      <selection activeCell="P19" sqref="P19"/>
    </sheetView>
  </sheetViews>
  <sheetFormatPr baseColWidth="10" defaultRowHeight="16"/>
  <sheetData>
    <row r="4" spans="2:19">
      <c r="B4" s="22" t="s">
        <v>137</v>
      </c>
    </row>
    <row r="6" spans="2:19">
      <c r="B6" s="71"/>
      <c r="C6" s="71"/>
      <c r="D6" s="71"/>
      <c r="E6" s="71"/>
      <c r="F6" s="71"/>
      <c r="G6" s="71"/>
      <c r="H6" s="71"/>
      <c r="I6" s="71"/>
      <c r="O6" s="22" t="s">
        <v>128</v>
      </c>
      <c r="P6" s="22" t="s">
        <v>148</v>
      </c>
      <c r="Q6" s="22" t="s">
        <v>149</v>
      </c>
      <c r="R6" s="22" t="s">
        <v>150</v>
      </c>
      <c r="S6" s="22" t="s">
        <v>151</v>
      </c>
    </row>
    <row r="7" spans="2:19">
      <c r="B7" s="71"/>
      <c r="C7" s="72" t="s">
        <v>128</v>
      </c>
      <c r="D7" s="72" t="s">
        <v>4</v>
      </c>
      <c r="E7" s="72" t="s">
        <v>134</v>
      </c>
      <c r="F7" s="72"/>
      <c r="G7" s="71"/>
      <c r="H7" s="71"/>
      <c r="I7" s="71"/>
      <c r="O7" s="22" t="s">
        <v>132</v>
      </c>
      <c r="P7" s="7">
        <v>-4.1380771774004899</v>
      </c>
      <c r="Q7" s="7">
        <v>-2.3324997919947918</v>
      </c>
      <c r="R7" s="7">
        <v>-2.8084818561607676</v>
      </c>
      <c r="S7" s="7">
        <f>AVERAGEA(P7:R7)</f>
        <v>-3.093019608518683</v>
      </c>
    </row>
    <row r="8" spans="2:19">
      <c r="B8" s="71"/>
      <c r="C8" s="71" t="s">
        <v>127</v>
      </c>
      <c r="D8" s="73">
        <v>100</v>
      </c>
      <c r="E8" s="73">
        <v>98.05</v>
      </c>
      <c r="F8" s="71"/>
      <c r="G8" s="71"/>
      <c r="H8" s="71"/>
      <c r="I8" s="71"/>
      <c r="O8" s="22" t="s">
        <v>133</v>
      </c>
      <c r="P8" s="7">
        <v>-2.8322934802553021</v>
      </c>
      <c r="Q8" s="7">
        <v>-1.5517081553515624</v>
      </c>
      <c r="R8" s="7">
        <v>-2.8935681073428725</v>
      </c>
      <c r="S8" s="7">
        <f t="shared" ref="S8:S11" si="0">AVERAGEA(P8:R8)</f>
        <v>-2.4258565809832455</v>
      </c>
    </row>
    <row r="9" spans="2:19">
      <c r="B9" s="71"/>
      <c r="C9" s="71" t="s">
        <v>129</v>
      </c>
      <c r="D9" s="73">
        <v>100</v>
      </c>
      <c r="E9" s="73">
        <v>98.48</v>
      </c>
      <c r="F9" s="71"/>
      <c r="G9" s="71"/>
      <c r="H9" s="71"/>
      <c r="I9" s="71"/>
      <c r="O9" s="22" t="s">
        <v>131</v>
      </c>
      <c r="P9" s="7">
        <v>-2.3418727601985978</v>
      </c>
      <c r="Q9" s="7">
        <v>-1.4758626099037571</v>
      </c>
      <c r="R9" s="7">
        <v>-3.0554847294460785</v>
      </c>
      <c r="S9" s="7">
        <f t="shared" si="0"/>
        <v>-2.2910733665161445</v>
      </c>
    </row>
    <row r="10" spans="2:19">
      <c r="B10" s="71"/>
      <c r="C10" s="71" t="s">
        <v>130</v>
      </c>
      <c r="D10" s="73">
        <v>100</v>
      </c>
      <c r="E10" s="73">
        <v>100.09</v>
      </c>
      <c r="F10" s="71"/>
      <c r="G10" s="71"/>
      <c r="H10" s="71"/>
      <c r="I10" s="71"/>
      <c r="O10" s="22" t="s">
        <v>127</v>
      </c>
      <c r="P10" s="7">
        <v>-1.9472732524831997</v>
      </c>
      <c r="Q10" s="7">
        <v>-1.0199808414462552</v>
      </c>
      <c r="R10" s="7">
        <v>-2.4890317507750979</v>
      </c>
      <c r="S10" s="7">
        <f t="shared" si="0"/>
        <v>-1.8187619482348509</v>
      </c>
    </row>
    <row r="11" spans="2:19">
      <c r="B11" s="71"/>
      <c r="C11" s="71" t="s">
        <v>131</v>
      </c>
      <c r="D11" s="73">
        <v>100</v>
      </c>
      <c r="E11" s="73">
        <v>97.66</v>
      </c>
      <c r="F11" s="71"/>
      <c r="G11" s="71"/>
      <c r="H11" s="71"/>
      <c r="I11" s="71"/>
      <c r="O11" s="22" t="s">
        <v>129</v>
      </c>
      <c r="P11" s="7">
        <v>-1.5208151270926038</v>
      </c>
      <c r="Q11" s="7">
        <v>-0.76532837139616561</v>
      </c>
      <c r="R11" s="7">
        <v>-1.8515050995710141</v>
      </c>
      <c r="S11" s="7">
        <f t="shared" si="0"/>
        <v>-1.3792161993532612</v>
      </c>
    </row>
    <row r="12" spans="2:19">
      <c r="B12" s="71"/>
      <c r="C12" s="71" t="s">
        <v>132</v>
      </c>
      <c r="D12" s="73">
        <v>100</v>
      </c>
      <c r="E12" s="73">
        <v>95.86</v>
      </c>
      <c r="F12" s="71"/>
      <c r="G12" s="71"/>
      <c r="H12" s="71"/>
      <c r="I12" s="71"/>
      <c r="O12" s="22" t="s">
        <v>130</v>
      </c>
      <c r="P12" s="7">
        <v>8.5788290062993156E-2</v>
      </c>
      <c r="Q12" s="7">
        <v>-2.4163379426795473E-2</v>
      </c>
      <c r="R12" s="7">
        <v>-1.0828401118319704</v>
      </c>
      <c r="S12" s="7">
        <f>AVERAGEA(P12:R12)</f>
        <v>-0.34040506706525758</v>
      </c>
    </row>
    <row r="13" spans="2:19">
      <c r="B13" s="71"/>
      <c r="C13" s="71" t="s">
        <v>133</v>
      </c>
      <c r="D13" s="73">
        <v>100</v>
      </c>
      <c r="E13" s="73">
        <v>97.17</v>
      </c>
      <c r="F13" s="71"/>
      <c r="G13" s="71"/>
      <c r="H13" s="71"/>
      <c r="I13" s="71"/>
      <c r="P13">
        <f>AVERAGEA(P7:P12)</f>
        <v>-2.1157572512278668</v>
      </c>
      <c r="Q13">
        <f t="shared" ref="Q13:R13" si="1">AVERAGEA(Q7:Q12)</f>
        <v>-1.1949238582532213</v>
      </c>
      <c r="R13">
        <f t="shared" si="1"/>
        <v>-2.3634852758546336</v>
      </c>
    </row>
    <row r="14" spans="2:19">
      <c r="B14" s="71"/>
      <c r="C14" s="71"/>
      <c r="D14" s="71"/>
      <c r="E14" s="71"/>
      <c r="F14" s="71"/>
      <c r="G14" s="71"/>
      <c r="H14" s="71"/>
      <c r="I14" s="71"/>
    </row>
    <row r="15" spans="2:19">
      <c r="B15" s="71"/>
      <c r="C15" s="71"/>
      <c r="D15" s="71"/>
      <c r="E15" s="71"/>
      <c r="F15" s="71"/>
      <c r="G15" s="71"/>
      <c r="H15" s="71"/>
      <c r="I15" s="71"/>
    </row>
    <row r="16" spans="2:19">
      <c r="B16" s="71"/>
      <c r="C16" s="71"/>
      <c r="D16" s="71"/>
      <c r="E16" s="71"/>
      <c r="F16" s="71"/>
      <c r="G16" s="71"/>
      <c r="H16" s="71"/>
      <c r="I16" s="71"/>
    </row>
    <row r="17" spans="2:9">
      <c r="B17" s="71"/>
      <c r="C17" s="71"/>
      <c r="D17" s="71"/>
      <c r="E17" s="71"/>
      <c r="F17" s="71"/>
      <c r="G17" s="71"/>
      <c r="H17" s="71"/>
      <c r="I17" s="71"/>
    </row>
    <row r="18" spans="2:9">
      <c r="B18" s="71"/>
      <c r="C18" s="71"/>
      <c r="D18" s="71"/>
      <c r="E18" s="71"/>
      <c r="F18" s="71"/>
      <c r="G18" s="71"/>
      <c r="H18" s="71"/>
      <c r="I18" s="71"/>
    </row>
    <row r="19" spans="2:9">
      <c r="B19" s="71"/>
      <c r="C19" s="71"/>
      <c r="D19" s="71"/>
      <c r="E19" s="71"/>
      <c r="F19" s="71"/>
      <c r="G19" s="71"/>
      <c r="H19" s="71"/>
      <c r="I19" s="71"/>
    </row>
    <row r="20" spans="2:9">
      <c r="B20" s="71"/>
      <c r="C20" s="72" t="s">
        <v>128</v>
      </c>
      <c r="D20" s="71" t="s">
        <v>5</v>
      </c>
      <c r="E20" s="71" t="s">
        <v>135</v>
      </c>
      <c r="F20" s="71"/>
      <c r="G20" s="71"/>
      <c r="H20" s="71"/>
      <c r="I20" s="71"/>
    </row>
    <row r="21" spans="2:9">
      <c r="B21" s="71"/>
      <c r="C21" s="71" t="s">
        <v>127</v>
      </c>
      <c r="D21" s="74">
        <v>100</v>
      </c>
      <c r="E21" s="73">
        <v>98.98</v>
      </c>
      <c r="F21" s="71"/>
      <c r="G21" s="71"/>
      <c r="H21" s="71"/>
      <c r="I21" s="71"/>
    </row>
    <row r="22" spans="2:9">
      <c r="B22" s="71"/>
      <c r="C22" s="71" t="s">
        <v>129</v>
      </c>
      <c r="D22" s="74">
        <v>100</v>
      </c>
      <c r="E22" s="73">
        <v>99.23</v>
      </c>
      <c r="F22" s="71"/>
      <c r="G22" s="71"/>
      <c r="H22" s="71"/>
      <c r="I22" s="71"/>
    </row>
    <row r="23" spans="2:9">
      <c r="B23" s="71"/>
      <c r="C23" s="71" t="s">
        <v>130</v>
      </c>
      <c r="D23" s="74">
        <v>100</v>
      </c>
      <c r="E23" s="73">
        <v>99.98</v>
      </c>
      <c r="F23" s="71"/>
      <c r="G23" s="71"/>
      <c r="H23" s="71"/>
      <c r="I23" s="71"/>
    </row>
    <row r="24" spans="2:9">
      <c r="B24" s="71"/>
      <c r="C24" s="71" t="s">
        <v>131</v>
      </c>
      <c r="D24" s="74">
        <v>100</v>
      </c>
      <c r="E24" s="73">
        <v>98.52</v>
      </c>
      <c r="F24" s="71"/>
      <c r="G24" s="71"/>
      <c r="H24" s="71"/>
      <c r="I24" s="71"/>
    </row>
    <row r="25" spans="2:9">
      <c r="B25" s="71"/>
      <c r="C25" s="71" t="s">
        <v>132</v>
      </c>
      <c r="D25" s="74">
        <v>100</v>
      </c>
      <c r="E25" s="73">
        <v>97.67</v>
      </c>
      <c r="F25" s="71"/>
      <c r="G25" s="71"/>
      <c r="H25" s="71"/>
      <c r="I25" s="71"/>
    </row>
    <row r="26" spans="2:9">
      <c r="B26" s="71"/>
      <c r="C26" s="71" t="s">
        <v>133</v>
      </c>
      <c r="D26" s="74">
        <v>100</v>
      </c>
      <c r="E26" s="73">
        <v>98.45</v>
      </c>
      <c r="F26" s="71"/>
      <c r="G26" s="71"/>
      <c r="H26" s="71"/>
      <c r="I26" s="71"/>
    </row>
    <row r="27" spans="2:9">
      <c r="B27" s="71"/>
      <c r="C27" s="71"/>
      <c r="D27" s="71"/>
      <c r="E27" s="71"/>
      <c r="F27" s="71"/>
      <c r="G27" s="71"/>
      <c r="H27" s="71"/>
      <c r="I27" s="71"/>
    </row>
    <row r="28" spans="2:9">
      <c r="B28" s="71"/>
      <c r="C28" s="71"/>
      <c r="D28" s="71"/>
      <c r="E28" s="71"/>
      <c r="F28" s="71"/>
      <c r="G28" s="71"/>
      <c r="H28" s="71"/>
      <c r="I28" s="71"/>
    </row>
    <row r="29" spans="2:9">
      <c r="B29" s="71"/>
      <c r="C29" s="71"/>
      <c r="D29" s="71"/>
      <c r="E29" s="71"/>
      <c r="F29" s="71"/>
      <c r="G29" s="71"/>
      <c r="H29" s="71"/>
      <c r="I29" s="71"/>
    </row>
    <row r="30" spans="2:9">
      <c r="B30" s="71"/>
      <c r="C30" s="71"/>
      <c r="D30" s="71"/>
      <c r="E30" s="71"/>
      <c r="F30" s="71"/>
      <c r="G30" s="71"/>
      <c r="H30" s="71"/>
      <c r="I30" s="71"/>
    </row>
    <row r="31" spans="2:9">
      <c r="B31" s="71"/>
      <c r="C31" s="71"/>
      <c r="D31" s="71"/>
      <c r="E31" s="71"/>
      <c r="F31" s="71"/>
      <c r="G31" s="71"/>
      <c r="H31" s="71"/>
      <c r="I31" s="71"/>
    </row>
    <row r="32" spans="2:9">
      <c r="B32" s="71"/>
      <c r="F32" s="71"/>
      <c r="G32" s="71"/>
      <c r="H32" s="71"/>
      <c r="I32" s="71"/>
    </row>
    <row r="33" spans="2:9">
      <c r="B33" s="71"/>
      <c r="C33" s="72" t="s">
        <v>128</v>
      </c>
      <c r="D33" s="71" t="s">
        <v>6</v>
      </c>
      <c r="E33" s="71" t="s">
        <v>136</v>
      </c>
      <c r="F33" s="71"/>
      <c r="G33" s="71"/>
      <c r="H33" s="71"/>
      <c r="I33" s="71"/>
    </row>
    <row r="34" spans="2:9">
      <c r="B34" s="71"/>
      <c r="C34" s="71" t="s">
        <v>127</v>
      </c>
      <c r="D34" s="74">
        <v>100</v>
      </c>
      <c r="E34" s="73">
        <v>97.51</v>
      </c>
      <c r="F34" s="71"/>
      <c r="G34" s="71"/>
      <c r="H34" s="71"/>
      <c r="I34" s="71"/>
    </row>
    <row r="35" spans="2:9">
      <c r="B35" s="71"/>
      <c r="C35" s="71" t="s">
        <v>129</v>
      </c>
      <c r="D35" s="74">
        <v>100</v>
      </c>
      <c r="E35" s="73">
        <v>98.15</v>
      </c>
      <c r="F35" s="71"/>
      <c r="G35" s="71"/>
      <c r="H35" s="71"/>
      <c r="I35" s="71"/>
    </row>
    <row r="36" spans="2:9">
      <c r="B36" s="71"/>
      <c r="C36" s="71" t="s">
        <v>130</v>
      </c>
      <c r="D36" s="74">
        <v>100</v>
      </c>
      <c r="E36" s="73">
        <v>98.92</v>
      </c>
      <c r="F36" s="71"/>
      <c r="G36" s="71"/>
      <c r="H36" s="71"/>
      <c r="I36" s="71"/>
    </row>
    <row r="37" spans="2:9">
      <c r="B37" s="71"/>
      <c r="C37" s="71" t="s">
        <v>131</v>
      </c>
      <c r="D37" s="74">
        <v>100</v>
      </c>
      <c r="E37" s="73">
        <v>96.94</v>
      </c>
      <c r="F37" s="71"/>
      <c r="G37" s="71"/>
      <c r="H37" s="71"/>
      <c r="I37" s="71"/>
    </row>
    <row r="38" spans="2:9">
      <c r="B38" s="71"/>
      <c r="C38" s="71" t="s">
        <v>132</v>
      </c>
      <c r="D38" s="74">
        <v>100</v>
      </c>
      <c r="E38" s="73">
        <v>97.19</v>
      </c>
      <c r="F38" s="71"/>
      <c r="G38" s="71"/>
      <c r="H38" s="71"/>
      <c r="I38" s="71"/>
    </row>
    <row r="39" spans="2:9">
      <c r="B39" s="71"/>
      <c r="C39" s="71" t="s">
        <v>133</v>
      </c>
      <c r="D39" s="74">
        <v>100</v>
      </c>
      <c r="E39" s="73">
        <v>97.11</v>
      </c>
      <c r="F39" s="71"/>
      <c r="G39" s="71"/>
      <c r="H39" s="71"/>
      <c r="I39" s="71"/>
    </row>
    <row r="55" spans="3:8">
      <c r="C55" s="22"/>
    </row>
    <row r="57" spans="3:8">
      <c r="H57" s="71"/>
    </row>
    <row r="58" spans="3:8">
      <c r="H58" s="74"/>
    </row>
    <row r="59" spans="3:8">
      <c r="H59" s="74"/>
    </row>
    <row r="60" spans="3:8">
      <c r="H60" s="74"/>
    </row>
    <row r="61" spans="3:8">
      <c r="H61" s="74"/>
    </row>
    <row r="62" spans="3:8">
      <c r="H62" s="74"/>
    </row>
    <row r="63" spans="3:8">
      <c r="C63" s="22"/>
      <c r="D63" s="71"/>
      <c r="F63" s="74"/>
      <c r="H63" s="74"/>
    </row>
    <row r="64" spans="3:8">
      <c r="C64" s="72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FULL</vt:lpstr>
      <vt:lpstr>EXTRACT</vt:lpstr>
      <vt:lpstr>MODEL</vt:lpstr>
      <vt:lpstr>MODEL EXTRACT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SUBRT Jiri</cp:lastModifiedBy>
  <dcterms:created xsi:type="dcterms:W3CDTF">2021-02-27T12:10:14Z</dcterms:created>
  <dcterms:modified xsi:type="dcterms:W3CDTF">2021-03-11T15:50:03Z</dcterms:modified>
</cp:coreProperties>
</file>