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Users\palde\OneDrive\Desktop\"/>
    </mc:Choice>
  </mc:AlternateContent>
  <xr:revisionPtr revIDLastSave="0" documentId="13_ncr:1_{83AACAE7-A877-4283-A6E3-5CD501ADCB3F}" xr6:coauthVersionLast="47" xr6:coauthVersionMax="47" xr10:uidLastSave="{00000000-0000-0000-0000-000000000000}"/>
  <bookViews>
    <workbookView xWindow="-110" yWindow="-110" windowWidth="19420" windowHeight="10300" xr2:uid="{00000000-000D-0000-FFFF-FFFF00000000}"/>
  </bookViews>
  <sheets>
    <sheet name="Input Data" sheetId="3" r:id="rId1"/>
    <sheet name="Master Data" sheetId="2" r:id="rId2"/>
    <sheet name="Analysis" sheetId="1" r:id="rId3"/>
    <sheet name="Dashboard" sheetId="4" r:id="rId4"/>
  </sheets>
  <definedNames>
    <definedName name="Category">OFFSET(Analysis!$AJ$4,0,0,COUNT(Analysis!$AK:$AK))</definedName>
    <definedName name="CategoryRANKER">OFFSET(Analysis!$AJ$4,0,1,COUNT(Analysis!$AK:$AK))</definedName>
    <definedName name="ExternalData_1" localSheetId="1" hidden="1">'Master Data'!$A$1:$F$46</definedName>
    <definedName name="ExternalData_2" localSheetId="0" hidden="1">'Input Data'!$A$1:$G$528</definedName>
    <definedName name="Slicer_Day_Name">#N/A</definedName>
    <definedName name="Slicer_Months">#N/A</definedName>
    <definedName name="Slicer_PAYMENT_MODE">#N/A</definedName>
    <definedName name="Slicer_SALE_TYPE">#N/A</definedName>
    <definedName name="Slicer_Year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3" i="1" l="1" a="1"/>
  <c r="AO3" i="1" s="1"/>
  <c r="AM3" i="1" s="1" a="1"/>
  <c r="AM3" i="1" s="1"/>
  <c r="AO1" i="1" s="1"/>
  <c r="AN3" i="1" a="1"/>
  <c r="AN3" i="1" s="1"/>
  <c r="M5" i="1" a="1"/>
  <c r="M5" i="1" s="1"/>
  <c r="R3" i="1"/>
  <c r="S3" i="1" s="1"/>
  <c r="R5" i="1" s="1" a="1"/>
  <c r="R5" i="1" s="1"/>
  <c r="O5" i="1" a="1"/>
  <c r="O5" i="1" s="1"/>
  <c r="N5" i="1" a="1"/>
  <c r="N5" i="1" s="1"/>
  <c r="L5" i="1" s="1" a="1"/>
  <c r="L5" i="1" s="1"/>
  <c r="AC5" i="1"/>
  <c r="AD5" i="1" s="1"/>
  <c r="AC6" i="1"/>
  <c r="AD6" i="1" s="1"/>
  <c r="AC7" i="1"/>
  <c r="AD7" i="1" s="1"/>
  <c r="AC8" i="1"/>
  <c r="AD8" i="1" s="1"/>
  <c r="AC9" i="1"/>
  <c r="AD9" i="1" s="1"/>
  <c r="AC10" i="1"/>
  <c r="AD10" i="1" s="1"/>
  <c r="AC11" i="1"/>
  <c r="AD11" i="1" s="1"/>
  <c r="AC12" i="1"/>
  <c r="AD12" i="1" s="1"/>
  <c r="AC13" i="1"/>
  <c r="AD13" i="1" s="1"/>
  <c r="AC14" i="1"/>
  <c r="AD14" i="1" s="1"/>
  <c r="AC15" i="1"/>
  <c r="AD15" i="1" s="1"/>
  <c r="AC4" i="1"/>
  <c r="AD4" i="1" s="1"/>
  <c r="AB5" i="1"/>
  <c r="AB6" i="1"/>
  <c r="AB7" i="1"/>
  <c r="AB8" i="1"/>
  <c r="AB9" i="1"/>
  <c r="AB10" i="1"/>
  <c r="AB11" i="1"/>
  <c r="AB12" i="1"/>
  <c r="AB13" i="1"/>
  <c r="AB14" i="1"/>
  <c r="AB15" i="1"/>
  <c r="AB4" i="1"/>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K2" i="3"/>
  <c r="M2" i="3" s="1"/>
  <c r="K3" i="3"/>
  <c r="M3" i="3" s="1"/>
  <c r="K4" i="3"/>
  <c r="M4" i="3" s="1"/>
  <c r="K5" i="3"/>
  <c r="M5" i="3" s="1"/>
  <c r="K6" i="3"/>
  <c r="M6" i="3" s="1"/>
  <c r="K7" i="3"/>
  <c r="K8" i="3"/>
  <c r="K9" i="3"/>
  <c r="K10" i="3"/>
  <c r="M10" i="3" s="1"/>
  <c r="K11" i="3"/>
  <c r="M11" i="3" s="1"/>
  <c r="K12" i="3"/>
  <c r="M12" i="3" s="1"/>
  <c r="K13" i="3"/>
  <c r="M13" i="3" s="1"/>
  <c r="K14" i="3"/>
  <c r="M14" i="3" s="1"/>
  <c r="K15" i="3"/>
  <c r="K16" i="3"/>
  <c r="K17" i="3"/>
  <c r="K18" i="3"/>
  <c r="M18" i="3" s="1"/>
  <c r="K19" i="3"/>
  <c r="M19" i="3" s="1"/>
  <c r="K20" i="3"/>
  <c r="M20" i="3" s="1"/>
  <c r="K21" i="3"/>
  <c r="M21" i="3" s="1"/>
  <c r="K22" i="3"/>
  <c r="M22" i="3" s="1"/>
  <c r="K23" i="3"/>
  <c r="K24" i="3"/>
  <c r="M24" i="3" s="1"/>
  <c r="K25" i="3"/>
  <c r="M25" i="3" s="1"/>
  <c r="K26" i="3"/>
  <c r="M26" i="3" s="1"/>
  <c r="K27" i="3"/>
  <c r="M27" i="3" s="1"/>
  <c r="K28" i="3"/>
  <c r="M28" i="3" s="1"/>
  <c r="K29" i="3"/>
  <c r="M29" i="3" s="1"/>
  <c r="K30" i="3"/>
  <c r="M30" i="3" s="1"/>
  <c r="K31" i="3"/>
  <c r="K32" i="3"/>
  <c r="K33" i="3"/>
  <c r="K34" i="3"/>
  <c r="K35" i="3"/>
  <c r="M35" i="3" s="1"/>
  <c r="K36" i="3"/>
  <c r="M36" i="3" s="1"/>
  <c r="K37" i="3"/>
  <c r="M37" i="3" s="1"/>
  <c r="K38" i="3"/>
  <c r="M38" i="3" s="1"/>
  <c r="K39" i="3"/>
  <c r="K40" i="3"/>
  <c r="K41" i="3"/>
  <c r="K42" i="3"/>
  <c r="M42" i="3" s="1"/>
  <c r="K43" i="3"/>
  <c r="M43" i="3" s="1"/>
  <c r="K44" i="3"/>
  <c r="M44" i="3" s="1"/>
  <c r="K45" i="3"/>
  <c r="M45" i="3" s="1"/>
  <c r="K46" i="3"/>
  <c r="M46" i="3" s="1"/>
  <c r="K47" i="3"/>
  <c r="K48" i="3"/>
  <c r="M48" i="3" s="1"/>
  <c r="K49" i="3"/>
  <c r="M49" i="3" s="1"/>
  <c r="K50" i="3"/>
  <c r="M50" i="3" s="1"/>
  <c r="K51" i="3"/>
  <c r="M51" i="3" s="1"/>
  <c r="K52" i="3"/>
  <c r="M52" i="3" s="1"/>
  <c r="K53" i="3"/>
  <c r="M53" i="3" s="1"/>
  <c r="K54" i="3"/>
  <c r="M54" i="3" s="1"/>
  <c r="K55" i="3"/>
  <c r="K56" i="3"/>
  <c r="K57" i="3"/>
  <c r="M57" i="3" s="1"/>
  <c r="K58" i="3"/>
  <c r="M58" i="3" s="1"/>
  <c r="K59" i="3"/>
  <c r="M59" i="3" s="1"/>
  <c r="K60" i="3"/>
  <c r="M60" i="3" s="1"/>
  <c r="K61" i="3"/>
  <c r="M61" i="3" s="1"/>
  <c r="K62" i="3"/>
  <c r="M62" i="3" s="1"/>
  <c r="K63" i="3"/>
  <c r="K64" i="3"/>
  <c r="K65" i="3"/>
  <c r="K66" i="3"/>
  <c r="M66" i="3" s="1"/>
  <c r="K67" i="3"/>
  <c r="M67" i="3" s="1"/>
  <c r="K68" i="3"/>
  <c r="M68" i="3" s="1"/>
  <c r="K69" i="3"/>
  <c r="M69" i="3" s="1"/>
  <c r="K70" i="3"/>
  <c r="M70" i="3" s="1"/>
  <c r="K71" i="3"/>
  <c r="K72" i="3"/>
  <c r="M72" i="3" s="1"/>
  <c r="K73" i="3"/>
  <c r="M73" i="3" s="1"/>
  <c r="K74" i="3"/>
  <c r="M74" i="3" s="1"/>
  <c r="K75" i="3"/>
  <c r="M75" i="3" s="1"/>
  <c r="K76" i="3"/>
  <c r="M76" i="3" s="1"/>
  <c r="K77" i="3"/>
  <c r="M77" i="3" s="1"/>
  <c r="K78" i="3"/>
  <c r="M78" i="3" s="1"/>
  <c r="K79" i="3"/>
  <c r="M79" i="3" s="1"/>
  <c r="K80" i="3"/>
  <c r="K81" i="3"/>
  <c r="K82" i="3"/>
  <c r="M82" i="3" s="1"/>
  <c r="K83" i="3"/>
  <c r="M83" i="3" s="1"/>
  <c r="K84" i="3"/>
  <c r="M84" i="3" s="1"/>
  <c r="K85" i="3"/>
  <c r="M85" i="3" s="1"/>
  <c r="K86" i="3"/>
  <c r="M86" i="3" s="1"/>
  <c r="K87" i="3"/>
  <c r="K88" i="3"/>
  <c r="K89" i="3"/>
  <c r="K90" i="3"/>
  <c r="M90" i="3" s="1"/>
  <c r="K91" i="3"/>
  <c r="M91" i="3" s="1"/>
  <c r="K92" i="3"/>
  <c r="M92" i="3" s="1"/>
  <c r="K93" i="3"/>
  <c r="M93" i="3" s="1"/>
  <c r="K94" i="3"/>
  <c r="M94" i="3" s="1"/>
  <c r="K95" i="3"/>
  <c r="K96" i="3"/>
  <c r="M96" i="3" s="1"/>
  <c r="K97" i="3"/>
  <c r="M97" i="3" s="1"/>
  <c r="K98" i="3"/>
  <c r="M98" i="3" s="1"/>
  <c r="K99" i="3"/>
  <c r="M99" i="3" s="1"/>
  <c r="K100" i="3"/>
  <c r="M100" i="3" s="1"/>
  <c r="K101" i="3"/>
  <c r="M101" i="3" s="1"/>
  <c r="K102" i="3"/>
  <c r="M102" i="3" s="1"/>
  <c r="K103" i="3"/>
  <c r="K104" i="3"/>
  <c r="K105" i="3"/>
  <c r="K106" i="3"/>
  <c r="M106" i="3" s="1"/>
  <c r="K107" i="3"/>
  <c r="M107" i="3" s="1"/>
  <c r="K108" i="3"/>
  <c r="M108" i="3" s="1"/>
  <c r="K109" i="3"/>
  <c r="M109" i="3" s="1"/>
  <c r="K110" i="3"/>
  <c r="M110" i="3" s="1"/>
  <c r="K111" i="3"/>
  <c r="K112" i="3"/>
  <c r="M112" i="3" s="1"/>
  <c r="K113" i="3"/>
  <c r="K114" i="3"/>
  <c r="M114" i="3" s="1"/>
  <c r="K115" i="3"/>
  <c r="M115" i="3" s="1"/>
  <c r="K116" i="3"/>
  <c r="M116" i="3" s="1"/>
  <c r="K117" i="3"/>
  <c r="M117" i="3" s="1"/>
  <c r="K118" i="3"/>
  <c r="M118" i="3" s="1"/>
  <c r="K119" i="3"/>
  <c r="M119" i="3" s="1"/>
  <c r="K120" i="3"/>
  <c r="M120" i="3" s="1"/>
  <c r="K121" i="3"/>
  <c r="M121" i="3" s="1"/>
  <c r="K122" i="3"/>
  <c r="M122" i="3" s="1"/>
  <c r="K123" i="3"/>
  <c r="M123" i="3" s="1"/>
  <c r="K124" i="3"/>
  <c r="M124" i="3" s="1"/>
  <c r="K125" i="3"/>
  <c r="M125" i="3" s="1"/>
  <c r="K126" i="3"/>
  <c r="M126" i="3" s="1"/>
  <c r="K127" i="3"/>
  <c r="K128" i="3"/>
  <c r="K129" i="3"/>
  <c r="M129" i="3" s="1"/>
  <c r="K130" i="3"/>
  <c r="M130" i="3" s="1"/>
  <c r="K131" i="3"/>
  <c r="M131" i="3" s="1"/>
  <c r="K132" i="3"/>
  <c r="M132" i="3" s="1"/>
  <c r="K133" i="3"/>
  <c r="M133" i="3" s="1"/>
  <c r="K134" i="3"/>
  <c r="M134" i="3" s="1"/>
  <c r="K135" i="3"/>
  <c r="K136" i="3"/>
  <c r="K137" i="3"/>
  <c r="K138" i="3"/>
  <c r="M138" i="3" s="1"/>
  <c r="K139" i="3"/>
  <c r="M139" i="3" s="1"/>
  <c r="K140" i="3"/>
  <c r="M140" i="3" s="1"/>
  <c r="K141" i="3"/>
  <c r="M141" i="3" s="1"/>
  <c r="K142" i="3"/>
  <c r="M142" i="3" s="1"/>
  <c r="K143" i="3"/>
  <c r="K144" i="3"/>
  <c r="M144" i="3" s="1"/>
  <c r="K145" i="3"/>
  <c r="M145" i="3" s="1"/>
  <c r="K146" i="3"/>
  <c r="M146" i="3" s="1"/>
  <c r="K147" i="3"/>
  <c r="M147" i="3" s="1"/>
  <c r="K148" i="3"/>
  <c r="M148" i="3" s="1"/>
  <c r="K149" i="3"/>
  <c r="M149" i="3" s="1"/>
  <c r="K150" i="3"/>
  <c r="M150" i="3" s="1"/>
  <c r="K151" i="3"/>
  <c r="K152" i="3"/>
  <c r="K153" i="3"/>
  <c r="K154" i="3"/>
  <c r="M154" i="3" s="1"/>
  <c r="K155" i="3"/>
  <c r="M155" i="3" s="1"/>
  <c r="K156" i="3"/>
  <c r="M156" i="3" s="1"/>
  <c r="K157" i="3"/>
  <c r="M157" i="3" s="1"/>
  <c r="K158" i="3"/>
  <c r="M158" i="3" s="1"/>
  <c r="K159" i="3"/>
  <c r="K160" i="3"/>
  <c r="K161" i="3"/>
  <c r="K162" i="3"/>
  <c r="M162" i="3" s="1"/>
  <c r="K163" i="3"/>
  <c r="M163" i="3" s="1"/>
  <c r="K164" i="3"/>
  <c r="M164" i="3" s="1"/>
  <c r="K165" i="3"/>
  <c r="M165" i="3" s="1"/>
  <c r="K166" i="3"/>
  <c r="M166" i="3" s="1"/>
  <c r="K167" i="3"/>
  <c r="M167" i="3" s="1"/>
  <c r="K168" i="3"/>
  <c r="M168" i="3" s="1"/>
  <c r="K169" i="3"/>
  <c r="M169" i="3" s="1"/>
  <c r="K170" i="3"/>
  <c r="M170" i="3" s="1"/>
  <c r="K171" i="3"/>
  <c r="M171" i="3" s="1"/>
  <c r="K172" i="3"/>
  <c r="M172" i="3" s="1"/>
  <c r="K173" i="3"/>
  <c r="M173" i="3" s="1"/>
  <c r="K174" i="3"/>
  <c r="M174" i="3" s="1"/>
  <c r="K175" i="3"/>
  <c r="K176" i="3"/>
  <c r="K177" i="3"/>
  <c r="M177" i="3" s="1"/>
  <c r="K178" i="3"/>
  <c r="M178" i="3" s="1"/>
  <c r="K179" i="3"/>
  <c r="M179" i="3" s="1"/>
  <c r="K180" i="3"/>
  <c r="M180" i="3" s="1"/>
  <c r="K181" i="3"/>
  <c r="M181" i="3" s="1"/>
  <c r="K182" i="3"/>
  <c r="M182" i="3" s="1"/>
  <c r="K183" i="3"/>
  <c r="M183" i="3" s="1"/>
  <c r="K184" i="3"/>
  <c r="M184" i="3" s="1"/>
  <c r="K185" i="3"/>
  <c r="M185" i="3" s="1"/>
  <c r="K186" i="3"/>
  <c r="M186" i="3" s="1"/>
  <c r="K187" i="3"/>
  <c r="M187" i="3" s="1"/>
  <c r="K188" i="3"/>
  <c r="M188" i="3" s="1"/>
  <c r="K189" i="3"/>
  <c r="M189" i="3" s="1"/>
  <c r="K190" i="3"/>
  <c r="M190" i="3" s="1"/>
  <c r="K191" i="3"/>
  <c r="K192" i="3"/>
  <c r="M192" i="3" s="1"/>
  <c r="K193" i="3"/>
  <c r="M193" i="3" s="1"/>
  <c r="K194" i="3"/>
  <c r="M194" i="3" s="1"/>
  <c r="K195" i="3"/>
  <c r="M195" i="3" s="1"/>
  <c r="K196" i="3"/>
  <c r="M196" i="3" s="1"/>
  <c r="K197" i="3"/>
  <c r="M197" i="3" s="1"/>
  <c r="K198" i="3"/>
  <c r="M198" i="3" s="1"/>
  <c r="K199" i="3"/>
  <c r="K200" i="3"/>
  <c r="K201" i="3"/>
  <c r="M201" i="3" s="1"/>
  <c r="K202" i="3"/>
  <c r="M202" i="3" s="1"/>
  <c r="K203" i="3"/>
  <c r="M203" i="3" s="1"/>
  <c r="K204" i="3"/>
  <c r="M204" i="3" s="1"/>
  <c r="K205" i="3"/>
  <c r="M205" i="3" s="1"/>
  <c r="K206" i="3"/>
  <c r="M206" i="3" s="1"/>
  <c r="K207" i="3"/>
  <c r="K208" i="3"/>
  <c r="K209" i="3"/>
  <c r="K210" i="3"/>
  <c r="M210" i="3" s="1"/>
  <c r="K211" i="3"/>
  <c r="M211" i="3" s="1"/>
  <c r="K212" i="3"/>
  <c r="M212" i="3" s="1"/>
  <c r="K213" i="3"/>
  <c r="M213" i="3" s="1"/>
  <c r="K214" i="3"/>
  <c r="M214" i="3" s="1"/>
  <c r="K215" i="3"/>
  <c r="K216" i="3"/>
  <c r="M216" i="3" s="1"/>
  <c r="K217" i="3"/>
  <c r="M217" i="3" s="1"/>
  <c r="K218" i="3"/>
  <c r="M218" i="3" s="1"/>
  <c r="K219" i="3"/>
  <c r="M219" i="3" s="1"/>
  <c r="K220" i="3"/>
  <c r="M220" i="3" s="1"/>
  <c r="K221" i="3"/>
  <c r="M221" i="3" s="1"/>
  <c r="K222" i="3"/>
  <c r="M222" i="3" s="1"/>
  <c r="K223" i="3"/>
  <c r="M223" i="3" s="1"/>
  <c r="K224" i="3"/>
  <c r="K225" i="3"/>
  <c r="K226" i="3"/>
  <c r="M226" i="3" s="1"/>
  <c r="K227" i="3"/>
  <c r="M227" i="3" s="1"/>
  <c r="K228" i="3"/>
  <c r="M228" i="3" s="1"/>
  <c r="K229" i="3"/>
  <c r="M229" i="3" s="1"/>
  <c r="K230" i="3"/>
  <c r="M230" i="3" s="1"/>
  <c r="K231" i="3"/>
  <c r="K232" i="3"/>
  <c r="K233" i="3"/>
  <c r="K234" i="3"/>
  <c r="M234" i="3" s="1"/>
  <c r="K235" i="3"/>
  <c r="M235" i="3" s="1"/>
  <c r="K236" i="3"/>
  <c r="M236" i="3" s="1"/>
  <c r="K237" i="3"/>
  <c r="M237" i="3" s="1"/>
  <c r="K238" i="3"/>
  <c r="M238" i="3" s="1"/>
  <c r="K239" i="3"/>
  <c r="M239" i="3" s="1"/>
  <c r="K240" i="3"/>
  <c r="M240" i="3" s="1"/>
  <c r="K241" i="3"/>
  <c r="M241" i="3" s="1"/>
  <c r="K242" i="3"/>
  <c r="M242" i="3" s="1"/>
  <c r="K243" i="3"/>
  <c r="M243" i="3" s="1"/>
  <c r="K244" i="3"/>
  <c r="M244" i="3" s="1"/>
  <c r="K245" i="3"/>
  <c r="M245" i="3" s="1"/>
  <c r="K246" i="3"/>
  <c r="M246" i="3" s="1"/>
  <c r="K247" i="3"/>
  <c r="K248" i="3"/>
  <c r="M248" i="3" s="1"/>
  <c r="K249" i="3"/>
  <c r="M249" i="3" s="1"/>
  <c r="K250" i="3"/>
  <c r="M250" i="3" s="1"/>
  <c r="K251" i="3"/>
  <c r="M251" i="3" s="1"/>
  <c r="K252" i="3"/>
  <c r="M252" i="3" s="1"/>
  <c r="K253" i="3"/>
  <c r="M253" i="3" s="1"/>
  <c r="K254" i="3"/>
  <c r="M254" i="3" s="1"/>
  <c r="K255" i="3"/>
  <c r="K256" i="3"/>
  <c r="K257" i="3"/>
  <c r="M257" i="3" s="1"/>
  <c r="K258" i="3"/>
  <c r="M258" i="3" s="1"/>
  <c r="K259" i="3"/>
  <c r="M259" i="3" s="1"/>
  <c r="K260" i="3"/>
  <c r="M260" i="3" s="1"/>
  <c r="K261" i="3"/>
  <c r="M261" i="3" s="1"/>
  <c r="K262" i="3"/>
  <c r="M262" i="3" s="1"/>
  <c r="K263" i="3"/>
  <c r="M263" i="3" s="1"/>
  <c r="K264" i="3"/>
  <c r="M264" i="3" s="1"/>
  <c r="K265" i="3"/>
  <c r="M265" i="3" s="1"/>
  <c r="K266" i="3"/>
  <c r="M266" i="3" s="1"/>
  <c r="K267" i="3"/>
  <c r="M267" i="3" s="1"/>
  <c r="K268" i="3"/>
  <c r="M268" i="3" s="1"/>
  <c r="K269" i="3"/>
  <c r="M269" i="3" s="1"/>
  <c r="K270" i="3"/>
  <c r="M270" i="3" s="1"/>
  <c r="K271" i="3"/>
  <c r="K272" i="3"/>
  <c r="K273" i="3"/>
  <c r="M273" i="3" s="1"/>
  <c r="K274" i="3"/>
  <c r="M274" i="3" s="1"/>
  <c r="K275" i="3"/>
  <c r="M275" i="3" s="1"/>
  <c r="K276" i="3"/>
  <c r="M276" i="3" s="1"/>
  <c r="K277" i="3"/>
  <c r="M277" i="3" s="1"/>
  <c r="K278" i="3"/>
  <c r="M278" i="3" s="1"/>
  <c r="K279" i="3"/>
  <c r="K280" i="3"/>
  <c r="K281" i="3"/>
  <c r="M281" i="3" s="1"/>
  <c r="K282" i="3"/>
  <c r="M282" i="3" s="1"/>
  <c r="K283" i="3"/>
  <c r="M283" i="3" s="1"/>
  <c r="K284" i="3"/>
  <c r="M284" i="3" s="1"/>
  <c r="K285" i="3"/>
  <c r="M285" i="3" s="1"/>
  <c r="K286" i="3"/>
  <c r="M286" i="3" s="1"/>
  <c r="K287" i="3"/>
  <c r="K288" i="3"/>
  <c r="M288" i="3" s="1"/>
  <c r="K289" i="3"/>
  <c r="M289" i="3" s="1"/>
  <c r="K290" i="3"/>
  <c r="M290" i="3" s="1"/>
  <c r="K291" i="3"/>
  <c r="M291" i="3" s="1"/>
  <c r="K292" i="3"/>
  <c r="M292" i="3" s="1"/>
  <c r="K293" i="3"/>
  <c r="M293" i="3" s="1"/>
  <c r="K294" i="3"/>
  <c r="M294" i="3" s="1"/>
  <c r="K295" i="3"/>
  <c r="K296" i="3"/>
  <c r="M296" i="3" s="1"/>
  <c r="K297" i="3"/>
  <c r="M297" i="3" s="1"/>
  <c r="K298" i="3"/>
  <c r="M298" i="3" s="1"/>
  <c r="K299" i="3"/>
  <c r="M299" i="3" s="1"/>
  <c r="K300" i="3"/>
  <c r="M300" i="3" s="1"/>
  <c r="K301" i="3"/>
  <c r="M301" i="3" s="1"/>
  <c r="K302" i="3"/>
  <c r="M302" i="3" s="1"/>
  <c r="K303" i="3"/>
  <c r="M303" i="3" s="1"/>
  <c r="K304" i="3"/>
  <c r="K305" i="3"/>
  <c r="K306" i="3"/>
  <c r="M306" i="3" s="1"/>
  <c r="K307" i="3"/>
  <c r="M307" i="3" s="1"/>
  <c r="K308" i="3"/>
  <c r="M308" i="3" s="1"/>
  <c r="K309" i="3"/>
  <c r="M309" i="3" s="1"/>
  <c r="K310" i="3"/>
  <c r="M310" i="3" s="1"/>
  <c r="K311" i="3"/>
  <c r="K312" i="3"/>
  <c r="K313" i="3"/>
  <c r="M313" i="3" s="1"/>
  <c r="K314" i="3"/>
  <c r="M314" i="3" s="1"/>
  <c r="K315" i="3"/>
  <c r="M315" i="3" s="1"/>
  <c r="K316" i="3"/>
  <c r="M316" i="3" s="1"/>
  <c r="K317" i="3"/>
  <c r="M317" i="3" s="1"/>
  <c r="K318" i="3"/>
  <c r="M318" i="3" s="1"/>
  <c r="K319" i="3"/>
  <c r="M319" i="3" s="1"/>
  <c r="K320" i="3"/>
  <c r="M320" i="3" s="1"/>
  <c r="K321" i="3"/>
  <c r="M321" i="3" s="1"/>
  <c r="K322" i="3"/>
  <c r="M322" i="3" s="1"/>
  <c r="K323" i="3"/>
  <c r="M323" i="3" s="1"/>
  <c r="K324" i="3"/>
  <c r="M324" i="3" s="1"/>
  <c r="K325" i="3"/>
  <c r="M325" i="3" s="1"/>
  <c r="K326" i="3"/>
  <c r="M326" i="3" s="1"/>
  <c r="K327" i="3"/>
  <c r="K328" i="3"/>
  <c r="K329" i="3"/>
  <c r="K330" i="3"/>
  <c r="M330" i="3" s="1"/>
  <c r="K331" i="3"/>
  <c r="M331" i="3" s="1"/>
  <c r="K332" i="3"/>
  <c r="M332" i="3" s="1"/>
  <c r="K333" i="3"/>
  <c r="M333" i="3" s="1"/>
  <c r="K334" i="3"/>
  <c r="M334" i="3" s="1"/>
  <c r="K335" i="3"/>
  <c r="K336" i="3"/>
  <c r="M336" i="3" s="1"/>
  <c r="K337" i="3"/>
  <c r="M337" i="3" s="1"/>
  <c r="K338" i="3"/>
  <c r="M338" i="3" s="1"/>
  <c r="K339" i="3"/>
  <c r="M339" i="3" s="1"/>
  <c r="K340" i="3"/>
  <c r="M340" i="3" s="1"/>
  <c r="K341" i="3"/>
  <c r="M341" i="3" s="1"/>
  <c r="K342" i="3"/>
  <c r="M342" i="3" s="1"/>
  <c r="K343" i="3"/>
  <c r="M343" i="3" s="1"/>
  <c r="K344" i="3"/>
  <c r="K345" i="3"/>
  <c r="M345" i="3" s="1"/>
  <c r="K346" i="3"/>
  <c r="M346" i="3" s="1"/>
  <c r="K347" i="3"/>
  <c r="M347" i="3" s="1"/>
  <c r="K348" i="3"/>
  <c r="M348" i="3" s="1"/>
  <c r="K349" i="3"/>
  <c r="M349" i="3" s="1"/>
  <c r="K350" i="3"/>
  <c r="M350" i="3" s="1"/>
  <c r="K351" i="3"/>
  <c r="M351" i="3" s="1"/>
  <c r="K352" i="3"/>
  <c r="K353" i="3"/>
  <c r="M353" i="3" s="1"/>
  <c r="K354" i="3"/>
  <c r="K355" i="3"/>
  <c r="M355" i="3" s="1"/>
  <c r="K356" i="3"/>
  <c r="M356" i="3" s="1"/>
  <c r="K357" i="3"/>
  <c r="M357" i="3" s="1"/>
  <c r="K358" i="3"/>
  <c r="M358" i="3" s="1"/>
  <c r="K359" i="3"/>
  <c r="M359" i="3" s="1"/>
  <c r="K360" i="3"/>
  <c r="M360" i="3" s="1"/>
  <c r="K361" i="3"/>
  <c r="M361" i="3" s="1"/>
  <c r="K362" i="3"/>
  <c r="M362" i="3" s="1"/>
  <c r="K363" i="3"/>
  <c r="M363" i="3" s="1"/>
  <c r="K364" i="3"/>
  <c r="M364" i="3" s="1"/>
  <c r="K365" i="3"/>
  <c r="M365" i="3" s="1"/>
  <c r="K366" i="3"/>
  <c r="M366" i="3" s="1"/>
  <c r="K367" i="3"/>
  <c r="K368" i="3"/>
  <c r="M368" i="3" s="1"/>
  <c r="K369" i="3"/>
  <c r="M369" i="3" s="1"/>
  <c r="K370" i="3"/>
  <c r="M370" i="3" s="1"/>
  <c r="K371" i="3"/>
  <c r="M371" i="3" s="1"/>
  <c r="K372" i="3"/>
  <c r="M372" i="3" s="1"/>
  <c r="K373" i="3"/>
  <c r="M373" i="3" s="1"/>
  <c r="K374" i="3"/>
  <c r="M374" i="3" s="1"/>
  <c r="K375" i="3"/>
  <c r="K376" i="3"/>
  <c r="K377" i="3"/>
  <c r="M377" i="3" s="1"/>
  <c r="K378" i="3"/>
  <c r="M378" i="3" s="1"/>
  <c r="K379" i="3"/>
  <c r="M379" i="3" s="1"/>
  <c r="K380" i="3"/>
  <c r="M380" i="3" s="1"/>
  <c r="K381" i="3"/>
  <c r="M381" i="3" s="1"/>
  <c r="K382" i="3"/>
  <c r="M382" i="3" s="1"/>
  <c r="K383" i="3"/>
  <c r="M383" i="3" s="1"/>
  <c r="K384" i="3"/>
  <c r="K385" i="3"/>
  <c r="K386" i="3"/>
  <c r="M386" i="3" s="1"/>
  <c r="K387" i="3"/>
  <c r="M387" i="3" s="1"/>
  <c r="K388" i="3"/>
  <c r="M388" i="3" s="1"/>
  <c r="K389" i="3"/>
  <c r="M389" i="3" s="1"/>
  <c r="K390" i="3"/>
  <c r="M390" i="3" s="1"/>
  <c r="K391" i="3"/>
  <c r="M391" i="3" s="1"/>
  <c r="K392" i="3"/>
  <c r="M392" i="3" s="1"/>
  <c r="K393" i="3"/>
  <c r="M393" i="3" s="1"/>
  <c r="K394" i="3"/>
  <c r="M394" i="3" s="1"/>
  <c r="K395" i="3"/>
  <c r="M395" i="3" s="1"/>
  <c r="K396" i="3"/>
  <c r="M396" i="3" s="1"/>
  <c r="K397" i="3"/>
  <c r="M397" i="3" s="1"/>
  <c r="K398" i="3"/>
  <c r="M398" i="3" s="1"/>
  <c r="K399" i="3"/>
  <c r="K400" i="3"/>
  <c r="K401" i="3"/>
  <c r="K402" i="3"/>
  <c r="M402" i="3" s="1"/>
  <c r="K403" i="3"/>
  <c r="M403" i="3" s="1"/>
  <c r="K404" i="3"/>
  <c r="M404" i="3" s="1"/>
  <c r="K405" i="3"/>
  <c r="M405" i="3" s="1"/>
  <c r="K406" i="3"/>
  <c r="M406" i="3" s="1"/>
  <c r="K407" i="3"/>
  <c r="K408" i="3"/>
  <c r="M408" i="3" s="1"/>
  <c r="K409" i="3"/>
  <c r="M409" i="3" s="1"/>
  <c r="K410" i="3"/>
  <c r="M410" i="3" s="1"/>
  <c r="K411" i="3"/>
  <c r="M411" i="3" s="1"/>
  <c r="K412" i="3"/>
  <c r="M412" i="3" s="1"/>
  <c r="K413" i="3"/>
  <c r="M413" i="3" s="1"/>
  <c r="K414" i="3"/>
  <c r="M414" i="3" s="1"/>
  <c r="K415" i="3"/>
  <c r="K416" i="3"/>
  <c r="K417" i="3"/>
  <c r="M417" i="3" s="1"/>
  <c r="K418" i="3"/>
  <c r="M418" i="3" s="1"/>
  <c r="K419" i="3"/>
  <c r="M419" i="3" s="1"/>
  <c r="K420" i="3"/>
  <c r="M420" i="3" s="1"/>
  <c r="K421" i="3"/>
  <c r="M421" i="3" s="1"/>
  <c r="K422" i="3"/>
  <c r="M422" i="3" s="1"/>
  <c r="K423" i="3"/>
  <c r="M423" i="3" s="1"/>
  <c r="K424" i="3"/>
  <c r="K425" i="3"/>
  <c r="M425" i="3" s="1"/>
  <c r="K426" i="3"/>
  <c r="M426" i="3" s="1"/>
  <c r="K427" i="3"/>
  <c r="M427" i="3" s="1"/>
  <c r="K428" i="3"/>
  <c r="M428" i="3" s="1"/>
  <c r="K429" i="3"/>
  <c r="M429" i="3" s="1"/>
  <c r="K430" i="3"/>
  <c r="M430" i="3" s="1"/>
  <c r="K431" i="3"/>
  <c r="K432" i="3"/>
  <c r="K433" i="3"/>
  <c r="K434" i="3"/>
  <c r="M434" i="3" s="1"/>
  <c r="K435" i="3"/>
  <c r="M435" i="3" s="1"/>
  <c r="K436" i="3"/>
  <c r="M436" i="3" s="1"/>
  <c r="K437" i="3"/>
  <c r="M437" i="3" s="1"/>
  <c r="K438" i="3"/>
  <c r="M438" i="3" s="1"/>
  <c r="K439" i="3"/>
  <c r="M439" i="3" s="1"/>
  <c r="K440" i="3"/>
  <c r="M440" i="3" s="1"/>
  <c r="K441" i="3"/>
  <c r="M441" i="3" s="1"/>
  <c r="K442" i="3"/>
  <c r="M442" i="3" s="1"/>
  <c r="K443" i="3"/>
  <c r="M443" i="3" s="1"/>
  <c r="K444" i="3"/>
  <c r="M444" i="3" s="1"/>
  <c r="K445" i="3"/>
  <c r="M445" i="3" s="1"/>
  <c r="K446" i="3"/>
  <c r="M446" i="3" s="1"/>
  <c r="K447" i="3"/>
  <c r="K448" i="3"/>
  <c r="K449" i="3"/>
  <c r="K450" i="3"/>
  <c r="M450" i="3" s="1"/>
  <c r="K451" i="3"/>
  <c r="M451" i="3" s="1"/>
  <c r="K452" i="3"/>
  <c r="M452" i="3" s="1"/>
  <c r="K453" i="3"/>
  <c r="M453" i="3" s="1"/>
  <c r="K454" i="3"/>
  <c r="M454" i="3" s="1"/>
  <c r="K455" i="3"/>
  <c r="M455" i="3" s="1"/>
  <c r="K456" i="3"/>
  <c r="K457" i="3"/>
  <c r="M457" i="3" s="1"/>
  <c r="K458" i="3"/>
  <c r="M458" i="3" s="1"/>
  <c r="K459" i="3"/>
  <c r="M459" i="3" s="1"/>
  <c r="K460" i="3"/>
  <c r="M460" i="3" s="1"/>
  <c r="K461" i="3"/>
  <c r="M461" i="3" s="1"/>
  <c r="K462" i="3"/>
  <c r="M462" i="3" s="1"/>
  <c r="K463" i="3"/>
  <c r="M463" i="3" s="1"/>
  <c r="K464" i="3"/>
  <c r="M464" i="3" s="1"/>
  <c r="K465" i="3"/>
  <c r="M465" i="3" s="1"/>
  <c r="K466" i="3"/>
  <c r="M466" i="3" s="1"/>
  <c r="K467" i="3"/>
  <c r="M467" i="3" s="1"/>
  <c r="K468" i="3"/>
  <c r="M468" i="3" s="1"/>
  <c r="K469" i="3"/>
  <c r="M469" i="3" s="1"/>
  <c r="K470" i="3"/>
  <c r="M470" i="3" s="1"/>
  <c r="K471" i="3"/>
  <c r="K472" i="3"/>
  <c r="M472" i="3" s="1"/>
  <c r="K473" i="3"/>
  <c r="M473" i="3" s="1"/>
  <c r="K474" i="3"/>
  <c r="M474" i="3" s="1"/>
  <c r="K475" i="3"/>
  <c r="M475" i="3" s="1"/>
  <c r="K476" i="3"/>
  <c r="M476" i="3" s="1"/>
  <c r="K477" i="3"/>
  <c r="M477" i="3" s="1"/>
  <c r="K478" i="3"/>
  <c r="M478" i="3" s="1"/>
  <c r="K479" i="3"/>
  <c r="M479" i="3" s="1"/>
  <c r="K480" i="3"/>
  <c r="M480" i="3" s="1"/>
  <c r="K481" i="3"/>
  <c r="M481" i="3" s="1"/>
  <c r="K482" i="3"/>
  <c r="M482" i="3" s="1"/>
  <c r="K483" i="3"/>
  <c r="M483" i="3" s="1"/>
  <c r="K484" i="3"/>
  <c r="M484" i="3" s="1"/>
  <c r="K485" i="3"/>
  <c r="M485" i="3" s="1"/>
  <c r="K486" i="3"/>
  <c r="M486" i="3" s="1"/>
  <c r="K487" i="3"/>
  <c r="K488" i="3"/>
  <c r="M488" i="3" s="1"/>
  <c r="K489" i="3"/>
  <c r="M489" i="3" s="1"/>
  <c r="K490" i="3"/>
  <c r="M490" i="3" s="1"/>
  <c r="K491" i="3"/>
  <c r="M491" i="3" s="1"/>
  <c r="K492" i="3"/>
  <c r="M492" i="3" s="1"/>
  <c r="K493" i="3"/>
  <c r="M493" i="3" s="1"/>
  <c r="K494" i="3"/>
  <c r="M494" i="3" s="1"/>
  <c r="K495" i="3"/>
  <c r="K496" i="3"/>
  <c r="K497" i="3"/>
  <c r="M497" i="3" s="1"/>
  <c r="K498" i="3"/>
  <c r="M498" i="3" s="1"/>
  <c r="K499" i="3"/>
  <c r="M499" i="3" s="1"/>
  <c r="K500" i="3"/>
  <c r="M500" i="3" s="1"/>
  <c r="K501" i="3"/>
  <c r="M501" i="3" s="1"/>
  <c r="K502" i="3"/>
  <c r="M502" i="3" s="1"/>
  <c r="K503" i="3"/>
  <c r="M503" i="3" s="1"/>
  <c r="K504" i="3"/>
  <c r="K505" i="3"/>
  <c r="K506" i="3"/>
  <c r="M506" i="3" s="1"/>
  <c r="K507" i="3"/>
  <c r="M507" i="3" s="1"/>
  <c r="K508" i="3"/>
  <c r="M508" i="3" s="1"/>
  <c r="K509" i="3"/>
  <c r="M509" i="3" s="1"/>
  <c r="K510" i="3"/>
  <c r="M510" i="3" s="1"/>
  <c r="K511" i="3"/>
  <c r="K512" i="3"/>
  <c r="M512" i="3" s="1"/>
  <c r="K513" i="3"/>
  <c r="M513" i="3" s="1"/>
  <c r="K514" i="3"/>
  <c r="M514" i="3" s="1"/>
  <c r="K515" i="3"/>
  <c r="M515" i="3" s="1"/>
  <c r="K516" i="3"/>
  <c r="M516" i="3" s="1"/>
  <c r="K517" i="3"/>
  <c r="M517" i="3" s="1"/>
  <c r="K518" i="3"/>
  <c r="M518" i="3" s="1"/>
  <c r="K519" i="3"/>
  <c r="M519" i="3" s="1"/>
  <c r="K520" i="3"/>
  <c r="K521" i="3"/>
  <c r="M521" i="3" s="1"/>
  <c r="K522" i="3"/>
  <c r="M522" i="3" s="1"/>
  <c r="K523" i="3"/>
  <c r="M523" i="3" s="1"/>
  <c r="K524" i="3"/>
  <c r="M524" i="3" s="1"/>
  <c r="K525" i="3"/>
  <c r="M525" i="3" s="1"/>
  <c r="K526" i="3"/>
  <c r="M526" i="3" s="1"/>
  <c r="K527" i="3"/>
  <c r="K528" i="3"/>
  <c r="L2" i="3"/>
  <c r="N2" i="3" s="1"/>
  <c r="L3" i="3"/>
  <c r="N3" i="3" s="1"/>
  <c r="L4" i="3"/>
  <c r="N4" i="3" s="1"/>
  <c r="L5" i="3"/>
  <c r="N5" i="3" s="1"/>
  <c r="L6" i="3"/>
  <c r="N6" i="3" s="1"/>
  <c r="L7" i="3"/>
  <c r="N7" i="3" s="1"/>
  <c r="L8" i="3"/>
  <c r="N8" i="3" s="1"/>
  <c r="L9" i="3"/>
  <c r="N9" i="3" s="1"/>
  <c r="L10" i="3"/>
  <c r="N10" i="3" s="1"/>
  <c r="L11" i="3"/>
  <c r="N11" i="3" s="1"/>
  <c r="L12" i="3"/>
  <c r="N12" i="3" s="1"/>
  <c r="L13" i="3"/>
  <c r="N13" i="3" s="1"/>
  <c r="L14" i="3"/>
  <c r="N14" i="3" s="1"/>
  <c r="L15" i="3"/>
  <c r="N15" i="3" s="1"/>
  <c r="L16" i="3"/>
  <c r="N16" i="3" s="1"/>
  <c r="L17" i="3"/>
  <c r="L18" i="3"/>
  <c r="L19" i="3"/>
  <c r="N19" i="3" s="1"/>
  <c r="L20" i="3"/>
  <c r="N20" i="3" s="1"/>
  <c r="L21" i="3"/>
  <c r="N21" i="3" s="1"/>
  <c r="L22" i="3"/>
  <c r="N22" i="3" s="1"/>
  <c r="L23" i="3"/>
  <c r="N23" i="3" s="1"/>
  <c r="L24" i="3"/>
  <c r="L25" i="3"/>
  <c r="L26" i="3"/>
  <c r="N26" i="3" s="1"/>
  <c r="L27" i="3"/>
  <c r="N27" i="3" s="1"/>
  <c r="L28" i="3"/>
  <c r="N28" i="3" s="1"/>
  <c r="L29" i="3"/>
  <c r="N29" i="3" s="1"/>
  <c r="L30" i="3"/>
  <c r="N30" i="3" s="1"/>
  <c r="L31" i="3"/>
  <c r="N31" i="3" s="1"/>
  <c r="L32" i="3"/>
  <c r="L33" i="3"/>
  <c r="N33" i="3" s="1"/>
  <c r="L34" i="3"/>
  <c r="N34" i="3" s="1"/>
  <c r="L35" i="3"/>
  <c r="N35" i="3" s="1"/>
  <c r="L36" i="3"/>
  <c r="N36" i="3" s="1"/>
  <c r="L37" i="3"/>
  <c r="N37" i="3" s="1"/>
  <c r="L38" i="3"/>
  <c r="N38" i="3" s="1"/>
  <c r="L39" i="3"/>
  <c r="N39" i="3" s="1"/>
  <c r="L40" i="3"/>
  <c r="L41" i="3"/>
  <c r="L42" i="3"/>
  <c r="N42" i="3" s="1"/>
  <c r="L43" i="3"/>
  <c r="N43" i="3" s="1"/>
  <c r="L44" i="3"/>
  <c r="N44" i="3" s="1"/>
  <c r="L45" i="3"/>
  <c r="N45" i="3" s="1"/>
  <c r="L46" i="3"/>
  <c r="N46" i="3" s="1"/>
  <c r="L47" i="3"/>
  <c r="N47" i="3" s="1"/>
  <c r="L48" i="3"/>
  <c r="N48" i="3" s="1"/>
  <c r="L49" i="3"/>
  <c r="L50" i="3"/>
  <c r="L51" i="3"/>
  <c r="N51" i="3" s="1"/>
  <c r="L52" i="3"/>
  <c r="N52" i="3" s="1"/>
  <c r="L53" i="3"/>
  <c r="N53" i="3" s="1"/>
  <c r="L54" i="3"/>
  <c r="N54" i="3" s="1"/>
  <c r="L55" i="3"/>
  <c r="N55" i="3" s="1"/>
  <c r="L56" i="3"/>
  <c r="L57" i="3"/>
  <c r="N57" i="3" s="1"/>
  <c r="L58" i="3"/>
  <c r="N58" i="3" s="1"/>
  <c r="L59" i="3"/>
  <c r="N59" i="3" s="1"/>
  <c r="L60" i="3"/>
  <c r="N60" i="3" s="1"/>
  <c r="L61" i="3"/>
  <c r="N61" i="3" s="1"/>
  <c r="L62" i="3"/>
  <c r="N62" i="3" s="1"/>
  <c r="L63" i="3"/>
  <c r="N63" i="3" s="1"/>
  <c r="L64" i="3"/>
  <c r="L65" i="3"/>
  <c r="N65" i="3" s="1"/>
  <c r="L66" i="3"/>
  <c r="L67" i="3"/>
  <c r="N67" i="3" s="1"/>
  <c r="L68" i="3"/>
  <c r="N68" i="3" s="1"/>
  <c r="L69" i="3"/>
  <c r="N69" i="3" s="1"/>
  <c r="L70" i="3"/>
  <c r="N70" i="3" s="1"/>
  <c r="L71" i="3"/>
  <c r="N71" i="3" s="1"/>
  <c r="L72" i="3"/>
  <c r="L73" i="3"/>
  <c r="N73" i="3" s="1"/>
  <c r="L74" i="3"/>
  <c r="L75" i="3"/>
  <c r="N75" i="3" s="1"/>
  <c r="L76" i="3"/>
  <c r="N76" i="3" s="1"/>
  <c r="L77" i="3"/>
  <c r="N77" i="3" s="1"/>
  <c r="L78" i="3"/>
  <c r="N78" i="3" s="1"/>
  <c r="L79" i="3"/>
  <c r="N79" i="3" s="1"/>
  <c r="L80" i="3"/>
  <c r="L81" i="3"/>
  <c r="N81" i="3" s="1"/>
  <c r="L82" i="3"/>
  <c r="N82" i="3" s="1"/>
  <c r="L83" i="3"/>
  <c r="N83" i="3" s="1"/>
  <c r="L84" i="3"/>
  <c r="N84" i="3" s="1"/>
  <c r="L85" i="3"/>
  <c r="N85" i="3" s="1"/>
  <c r="L86" i="3"/>
  <c r="N86" i="3" s="1"/>
  <c r="L87" i="3"/>
  <c r="N87" i="3" s="1"/>
  <c r="L88" i="3"/>
  <c r="N88" i="3" s="1"/>
  <c r="L89" i="3"/>
  <c r="N89" i="3" s="1"/>
  <c r="L90" i="3"/>
  <c r="L91" i="3"/>
  <c r="N91" i="3" s="1"/>
  <c r="L92" i="3"/>
  <c r="N92" i="3" s="1"/>
  <c r="L93" i="3"/>
  <c r="N93" i="3" s="1"/>
  <c r="L94" i="3"/>
  <c r="N94" i="3" s="1"/>
  <c r="L95" i="3"/>
  <c r="N95" i="3" s="1"/>
  <c r="L96" i="3"/>
  <c r="L97" i="3"/>
  <c r="N97" i="3" s="1"/>
  <c r="L98" i="3"/>
  <c r="N98" i="3" s="1"/>
  <c r="L99" i="3"/>
  <c r="N99" i="3" s="1"/>
  <c r="L100" i="3"/>
  <c r="N100" i="3" s="1"/>
  <c r="L101" i="3"/>
  <c r="N101" i="3" s="1"/>
  <c r="L102" i="3"/>
  <c r="N102" i="3" s="1"/>
  <c r="L103" i="3"/>
  <c r="N103" i="3" s="1"/>
  <c r="L104" i="3"/>
  <c r="L105" i="3"/>
  <c r="N105" i="3" s="1"/>
  <c r="L106" i="3"/>
  <c r="L107" i="3"/>
  <c r="N107" i="3" s="1"/>
  <c r="L108" i="3"/>
  <c r="N108" i="3" s="1"/>
  <c r="L109" i="3"/>
  <c r="N109" i="3" s="1"/>
  <c r="L110" i="3"/>
  <c r="N110" i="3" s="1"/>
  <c r="L111" i="3"/>
  <c r="N111" i="3" s="1"/>
  <c r="L112" i="3"/>
  <c r="N112" i="3" s="1"/>
  <c r="L113" i="3"/>
  <c r="N113" i="3" s="1"/>
  <c r="L114" i="3"/>
  <c r="N114" i="3" s="1"/>
  <c r="L115" i="3"/>
  <c r="N115" i="3" s="1"/>
  <c r="L116" i="3"/>
  <c r="N116" i="3" s="1"/>
  <c r="L117" i="3"/>
  <c r="N117" i="3" s="1"/>
  <c r="L118" i="3"/>
  <c r="N118" i="3" s="1"/>
  <c r="L119" i="3"/>
  <c r="N119" i="3" s="1"/>
  <c r="L120" i="3"/>
  <c r="N120" i="3" s="1"/>
  <c r="L121" i="3"/>
  <c r="N121" i="3" s="1"/>
  <c r="L122" i="3"/>
  <c r="L123" i="3"/>
  <c r="N123" i="3" s="1"/>
  <c r="L124" i="3"/>
  <c r="N124" i="3" s="1"/>
  <c r="L125" i="3"/>
  <c r="N125" i="3" s="1"/>
  <c r="L126" i="3"/>
  <c r="N126" i="3" s="1"/>
  <c r="L127" i="3"/>
  <c r="N127" i="3" s="1"/>
  <c r="L128" i="3"/>
  <c r="N128" i="3" s="1"/>
  <c r="L129" i="3"/>
  <c r="L130" i="3"/>
  <c r="L131" i="3"/>
  <c r="N131" i="3" s="1"/>
  <c r="L132" i="3"/>
  <c r="N132" i="3" s="1"/>
  <c r="L133" i="3"/>
  <c r="N133" i="3" s="1"/>
  <c r="L134" i="3"/>
  <c r="N134" i="3" s="1"/>
  <c r="L135" i="3"/>
  <c r="N135" i="3" s="1"/>
  <c r="L136" i="3"/>
  <c r="L137" i="3"/>
  <c r="N137" i="3" s="1"/>
  <c r="L138" i="3"/>
  <c r="N138" i="3" s="1"/>
  <c r="L139" i="3"/>
  <c r="N139" i="3" s="1"/>
  <c r="L140" i="3"/>
  <c r="N140" i="3" s="1"/>
  <c r="L141" i="3"/>
  <c r="N141" i="3" s="1"/>
  <c r="L142" i="3"/>
  <c r="N142" i="3" s="1"/>
  <c r="L143" i="3"/>
  <c r="N143" i="3" s="1"/>
  <c r="L144" i="3"/>
  <c r="L145" i="3"/>
  <c r="N145" i="3" s="1"/>
  <c r="L146" i="3"/>
  <c r="L147" i="3"/>
  <c r="N147" i="3" s="1"/>
  <c r="L148" i="3"/>
  <c r="N148" i="3" s="1"/>
  <c r="L149" i="3"/>
  <c r="N149" i="3" s="1"/>
  <c r="L150" i="3"/>
  <c r="N150" i="3" s="1"/>
  <c r="L151" i="3"/>
  <c r="N151" i="3" s="1"/>
  <c r="L152" i="3"/>
  <c r="N152" i="3" s="1"/>
  <c r="L153" i="3"/>
  <c r="N153" i="3" s="1"/>
  <c r="L154" i="3"/>
  <c r="N154" i="3" s="1"/>
  <c r="L155" i="3"/>
  <c r="N155" i="3" s="1"/>
  <c r="L156" i="3"/>
  <c r="N156" i="3" s="1"/>
  <c r="L157" i="3"/>
  <c r="N157" i="3" s="1"/>
  <c r="L158" i="3"/>
  <c r="N158" i="3" s="1"/>
  <c r="L159" i="3"/>
  <c r="N159" i="3" s="1"/>
  <c r="L160" i="3"/>
  <c r="L161" i="3"/>
  <c r="N161" i="3" s="1"/>
  <c r="L162" i="3"/>
  <c r="L163" i="3"/>
  <c r="N163" i="3" s="1"/>
  <c r="L164" i="3"/>
  <c r="N164" i="3" s="1"/>
  <c r="L165" i="3"/>
  <c r="N165" i="3" s="1"/>
  <c r="L166" i="3"/>
  <c r="N166" i="3" s="1"/>
  <c r="L167" i="3"/>
  <c r="N167" i="3" s="1"/>
  <c r="L168" i="3"/>
  <c r="N168" i="3" s="1"/>
  <c r="L169" i="3"/>
  <c r="N169" i="3" s="1"/>
  <c r="L170" i="3"/>
  <c r="N170" i="3" s="1"/>
  <c r="L171" i="3"/>
  <c r="N171" i="3" s="1"/>
  <c r="L172" i="3"/>
  <c r="N172" i="3" s="1"/>
  <c r="L173" i="3"/>
  <c r="N173" i="3" s="1"/>
  <c r="L174" i="3"/>
  <c r="N174" i="3" s="1"/>
  <c r="L175" i="3"/>
  <c r="N175" i="3" s="1"/>
  <c r="L176" i="3"/>
  <c r="N176" i="3" s="1"/>
  <c r="L177" i="3"/>
  <c r="L178" i="3"/>
  <c r="N178" i="3" s="1"/>
  <c r="L179" i="3"/>
  <c r="N179" i="3" s="1"/>
  <c r="L180" i="3"/>
  <c r="N180" i="3" s="1"/>
  <c r="L181" i="3"/>
  <c r="N181" i="3" s="1"/>
  <c r="L182" i="3"/>
  <c r="N182" i="3" s="1"/>
  <c r="L183" i="3"/>
  <c r="N183" i="3" s="1"/>
  <c r="L184" i="3"/>
  <c r="L185" i="3"/>
  <c r="N185" i="3" s="1"/>
  <c r="L186" i="3"/>
  <c r="N186" i="3" s="1"/>
  <c r="L187" i="3"/>
  <c r="N187" i="3" s="1"/>
  <c r="L188" i="3"/>
  <c r="N188" i="3" s="1"/>
  <c r="L189" i="3"/>
  <c r="N189" i="3" s="1"/>
  <c r="L190" i="3"/>
  <c r="N190" i="3" s="1"/>
  <c r="L191" i="3"/>
  <c r="N191" i="3" s="1"/>
  <c r="L192" i="3"/>
  <c r="N192" i="3" s="1"/>
  <c r="L193" i="3"/>
  <c r="N193" i="3" s="1"/>
  <c r="L194" i="3"/>
  <c r="N194" i="3" s="1"/>
  <c r="L195" i="3"/>
  <c r="N195" i="3" s="1"/>
  <c r="L196" i="3"/>
  <c r="N196" i="3" s="1"/>
  <c r="L197" i="3"/>
  <c r="N197" i="3" s="1"/>
  <c r="L198" i="3"/>
  <c r="N198" i="3" s="1"/>
  <c r="L199" i="3"/>
  <c r="N199" i="3" s="1"/>
  <c r="L200" i="3"/>
  <c r="N200" i="3" s="1"/>
  <c r="L201" i="3"/>
  <c r="N201" i="3" s="1"/>
  <c r="L202" i="3"/>
  <c r="N202" i="3" s="1"/>
  <c r="L203" i="3"/>
  <c r="N203" i="3" s="1"/>
  <c r="L204" i="3"/>
  <c r="N204" i="3" s="1"/>
  <c r="L205" i="3"/>
  <c r="N205" i="3" s="1"/>
  <c r="L206" i="3"/>
  <c r="N206" i="3" s="1"/>
  <c r="L207" i="3"/>
  <c r="N207" i="3" s="1"/>
  <c r="L208" i="3"/>
  <c r="L209" i="3"/>
  <c r="N209" i="3" s="1"/>
  <c r="L210" i="3"/>
  <c r="N210" i="3" s="1"/>
  <c r="L211" i="3"/>
  <c r="N211" i="3" s="1"/>
  <c r="L212" i="3"/>
  <c r="N212" i="3" s="1"/>
  <c r="L213" i="3"/>
  <c r="N213" i="3" s="1"/>
  <c r="L214" i="3"/>
  <c r="N214" i="3" s="1"/>
  <c r="L215" i="3"/>
  <c r="N215" i="3" s="1"/>
  <c r="L216" i="3"/>
  <c r="L217" i="3"/>
  <c r="N217" i="3" s="1"/>
  <c r="L218" i="3"/>
  <c r="L219" i="3"/>
  <c r="N219" i="3" s="1"/>
  <c r="L220" i="3"/>
  <c r="N220" i="3" s="1"/>
  <c r="L221" i="3"/>
  <c r="N221" i="3" s="1"/>
  <c r="L222" i="3"/>
  <c r="N222" i="3" s="1"/>
  <c r="L223" i="3"/>
  <c r="N223" i="3" s="1"/>
  <c r="L224" i="3"/>
  <c r="N224" i="3" s="1"/>
  <c r="L225" i="3"/>
  <c r="N225" i="3" s="1"/>
  <c r="L226" i="3"/>
  <c r="N226" i="3" s="1"/>
  <c r="L227" i="3"/>
  <c r="N227" i="3" s="1"/>
  <c r="L228" i="3"/>
  <c r="N228" i="3" s="1"/>
  <c r="L229" i="3"/>
  <c r="N229" i="3" s="1"/>
  <c r="L230" i="3"/>
  <c r="N230" i="3" s="1"/>
  <c r="L231" i="3"/>
  <c r="N231" i="3" s="1"/>
  <c r="L232" i="3"/>
  <c r="N232" i="3" s="1"/>
  <c r="L233" i="3"/>
  <c r="L234" i="3"/>
  <c r="N234" i="3" s="1"/>
  <c r="L235" i="3"/>
  <c r="N235" i="3" s="1"/>
  <c r="L236" i="3"/>
  <c r="N236" i="3" s="1"/>
  <c r="L237" i="3"/>
  <c r="N237" i="3" s="1"/>
  <c r="L238" i="3"/>
  <c r="N238" i="3" s="1"/>
  <c r="L239" i="3"/>
  <c r="N239" i="3" s="1"/>
  <c r="L240" i="3"/>
  <c r="N240" i="3" s="1"/>
  <c r="L241" i="3"/>
  <c r="N241" i="3" s="1"/>
  <c r="L242" i="3"/>
  <c r="N242" i="3" s="1"/>
  <c r="L243" i="3"/>
  <c r="N243" i="3" s="1"/>
  <c r="L244" i="3"/>
  <c r="N244" i="3" s="1"/>
  <c r="L245" i="3"/>
  <c r="N245" i="3" s="1"/>
  <c r="L246" i="3"/>
  <c r="N246" i="3" s="1"/>
  <c r="L247" i="3"/>
  <c r="N247" i="3" s="1"/>
  <c r="L248" i="3"/>
  <c r="N248" i="3" s="1"/>
  <c r="L249" i="3"/>
  <c r="N249" i="3" s="1"/>
  <c r="L250" i="3"/>
  <c r="N250" i="3" s="1"/>
  <c r="L251" i="3"/>
  <c r="N251" i="3" s="1"/>
  <c r="L252" i="3"/>
  <c r="N252" i="3" s="1"/>
  <c r="L253" i="3"/>
  <c r="N253" i="3" s="1"/>
  <c r="L254" i="3"/>
  <c r="N254" i="3" s="1"/>
  <c r="L255" i="3"/>
  <c r="N255" i="3" s="1"/>
  <c r="L256" i="3"/>
  <c r="N256" i="3" s="1"/>
  <c r="L257" i="3"/>
  <c r="L258" i="3"/>
  <c r="L259" i="3"/>
  <c r="N259" i="3" s="1"/>
  <c r="L260" i="3"/>
  <c r="N260" i="3" s="1"/>
  <c r="L261" i="3"/>
  <c r="N261" i="3" s="1"/>
  <c r="L262" i="3"/>
  <c r="N262" i="3" s="1"/>
  <c r="L263" i="3"/>
  <c r="N263" i="3" s="1"/>
  <c r="L264" i="3"/>
  <c r="N264" i="3" s="1"/>
  <c r="L265" i="3"/>
  <c r="N265" i="3" s="1"/>
  <c r="L266" i="3"/>
  <c r="N266" i="3" s="1"/>
  <c r="L267" i="3"/>
  <c r="N267" i="3" s="1"/>
  <c r="L268" i="3"/>
  <c r="N268" i="3" s="1"/>
  <c r="L269" i="3"/>
  <c r="N269" i="3" s="1"/>
  <c r="L270" i="3"/>
  <c r="N270" i="3" s="1"/>
  <c r="L271" i="3"/>
  <c r="N271" i="3" s="1"/>
  <c r="L272" i="3"/>
  <c r="N272" i="3" s="1"/>
  <c r="L273" i="3"/>
  <c r="N273" i="3" s="1"/>
  <c r="L274" i="3"/>
  <c r="L275" i="3"/>
  <c r="N275" i="3" s="1"/>
  <c r="L276" i="3"/>
  <c r="N276" i="3" s="1"/>
  <c r="L277" i="3"/>
  <c r="N277" i="3" s="1"/>
  <c r="L278" i="3"/>
  <c r="N278" i="3" s="1"/>
  <c r="L279" i="3"/>
  <c r="N279" i="3" s="1"/>
  <c r="L280" i="3"/>
  <c r="L281" i="3"/>
  <c r="N281" i="3" s="1"/>
  <c r="L282" i="3"/>
  <c r="N282" i="3" s="1"/>
  <c r="L283" i="3"/>
  <c r="N283" i="3" s="1"/>
  <c r="L284" i="3"/>
  <c r="N284" i="3" s="1"/>
  <c r="L285" i="3"/>
  <c r="N285" i="3" s="1"/>
  <c r="L286" i="3"/>
  <c r="N286" i="3" s="1"/>
  <c r="L287" i="3"/>
  <c r="N287" i="3" s="1"/>
  <c r="L288" i="3"/>
  <c r="L289" i="3"/>
  <c r="N289" i="3" s="1"/>
  <c r="L290" i="3"/>
  <c r="N290" i="3" s="1"/>
  <c r="L291" i="3"/>
  <c r="N291" i="3" s="1"/>
  <c r="L292" i="3"/>
  <c r="N292" i="3" s="1"/>
  <c r="L293" i="3"/>
  <c r="N293" i="3" s="1"/>
  <c r="L294" i="3"/>
  <c r="N294" i="3" s="1"/>
  <c r="L295" i="3"/>
  <c r="N295" i="3" s="1"/>
  <c r="L296" i="3"/>
  <c r="N296" i="3" s="1"/>
  <c r="L297" i="3"/>
  <c r="N297" i="3" s="1"/>
  <c r="L298" i="3"/>
  <c r="L299" i="3"/>
  <c r="N299" i="3" s="1"/>
  <c r="L300" i="3"/>
  <c r="N300" i="3" s="1"/>
  <c r="L301" i="3"/>
  <c r="N301" i="3" s="1"/>
  <c r="L302" i="3"/>
  <c r="N302" i="3" s="1"/>
  <c r="L303" i="3"/>
  <c r="N303" i="3" s="1"/>
  <c r="L304" i="3"/>
  <c r="N304" i="3" s="1"/>
  <c r="L305" i="3"/>
  <c r="N305" i="3" s="1"/>
  <c r="L306" i="3"/>
  <c r="N306" i="3" s="1"/>
  <c r="L307" i="3"/>
  <c r="N307" i="3" s="1"/>
  <c r="L308" i="3"/>
  <c r="N308" i="3" s="1"/>
  <c r="L309" i="3"/>
  <c r="N309" i="3" s="1"/>
  <c r="L310" i="3"/>
  <c r="N310" i="3" s="1"/>
  <c r="L311" i="3"/>
  <c r="N311" i="3" s="1"/>
  <c r="L312" i="3"/>
  <c r="N312" i="3" s="1"/>
  <c r="L313" i="3"/>
  <c r="N313" i="3" s="1"/>
  <c r="L314" i="3"/>
  <c r="L315" i="3"/>
  <c r="N315" i="3" s="1"/>
  <c r="L316" i="3"/>
  <c r="N316" i="3" s="1"/>
  <c r="L317" i="3"/>
  <c r="N317" i="3" s="1"/>
  <c r="L318" i="3"/>
  <c r="N318" i="3" s="1"/>
  <c r="L319" i="3"/>
  <c r="N319" i="3" s="1"/>
  <c r="L320" i="3"/>
  <c r="N320" i="3" s="1"/>
  <c r="L321" i="3"/>
  <c r="N321" i="3" s="1"/>
  <c r="L322" i="3"/>
  <c r="N322" i="3" s="1"/>
  <c r="L323" i="3"/>
  <c r="N323" i="3" s="1"/>
  <c r="L324" i="3"/>
  <c r="N324" i="3" s="1"/>
  <c r="L325" i="3"/>
  <c r="N325" i="3" s="1"/>
  <c r="L326" i="3"/>
  <c r="N326" i="3" s="1"/>
  <c r="L327" i="3"/>
  <c r="N327" i="3" s="1"/>
  <c r="L328" i="3"/>
  <c r="N328" i="3" s="1"/>
  <c r="L329" i="3"/>
  <c r="N329" i="3" s="1"/>
  <c r="L330" i="3"/>
  <c r="N330" i="3" s="1"/>
  <c r="L331" i="3"/>
  <c r="N331" i="3" s="1"/>
  <c r="L332" i="3"/>
  <c r="N332" i="3" s="1"/>
  <c r="L333" i="3"/>
  <c r="N333" i="3" s="1"/>
  <c r="L334" i="3"/>
  <c r="N334" i="3" s="1"/>
  <c r="L335" i="3"/>
  <c r="N335" i="3" s="1"/>
  <c r="L336" i="3"/>
  <c r="N336" i="3" s="1"/>
  <c r="L337" i="3"/>
  <c r="N337" i="3" s="1"/>
  <c r="L338" i="3"/>
  <c r="N338" i="3" s="1"/>
  <c r="L339" i="3"/>
  <c r="N339" i="3" s="1"/>
  <c r="L340" i="3"/>
  <c r="N340" i="3" s="1"/>
  <c r="L341" i="3"/>
  <c r="N341" i="3" s="1"/>
  <c r="L342" i="3"/>
  <c r="N342" i="3" s="1"/>
  <c r="L343" i="3"/>
  <c r="N343" i="3" s="1"/>
  <c r="L344" i="3"/>
  <c r="N344" i="3" s="1"/>
  <c r="L345" i="3"/>
  <c r="N345" i="3" s="1"/>
  <c r="L346" i="3"/>
  <c r="N346" i="3" s="1"/>
  <c r="L347" i="3"/>
  <c r="N347" i="3" s="1"/>
  <c r="L348" i="3"/>
  <c r="N348" i="3" s="1"/>
  <c r="L349" i="3"/>
  <c r="N349" i="3" s="1"/>
  <c r="L350" i="3"/>
  <c r="N350" i="3" s="1"/>
  <c r="L351" i="3"/>
  <c r="N351" i="3" s="1"/>
  <c r="L352" i="3"/>
  <c r="L353" i="3"/>
  <c r="N353" i="3" s="1"/>
  <c r="L354" i="3"/>
  <c r="N354" i="3" s="1"/>
  <c r="L355" i="3"/>
  <c r="N355" i="3" s="1"/>
  <c r="L356" i="3"/>
  <c r="N356" i="3" s="1"/>
  <c r="L357" i="3"/>
  <c r="N357" i="3" s="1"/>
  <c r="L358" i="3"/>
  <c r="N358" i="3" s="1"/>
  <c r="L359" i="3"/>
  <c r="N359" i="3" s="1"/>
  <c r="L360" i="3"/>
  <c r="L361" i="3"/>
  <c r="N361" i="3" s="1"/>
  <c r="L362" i="3"/>
  <c r="N362" i="3" s="1"/>
  <c r="L363" i="3"/>
  <c r="N363" i="3" s="1"/>
  <c r="L364" i="3"/>
  <c r="N364" i="3" s="1"/>
  <c r="L365" i="3"/>
  <c r="N365" i="3" s="1"/>
  <c r="L366" i="3"/>
  <c r="N366" i="3" s="1"/>
  <c r="L367" i="3"/>
  <c r="N367" i="3" s="1"/>
  <c r="L368" i="3"/>
  <c r="N368" i="3" s="1"/>
  <c r="L369" i="3"/>
  <c r="N369" i="3" s="1"/>
  <c r="L370" i="3"/>
  <c r="L371" i="3"/>
  <c r="N371" i="3" s="1"/>
  <c r="L372" i="3"/>
  <c r="N372" i="3" s="1"/>
  <c r="L373" i="3"/>
  <c r="N373" i="3" s="1"/>
  <c r="L374" i="3"/>
  <c r="N374" i="3" s="1"/>
  <c r="L375" i="3"/>
  <c r="N375" i="3" s="1"/>
  <c r="L376" i="3"/>
  <c r="L377" i="3"/>
  <c r="N377" i="3" s="1"/>
  <c r="L378" i="3"/>
  <c r="N378" i="3" s="1"/>
  <c r="L379" i="3"/>
  <c r="N379" i="3" s="1"/>
  <c r="L380" i="3"/>
  <c r="N380" i="3" s="1"/>
  <c r="L381" i="3"/>
  <c r="N381" i="3" s="1"/>
  <c r="L382" i="3"/>
  <c r="N382" i="3" s="1"/>
  <c r="L383" i="3"/>
  <c r="N383" i="3" s="1"/>
  <c r="L384" i="3"/>
  <c r="N384" i="3" s="1"/>
  <c r="L385" i="3"/>
  <c r="N385" i="3" s="1"/>
  <c r="L386" i="3"/>
  <c r="N386" i="3" s="1"/>
  <c r="L387" i="3"/>
  <c r="N387" i="3" s="1"/>
  <c r="L388" i="3"/>
  <c r="N388" i="3" s="1"/>
  <c r="L389" i="3"/>
  <c r="N389" i="3" s="1"/>
  <c r="L390" i="3"/>
  <c r="N390" i="3" s="1"/>
  <c r="L391" i="3"/>
  <c r="N391" i="3" s="1"/>
  <c r="L392" i="3"/>
  <c r="N392" i="3" s="1"/>
  <c r="L393" i="3"/>
  <c r="N393" i="3" s="1"/>
  <c r="L394" i="3"/>
  <c r="N394" i="3" s="1"/>
  <c r="L395" i="3"/>
  <c r="N395" i="3" s="1"/>
  <c r="L396" i="3"/>
  <c r="N396" i="3" s="1"/>
  <c r="L397" i="3"/>
  <c r="N397" i="3" s="1"/>
  <c r="L398" i="3"/>
  <c r="N398" i="3" s="1"/>
  <c r="L399" i="3"/>
  <c r="N399" i="3" s="1"/>
  <c r="L400" i="3"/>
  <c r="N400" i="3" s="1"/>
  <c r="L401" i="3"/>
  <c r="N401" i="3" s="1"/>
  <c r="L402" i="3"/>
  <c r="L403" i="3"/>
  <c r="N403" i="3" s="1"/>
  <c r="L404" i="3"/>
  <c r="N404" i="3" s="1"/>
  <c r="L405" i="3"/>
  <c r="N405" i="3" s="1"/>
  <c r="L406" i="3"/>
  <c r="N406" i="3" s="1"/>
  <c r="L407" i="3"/>
  <c r="N407" i="3" s="1"/>
  <c r="L408" i="3"/>
  <c r="N408" i="3" s="1"/>
  <c r="L409" i="3"/>
  <c r="N409" i="3" s="1"/>
  <c r="L410" i="3"/>
  <c r="N410" i="3" s="1"/>
  <c r="L411" i="3"/>
  <c r="N411" i="3" s="1"/>
  <c r="L412" i="3"/>
  <c r="N412" i="3" s="1"/>
  <c r="L413" i="3"/>
  <c r="N413" i="3" s="1"/>
  <c r="L414" i="3"/>
  <c r="N414" i="3" s="1"/>
  <c r="L415" i="3"/>
  <c r="N415" i="3" s="1"/>
  <c r="L416" i="3"/>
  <c r="N416" i="3" s="1"/>
  <c r="L417" i="3"/>
  <c r="N417" i="3" s="1"/>
  <c r="L418" i="3"/>
  <c r="N418" i="3" s="1"/>
  <c r="L419" i="3"/>
  <c r="N419" i="3" s="1"/>
  <c r="L420" i="3"/>
  <c r="N420" i="3" s="1"/>
  <c r="L421" i="3"/>
  <c r="N421" i="3" s="1"/>
  <c r="L422" i="3"/>
  <c r="N422" i="3" s="1"/>
  <c r="L423" i="3"/>
  <c r="N423" i="3" s="1"/>
  <c r="L424" i="3"/>
  <c r="N424" i="3" s="1"/>
  <c r="L425" i="3"/>
  <c r="N425" i="3" s="1"/>
  <c r="L426" i="3"/>
  <c r="N426" i="3" s="1"/>
  <c r="L427" i="3"/>
  <c r="N427" i="3" s="1"/>
  <c r="L428" i="3"/>
  <c r="N428" i="3" s="1"/>
  <c r="L429" i="3"/>
  <c r="N429" i="3" s="1"/>
  <c r="L430" i="3"/>
  <c r="N430" i="3" s="1"/>
  <c r="L431" i="3"/>
  <c r="N431" i="3" s="1"/>
  <c r="L432" i="3"/>
  <c r="N432" i="3" s="1"/>
  <c r="L433" i="3"/>
  <c r="N433" i="3" s="1"/>
  <c r="L434" i="3"/>
  <c r="N434" i="3" s="1"/>
  <c r="L435" i="3"/>
  <c r="N435" i="3" s="1"/>
  <c r="L436" i="3"/>
  <c r="N436" i="3" s="1"/>
  <c r="L437" i="3"/>
  <c r="N437" i="3" s="1"/>
  <c r="L438" i="3"/>
  <c r="N438" i="3" s="1"/>
  <c r="L439" i="3"/>
  <c r="N439" i="3" s="1"/>
  <c r="L440" i="3"/>
  <c r="N440" i="3" s="1"/>
  <c r="L441" i="3"/>
  <c r="L442" i="3"/>
  <c r="N442" i="3" s="1"/>
  <c r="L443" i="3"/>
  <c r="N443" i="3" s="1"/>
  <c r="L444" i="3"/>
  <c r="N444" i="3" s="1"/>
  <c r="L445" i="3"/>
  <c r="N445" i="3" s="1"/>
  <c r="L446" i="3"/>
  <c r="N446" i="3" s="1"/>
  <c r="L447" i="3"/>
  <c r="N447" i="3" s="1"/>
  <c r="L448" i="3"/>
  <c r="N448" i="3" s="1"/>
  <c r="L449" i="3"/>
  <c r="N449" i="3" s="1"/>
  <c r="L450" i="3"/>
  <c r="N450" i="3" s="1"/>
  <c r="L451" i="3"/>
  <c r="N451" i="3" s="1"/>
  <c r="L452" i="3"/>
  <c r="N452" i="3" s="1"/>
  <c r="L453" i="3"/>
  <c r="N453" i="3" s="1"/>
  <c r="L454" i="3"/>
  <c r="N454" i="3" s="1"/>
  <c r="L455" i="3"/>
  <c r="N455" i="3" s="1"/>
  <c r="L456" i="3"/>
  <c r="N456" i="3" s="1"/>
  <c r="L457" i="3"/>
  <c r="N457" i="3" s="1"/>
  <c r="L458" i="3"/>
  <c r="N458" i="3" s="1"/>
  <c r="L459" i="3"/>
  <c r="N459" i="3" s="1"/>
  <c r="L460" i="3"/>
  <c r="N460" i="3" s="1"/>
  <c r="L461" i="3"/>
  <c r="N461" i="3" s="1"/>
  <c r="L462" i="3"/>
  <c r="N462" i="3" s="1"/>
  <c r="L463" i="3"/>
  <c r="N463" i="3" s="1"/>
  <c r="L464" i="3"/>
  <c r="L465" i="3"/>
  <c r="N465" i="3" s="1"/>
  <c r="L466" i="3"/>
  <c r="N466" i="3" s="1"/>
  <c r="L467" i="3"/>
  <c r="N467" i="3" s="1"/>
  <c r="L468" i="3"/>
  <c r="N468" i="3" s="1"/>
  <c r="L469" i="3"/>
  <c r="N469" i="3" s="1"/>
  <c r="L470" i="3"/>
  <c r="N470" i="3" s="1"/>
  <c r="L471" i="3"/>
  <c r="N471" i="3" s="1"/>
  <c r="L472" i="3"/>
  <c r="N472" i="3" s="1"/>
  <c r="L473" i="3"/>
  <c r="N473" i="3" s="1"/>
  <c r="L474" i="3"/>
  <c r="N474" i="3" s="1"/>
  <c r="L475" i="3"/>
  <c r="N475" i="3" s="1"/>
  <c r="L476" i="3"/>
  <c r="N476" i="3" s="1"/>
  <c r="L477" i="3"/>
  <c r="N477" i="3" s="1"/>
  <c r="L478" i="3"/>
  <c r="N478" i="3" s="1"/>
  <c r="L479" i="3"/>
  <c r="N479" i="3" s="1"/>
  <c r="L480" i="3"/>
  <c r="N480" i="3" s="1"/>
  <c r="L481" i="3"/>
  <c r="N481" i="3" s="1"/>
  <c r="L482" i="3"/>
  <c r="N482" i="3" s="1"/>
  <c r="L483" i="3"/>
  <c r="N483" i="3" s="1"/>
  <c r="L484" i="3"/>
  <c r="N484" i="3" s="1"/>
  <c r="L485" i="3"/>
  <c r="N485" i="3" s="1"/>
  <c r="L486" i="3"/>
  <c r="N486" i="3" s="1"/>
  <c r="L487" i="3"/>
  <c r="N487" i="3" s="1"/>
  <c r="L488" i="3"/>
  <c r="N488" i="3" s="1"/>
  <c r="L489" i="3"/>
  <c r="N489" i="3" s="1"/>
  <c r="L490" i="3"/>
  <c r="N490" i="3" s="1"/>
  <c r="L491" i="3"/>
  <c r="N491" i="3" s="1"/>
  <c r="L492" i="3"/>
  <c r="N492" i="3" s="1"/>
  <c r="L493" i="3"/>
  <c r="N493" i="3" s="1"/>
  <c r="L494" i="3"/>
  <c r="N494" i="3" s="1"/>
  <c r="L495" i="3"/>
  <c r="N495" i="3" s="1"/>
  <c r="L496" i="3"/>
  <c r="N496" i="3" s="1"/>
  <c r="L497" i="3"/>
  <c r="N497" i="3" s="1"/>
  <c r="L498" i="3"/>
  <c r="N498" i="3" s="1"/>
  <c r="L499" i="3"/>
  <c r="N499" i="3" s="1"/>
  <c r="L500" i="3"/>
  <c r="N500" i="3" s="1"/>
  <c r="L501" i="3"/>
  <c r="N501" i="3" s="1"/>
  <c r="L502" i="3"/>
  <c r="N502" i="3" s="1"/>
  <c r="L503" i="3"/>
  <c r="N503" i="3" s="1"/>
  <c r="L504" i="3"/>
  <c r="N504" i="3" s="1"/>
  <c r="L505" i="3"/>
  <c r="N505" i="3" s="1"/>
  <c r="L506" i="3"/>
  <c r="N506" i="3" s="1"/>
  <c r="L507" i="3"/>
  <c r="N507" i="3" s="1"/>
  <c r="L508" i="3"/>
  <c r="N508" i="3" s="1"/>
  <c r="L509" i="3"/>
  <c r="N509" i="3" s="1"/>
  <c r="L510" i="3"/>
  <c r="N510" i="3" s="1"/>
  <c r="L511" i="3"/>
  <c r="N511" i="3" s="1"/>
  <c r="L512" i="3"/>
  <c r="N512" i="3" s="1"/>
  <c r="L513" i="3"/>
  <c r="N513" i="3" s="1"/>
  <c r="L514" i="3"/>
  <c r="N514" i="3" s="1"/>
  <c r="L515" i="3"/>
  <c r="N515" i="3" s="1"/>
  <c r="L516" i="3"/>
  <c r="N516" i="3" s="1"/>
  <c r="L517" i="3"/>
  <c r="N517" i="3" s="1"/>
  <c r="L518" i="3"/>
  <c r="N518" i="3" s="1"/>
  <c r="L519" i="3"/>
  <c r="N519" i="3" s="1"/>
  <c r="L520" i="3"/>
  <c r="N520" i="3" s="1"/>
  <c r="L521" i="3"/>
  <c r="N521" i="3" s="1"/>
  <c r="L522" i="3"/>
  <c r="L523" i="3"/>
  <c r="N523" i="3" s="1"/>
  <c r="L524" i="3"/>
  <c r="N524" i="3" s="1"/>
  <c r="L525" i="3"/>
  <c r="N525" i="3" s="1"/>
  <c r="L526" i="3"/>
  <c r="N526" i="3" s="1"/>
  <c r="L527" i="3"/>
  <c r="N527" i="3" s="1"/>
  <c r="L528" i="3"/>
  <c r="N528" i="3" s="1"/>
  <c r="M7" i="3"/>
  <c r="M8" i="3"/>
  <c r="M9" i="3"/>
  <c r="M15" i="3"/>
  <c r="M16" i="3"/>
  <c r="M17" i="3"/>
  <c r="M23" i="3"/>
  <c r="M31" i="3"/>
  <c r="M32" i="3"/>
  <c r="M33" i="3"/>
  <c r="M34" i="3"/>
  <c r="M39" i="3"/>
  <c r="M40" i="3"/>
  <c r="M41" i="3"/>
  <c r="M47" i="3"/>
  <c r="M55" i="3"/>
  <c r="M56" i="3"/>
  <c r="M63" i="3"/>
  <c r="M64" i="3"/>
  <c r="M65" i="3"/>
  <c r="M71" i="3"/>
  <c r="M80" i="3"/>
  <c r="M81" i="3"/>
  <c r="M87" i="3"/>
  <c r="M88" i="3"/>
  <c r="M89" i="3"/>
  <c r="M95" i="3"/>
  <c r="M103" i="3"/>
  <c r="M104" i="3"/>
  <c r="M105" i="3"/>
  <c r="M111" i="3"/>
  <c r="M113" i="3"/>
  <c r="M127" i="3"/>
  <c r="M128" i="3"/>
  <c r="M135" i="3"/>
  <c r="M136" i="3"/>
  <c r="M137" i="3"/>
  <c r="M143" i="3"/>
  <c r="M151" i="3"/>
  <c r="M152" i="3"/>
  <c r="M153" i="3"/>
  <c r="M159" i="3"/>
  <c r="M160" i="3"/>
  <c r="M161" i="3"/>
  <c r="M175" i="3"/>
  <c r="M176" i="3"/>
  <c r="M191" i="3"/>
  <c r="M199" i="3"/>
  <c r="M200" i="3"/>
  <c r="M207" i="3"/>
  <c r="M208" i="3"/>
  <c r="M209" i="3"/>
  <c r="M215" i="3"/>
  <c r="M224" i="3"/>
  <c r="M225" i="3"/>
  <c r="M231" i="3"/>
  <c r="M232" i="3"/>
  <c r="M233" i="3"/>
  <c r="M247" i="3"/>
  <c r="M255" i="3"/>
  <c r="M256" i="3"/>
  <c r="M271" i="3"/>
  <c r="M272" i="3"/>
  <c r="M279" i="3"/>
  <c r="M280" i="3"/>
  <c r="M287" i="3"/>
  <c r="M295" i="3"/>
  <c r="M304" i="3"/>
  <c r="M305" i="3"/>
  <c r="M311" i="3"/>
  <c r="M312" i="3"/>
  <c r="M327" i="3"/>
  <c r="M328" i="3"/>
  <c r="M329" i="3"/>
  <c r="M335" i="3"/>
  <c r="M344" i="3"/>
  <c r="M352" i="3"/>
  <c r="M354" i="3"/>
  <c r="M367" i="3"/>
  <c r="M375" i="3"/>
  <c r="M376" i="3"/>
  <c r="M384" i="3"/>
  <c r="M385" i="3"/>
  <c r="M399" i="3"/>
  <c r="M400" i="3"/>
  <c r="M401" i="3"/>
  <c r="M407" i="3"/>
  <c r="M415" i="3"/>
  <c r="M416" i="3"/>
  <c r="M424" i="3"/>
  <c r="M431" i="3"/>
  <c r="M432" i="3"/>
  <c r="M433" i="3"/>
  <c r="M447" i="3"/>
  <c r="M448" i="3"/>
  <c r="M449" i="3"/>
  <c r="M456" i="3"/>
  <c r="M471" i="3"/>
  <c r="M487" i="3"/>
  <c r="M495" i="3"/>
  <c r="M496" i="3"/>
  <c r="M504" i="3"/>
  <c r="M505" i="3"/>
  <c r="M511" i="3"/>
  <c r="M520" i="3"/>
  <c r="M527" i="3"/>
  <c r="M528" i="3"/>
  <c r="N17" i="3"/>
  <c r="N18" i="3"/>
  <c r="N24" i="3"/>
  <c r="N25" i="3"/>
  <c r="N32" i="3"/>
  <c r="N40" i="3"/>
  <c r="N41" i="3"/>
  <c r="N49" i="3"/>
  <c r="N50" i="3"/>
  <c r="N56" i="3"/>
  <c r="N64" i="3"/>
  <c r="N66" i="3"/>
  <c r="N72" i="3"/>
  <c r="N74" i="3"/>
  <c r="N80" i="3"/>
  <c r="N90" i="3"/>
  <c r="N96" i="3"/>
  <c r="N104" i="3"/>
  <c r="N106" i="3"/>
  <c r="N122" i="3"/>
  <c r="N129" i="3"/>
  <c r="N130" i="3"/>
  <c r="N136" i="3"/>
  <c r="N144" i="3"/>
  <c r="N146" i="3"/>
  <c r="N160" i="3"/>
  <c r="N162" i="3"/>
  <c r="N177" i="3"/>
  <c r="N184" i="3"/>
  <c r="N208" i="3"/>
  <c r="N216" i="3"/>
  <c r="N218" i="3"/>
  <c r="N233" i="3"/>
  <c r="N257" i="3"/>
  <c r="N258" i="3"/>
  <c r="N274" i="3"/>
  <c r="N280" i="3"/>
  <c r="N288" i="3"/>
  <c r="N298" i="3"/>
  <c r="N314" i="3"/>
  <c r="N352" i="3"/>
  <c r="N360" i="3"/>
  <c r="N370" i="3"/>
  <c r="N376" i="3"/>
  <c r="N402" i="3"/>
  <c r="N441" i="3"/>
  <c r="N464" i="3"/>
  <c r="N522"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Q502" i="3"/>
  <c r="Q503" i="3"/>
  <c r="Q504" i="3"/>
  <c r="Q505" i="3"/>
  <c r="Q506" i="3"/>
  <c r="Q507" i="3"/>
  <c r="Q508" i="3"/>
  <c r="Q509" i="3"/>
  <c r="Q510" i="3"/>
  <c r="Q511" i="3"/>
  <c r="Q512" i="3"/>
  <c r="Q513" i="3"/>
  <c r="Q514" i="3"/>
  <c r="Q515" i="3"/>
  <c r="Q516" i="3"/>
  <c r="Q517" i="3"/>
  <c r="Q518" i="3"/>
  <c r="Q519" i="3"/>
  <c r="Q520" i="3"/>
  <c r="Q521" i="3"/>
  <c r="Q522" i="3"/>
  <c r="Q523" i="3"/>
  <c r="Q524" i="3"/>
  <c r="Q525" i="3"/>
  <c r="Q526" i="3"/>
  <c r="Q527" i="3"/>
  <c r="Q528" i="3"/>
  <c r="W5" i="1"/>
  <c r="W4" i="1"/>
  <c r="AN1" i="1" l="1"/>
  <c r="Q5" i="1" a="1"/>
  <c r="Q5" i="1" s="1"/>
  <c r="O3" i="1"/>
  <c r="N3" i="1"/>
  <c r="M3" i="1"/>
  <c r="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0B9921-B3F2-4B77-87F9-8564AC2774F6}" keepAlive="1" name="Query - Input Data" description="Connection to the 'Input Data' query in the workbook." type="5" refreshedVersion="8" background="1" saveData="1">
    <dbPr connection="Provider=Microsoft.Mashup.OleDb.1;Data Source=$Workbook$;Location=&quot;Input Data&quot;;Extended Properties=&quot;&quot;" command="SELECT * FROM [Input Data]"/>
  </connection>
  <connection id="2" xr16:uid="{C735DF83-E6CF-4561-A72C-C8B398DEB66F}" keepAlive="1" name="Query - Master Data" description="Connection to the 'Master Data' query in the workbook." type="5" refreshedVersion="8" background="1" saveData="1">
    <dbPr connection="Provider=Microsoft.Mashup.OleDb.1;Data Source=$Workbook$;Location=&quot;Master Data&quot;;Extended Properties=&quot;&quot;" command="SELECT * FROM [Master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<sst xmlns="http://schemas.openxmlformats.org/spreadsheetml/2006/main" count="2412" uniqueCount="150">
  <si>
    <t>PRODUCT ID</t>
  </si>
  <si>
    <t>PRODUCT</t>
  </si>
  <si>
    <t>CATEGORY</t>
  </si>
  <si>
    <t>UOM</t>
  </si>
  <si>
    <t>BUYING PRIZE</t>
  </si>
  <si>
    <t>SELLING PRICE</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</si>
  <si>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</si>
  <si>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</si>
  <si>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</si>
  <si>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</si>
  <si>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</si>
  <si>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</si>
  <si>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</si>
  <si>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</si>
  <si>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</si>
  <si>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</si>
  <si>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</si>
  <si>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</si>
  <si>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</si>
  <si>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</si>
  <si>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</si>
  <si>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</si>
  <si>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</si>
  <si>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</si>
  <si>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</si>
  <si>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</si>
  <si>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</si>
  <si>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</si>
  <si>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</si>
  <si>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</si>
  <si>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</si>
  <si>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</si>
  <si>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</si>
  <si>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</si>
  <si>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</si>
  <si>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</si>
  <si>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</si>
  <si>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</si>
  <si>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</si>
  <si>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</si>
  <si>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</si>
  <si>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</si>
  <si>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</si>
  <si>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</si>
  <si>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</si>
  <si>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</si>
  <si>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</si>
  <si>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</si>
  <si>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</si>
  <si>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</si>
  <si>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</si>
  <si>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</si>
  <si>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</si>
  <si>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</si>
  <si>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</si>
  <si>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</si>
  <si>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</si>
  <si>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</si>
  <si>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</si>
  <si>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</si>
  <si>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</si>
  <si>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</si>
  <si>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</si>
  <si>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</si>
  <si>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</si>
  <si>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</si>
  <si>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</si>
  <si>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</si>
  <si>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</si>
  <si>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</si>
  <si>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</si>
  <si>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</si>
  <si>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</si>
  <si>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</si>
  <si>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</si>
  <si>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</si>
  <si>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</si>
  <si>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</si>
  <si>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</si>
  <si>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</si>
  <si>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</si>
  <si>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</si>
  <si>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</si>
  <si>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</si>
  <si>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</si>
  <si>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</si>
  <si>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</si>
  <si>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</si>
  <si>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</si>
  <si>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</si>
  <si>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</si>
  <si>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</si>
  <si>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</si>
  <si>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</si>
  <si>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</si>
  <si>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</si>
  <si>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</si>
  <si>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</si>
  <si>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</si>
  <si>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</si>
  <si>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</si>
  <si>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</si>
  <si>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</si>
  <si>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</si>
  <si>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</si>
  <si>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DATE</t>
  </si>
  <si>
    <t>QUANTITY</t>
  </si>
  <si>
    <t>SALE TYPE</t>
  </si>
  <si>
    <t>PAYMENT MODE</t>
  </si>
  <si>
    <t>DISCOUNT %</t>
  </si>
  <si>
    <t>Wholesaler</t>
  </si>
  <si>
    <t>Online</t>
  </si>
  <si>
    <t>Cash</t>
  </si>
  <si>
    <t>Direct Sales</t>
  </si>
  <si>
    <t>Total buying values</t>
  </si>
  <si>
    <t>Total selling values</t>
  </si>
  <si>
    <t>Day</t>
  </si>
  <si>
    <t>Months</t>
  </si>
  <si>
    <t>Years</t>
  </si>
  <si>
    <t>Row Labels</t>
  </si>
  <si>
    <t>Sum of Total selling values</t>
  </si>
  <si>
    <t>Sum of Total buying values</t>
  </si>
  <si>
    <t>Jan</t>
  </si>
  <si>
    <t>Feb</t>
  </si>
  <si>
    <t>Mar</t>
  </si>
  <si>
    <t>Apr</t>
  </si>
  <si>
    <t>May</t>
  </si>
  <si>
    <t>Jun</t>
  </si>
  <si>
    <t>Jul</t>
  </si>
  <si>
    <t>Aug</t>
  </si>
  <si>
    <t>Sep</t>
  </si>
  <si>
    <t>Oct</t>
  </si>
  <si>
    <t>Nov</t>
  </si>
  <si>
    <t>Dec</t>
  </si>
  <si>
    <t>Sum of QUANTITY</t>
  </si>
  <si>
    <t>Day Name</t>
  </si>
  <si>
    <t>Friday</t>
  </si>
  <si>
    <t>Saturday</t>
  </si>
  <si>
    <t>Sunday</t>
  </si>
  <si>
    <t>Monday</t>
  </si>
  <si>
    <t>Tuesday</t>
  </si>
  <si>
    <t>Wednesday</t>
  </si>
  <si>
    <t>Thursday</t>
  </si>
  <si>
    <t>Total Profit</t>
  </si>
  <si>
    <t>Total Sales</t>
  </si>
  <si>
    <t>Profit %</t>
  </si>
  <si>
    <t>Month</t>
  </si>
  <si>
    <t>Sales</t>
  </si>
  <si>
    <t>Profit</t>
  </si>
  <si>
    <t>Sum of SELLING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</si>
</sst>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_-[$$-409]* #,##0_ ;_-[$$-409]* \-#,##0\ ;_-[$$-409]* &quot;-&quot;??_ ;_-@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164" fontId="0" fillId="0" borderId="0" xfId="0" applyNumberFormat="1" applyAlignment="1">
      <alignment vertical="center"/>
    </xf>
    <xf numFmtId="165" fontId="0" fillId="0" borderId="0" xfId="0" applyNumberFormat="1"/>
    <xf numFmtId="0" fontId="0" fillId="0" borderId="0" xfId="0" applyNumberFormat="1"/>
  </cellXfs>
  <cellStyles count="1">
    <cellStyle name="Normal" xfId="0" builtinId="0"/>
  </cellStyles>
  <dxfs count="26">
    <dxf>
      <font>
        <b/>
        <color theme="1"/>
      </font>
      <border>
        <bottom style="thin">
          <color theme="4"/>
        </bottom>
        <vertical/>
        <horizontal/>
      </border>
    </dxf>
    <dxf>
      <font>
        <b val="0"/>
        <i val="0"/>
        <sz val="14"/>
        <color theme="1"/>
        <name val="Bodoni MT Black"/>
        <family val="1"/>
        <scheme val="none"/>
      </font>
      <border>
        <left style="thin">
          <color theme="4"/>
        </left>
        <right style="thin">
          <color theme="4"/>
        </right>
        <top style="thin">
          <color theme="4"/>
        </top>
        <bottom style="thin">
          <color theme="4"/>
        </bottom>
        <vertical/>
        <horizontal/>
      </border>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z val="16"/>
        <color theme="1"/>
        <name val="Arial Black"/>
        <family val="2"/>
        <scheme val="none"/>
      </font>
      <border diagonalUp="0" diagonalDown="0">
        <left/>
        <right/>
        <top/>
        <bottom/>
        <vertical/>
        <horizontal/>
      </border>
    </dxf>
    <dxf>
      <font>
        <color theme="1"/>
      </font>
      <border>
        <left style="thin">
          <color theme="4"/>
        </left>
        <right style="thin">
          <color theme="4"/>
        </right>
        <top style="thin">
          <color theme="4"/>
        </top>
        <bottom style="thin">
          <color theme="4"/>
        </bottom>
        <vertical/>
        <horizontal/>
      </border>
    </dxf>
    <dxf>
      <font>
        <b val="0"/>
        <i val="0"/>
        <sz val="12"/>
        <color theme="1"/>
        <name val="Arial Black"/>
        <family val="2"/>
        <scheme val="none"/>
      </font>
      <border diagonalUp="0" diagonalDown="0">
        <left/>
        <right/>
        <top/>
        <bottom/>
        <vertical/>
        <horizontal/>
      </border>
    </dxf>
    <dxf>
      <font>
        <color theme="1"/>
      </font>
      <border>
        <left style="thin">
          <color theme="4"/>
        </left>
        <right style="thin">
          <color theme="4"/>
        </right>
        <top style="thin">
          <color theme="4"/>
        </top>
        <bottom style="thin">
          <color theme="4"/>
        </bottom>
        <vertical/>
        <horizontal/>
      </border>
    </dxf>
  </dxfs>
  <tableStyles count="4" defaultTableStyle="TableStyleMedium2" defaultPivotStyle="PivotStyleLight16">
    <tableStyle name="Invisible" pivot="0" table="0" count="0" xr9:uid="{1586C72D-4FC9-43C2-8FB2-D55F1C42F135}"/>
    <tableStyle name="SlicerStyleLight1 2" pivot="0" table="0" count="10" xr9:uid="{D32FAD95-B541-4321-B5A0-F48FA20C439E}">
      <tableStyleElement type="wholeTable" dxfId="25"/>
      <tableStyleElement type="headerRow" dxfId="24"/>
    </tableStyle>
    <tableStyle name="SlicerStyleLight1 2 2" pivot="0" table="0" count="10" xr9:uid="{50A002B8-8566-4D2F-91A8-EF230ABD7626}">
      <tableStyleElement type="wholeTable" dxfId="23"/>
      <tableStyleElement type="headerRow" dxfId="22"/>
    </tableStyle>
    <tableStyle name="SlicerStyleLight1 5" pivot="0" table="0" count="10" xr9:uid="{21461755-936A-4951-B659-13A3029151B1}">
      <tableStyleElement type="wholeTable" dxfId="1"/>
      <tableStyleElement type="headerRow" dxfId="0"/>
    </tableStyle>
  </tableStyles>
  <extLst>
    <ext xmlns:x14="http://schemas.microsoft.com/office/spreadsheetml/2009/9/main" uri="{46F421CA-312F-682f-3DD2-61675219B42D}">
      <x14:dxfs count="5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4"/>
            <color theme="0"/>
            <name val="Arial"/>
            <family val="2"/>
            <scheme val="none"/>
          </font>
          <fill>
            <patternFill patternType="solid">
              <fgColor theme="4" tint="0.79995117038483843"/>
              <bgColor rgb="FF0070C0"/>
            </patternFill>
          </fill>
          <border diagonalUp="0" diagonalDown="0">
            <left style="thin">
              <color rgb="FFCCCCCC"/>
            </left>
            <right style="thin">
              <color rgb="FFCCCCCC"/>
            </right>
            <top style="thin">
              <color rgb="FFCCCCCC"/>
            </top>
            <bottom style="thin">
              <color rgb="FFCCCCCC"/>
            </bottom>
            <vertical/>
            <horizontal/>
          </border>
        </dxf>
        <dxf>
          <font>
            <b/>
            <i val="0"/>
            <sz val="16"/>
            <color theme="0"/>
            <name val="Calibri Light"/>
            <family val="2"/>
            <scheme val="major"/>
          </font>
          <fill>
            <patternFill patternType="solid">
              <fgColor theme="4" tint="0.59999389629810485"/>
              <bgColor theme="9" tint="0.59996337778862885"/>
            </patternFill>
          </fill>
          <border>
            <left style="thin">
              <color theme="8" tint="0.39994506668294322"/>
            </left>
            <right style="thin">
              <color theme="8" tint="0.39994506668294322"/>
            </right>
            <top style="thin">
              <color theme="8" tint="0.39994506668294322"/>
            </top>
            <bottom style="thin">
              <color theme="8" tint="0.3999450666829432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0"/>
            <color theme="0"/>
            <name val="Arial"/>
            <family val="2"/>
            <scheme val="none"/>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4"/>
            <color theme="0"/>
            <name val="Arial"/>
            <family val="2"/>
            <scheme val="none"/>
          </font>
          <fill>
            <patternFill patternType="solid">
              <fgColor theme="4" tint="0.79995117038483843"/>
              <bgColor rgb="FF0070C0"/>
            </patternFill>
          </fill>
          <border diagonalUp="0" diagonalDown="0">
            <left style="thin">
              <color rgb="FFCCCCCC"/>
            </left>
            <right style="thin">
              <color rgb="FFCCCCCC"/>
            </right>
            <top style="thin">
              <color rgb="FFCCCCCC"/>
            </top>
            <bottom style="thin">
              <color rgb="FFCCCCCC"/>
            </bottom>
            <vertical/>
            <horizontal/>
          </border>
        </dxf>
        <dxf>
          <font>
            <b/>
            <i val="0"/>
            <sz val="16"/>
            <color theme="0"/>
            <name val="Calibri Light"/>
            <family val="2"/>
            <scheme val="major"/>
          </font>
          <fill>
            <patternFill patternType="solid">
              <fgColor theme="4" tint="0.59999389629810485"/>
              <bgColor theme="9" tint="0.59996337778862885"/>
            </patternFill>
          </fill>
          <border>
            <left style="thin">
              <color theme="8" tint="0.39994506668294322"/>
            </left>
            <right style="thin">
              <color theme="8" tint="0.39994506668294322"/>
            </right>
            <top style="thin">
              <color theme="8" tint="0.39994506668294322"/>
            </top>
            <bottom style="thin">
              <color theme="8" tint="0.3999450666829432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0"/>
            <color theme="0"/>
            <name val="Arial"/>
            <family val="2"/>
            <scheme val="none"/>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4"/>
            <color theme="0"/>
            <name val="Arial"/>
            <family val="2"/>
            <scheme val="none"/>
          </font>
          <fill>
            <patternFill patternType="solid">
              <fgColor theme="4" tint="0.79995117038483843"/>
              <bgColor rgb="FF0070C0"/>
            </patternFill>
          </fill>
          <border diagonalUp="0" diagonalDown="0">
            <left style="thin">
              <color rgb="FFCCCCCC"/>
            </left>
            <right style="thin">
              <color rgb="FFCCCCCC"/>
            </right>
            <top style="thin">
              <color rgb="FFCCCCCC"/>
            </top>
            <bottom style="thin">
              <color rgb="FFCCCCCC"/>
            </bottom>
            <vertical/>
            <horizontal/>
          </border>
        </dxf>
        <dxf>
          <font>
            <b/>
            <i val="0"/>
            <sz val="16"/>
            <color theme="0"/>
            <name val="Calibri Light"/>
            <family val="2"/>
            <scheme val="major"/>
          </font>
          <fill>
            <patternFill patternType="solid">
              <fgColor theme="4" tint="0.59999389629810485"/>
              <bgColor theme="9" tint="0.59996337778862885"/>
            </patternFill>
          </fill>
          <border>
            <left style="thin">
              <color theme="8" tint="0.39994506668294322"/>
            </left>
            <right style="thin">
              <color theme="8" tint="0.39994506668294322"/>
            </right>
            <top style="thin">
              <color theme="8" tint="0.39994506668294322"/>
            </top>
            <bottom style="thin">
              <color theme="8" tint="0.3999450666829432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0"/>
            <color theme="0"/>
            <name val="Arial"/>
            <family val="2"/>
            <scheme val="none"/>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4"/>
            <color theme="0"/>
            <name val="Arial"/>
            <family val="2"/>
            <scheme val="none"/>
          </font>
          <fill>
            <patternFill patternType="solid">
              <fgColor theme="4" tint="0.79995117038483843"/>
              <bgColor rgb="FF0070C0"/>
            </patternFill>
          </fill>
          <border diagonalUp="0" diagonalDown="0">
            <left style="thin">
              <color rgb="FFCCCCCC"/>
            </left>
            <right style="thin">
              <color rgb="FFCCCCCC"/>
            </right>
            <top style="thin">
              <color rgb="FFCCCCCC"/>
            </top>
            <bottom style="thin">
              <color rgb="FFCCCCCC"/>
            </bottom>
            <vertical/>
            <horizontal/>
          </border>
        </dxf>
        <dxf>
          <font>
            <b/>
            <i val="0"/>
            <sz val="16"/>
            <color theme="0"/>
            <name val="Calibri Light"/>
            <family val="2"/>
            <scheme val="major"/>
          </font>
          <fill>
            <patternFill patternType="solid">
              <fgColor theme="4" tint="0.59999389629810485"/>
              <bgColor theme="9" tint="0.59996337778862885"/>
            </patternFill>
          </fill>
          <border>
            <left style="thin">
              <color theme="8" tint="0.39994506668294322"/>
            </left>
            <right style="thin">
              <color theme="8" tint="0.39994506668294322"/>
            </right>
            <top style="thin">
              <color theme="8" tint="0.39994506668294322"/>
            </top>
            <bottom style="thin">
              <color theme="8" tint="0.3999450666829432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0"/>
            <color theme="0"/>
            <name val="Arial"/>
            <family val="2"/>
            <scheme val="none"/>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1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lumMod val="60000"/>
                <a:lumOff val="40000"/>
              </a:schemeClr>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_-[$$-409]* #,##0.00_ ;_-[$$-409]* \-#,##0.00\ ;_-[$$-409]* "-"??_ ;_-@_ </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8D03-4B03-8833-DBE204450A50}"/>
            </c:ext>
          </c:extLst>
        </c:ser>
        <c:dLbls>
          <c:showLegendKey val="0"/>
          <c:showVal val="0"/>
          <c:showCatName val="0"/>
          <c:showSerName val="0"/>
          <c:showPercent val="0"/>
          <c:showBubbleSize val="0"/>
        </c:dLbls>
        <c:axId val="565412543"/>
        <c:axId val="1300820575"/>
      </c:areaChart>
      <c:catAx>
        <c:axId val="5654125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a:outerShdw blurRad="50800" dist="50800" dir="5400000" algn="ctr" rotWithShape="0">
              <a:schemeClr val="bg1">
                <a:alpha val="97000"/>
              </a:schemeClr>
            </a:outerShdw>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00820575"/>
        <c:crosses val="autoZero"/>
        <c:auto val="1"/>
        <c:lblAlgn val="ctr"/>
        <c:lblOffset val="100"/>
        <c:noMultiLvlLbl val="0"/>
      </c:catAx>
      <c:valAx>
        <c:axId val="130082057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654125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sz="2000"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Analysis!$AB$3</c:f>
              <c:strCache>
                <c:ptCount val="1"/>
                <c:pt idx="0">
                  <c:v> Sales </c:v>
                </c:pt>
              </c:strCache>
            </c:strRef>
          </c:tx>
          <c:spPr>
            <a:solidFill>
              <a:schemeClr val="accent1"/>
            </a:solidFill>
            <a:ln>
              <a:noFill/>
            </a:ln>
            <a:effectLst/>
          </c:spPr>
          <c:invertIfNegative val="0"/>
          <c:dLbls>
            <c:delete val="1"/>
          </c:dLbls>
          <c:cat>
            <c:strRef>
              <c:f>Analysis!$AA$4:$AA$15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Analysis!$AB$4:$AB$15</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F2F-4F06-A7B0-0484F1689F4D}"/>
            </c:ext>
          </c:extLst>
        </c:ser>
        <c:ser>
          <c:idx val="1"/>
          <c:order val="1"/>
          <c:tx>
            <c:strRef>
              <c:f>Analysis!$AC$3</c:f>
              <c:strCache>
                <c:ptCount val="1"/>
                <c:pt idx="0">
                  <c:v> Profit </c:v>
                </c:pt>
              </c:strCache>
            </c:strRef>
          </c:tx>
          <c:spPr>
            <a:solidFill>
              <a:schemeClr val="accent2"/>
            </a:solidFill>
            <a:ln>
              <a:noFill/>
            </a:ln>
            <a:effectLst/>
          </c:spPr>
          <c:invertIfNegative val="0"/>
          <c:dLbls>
            <c:dLbl>
              <c:idx val="0"/>
              <c:tx>
                <c:rich>
                  <a:bodyPr/>
                  <a:lstStyle/>
                  <a:p>
                    <a:fld id="{08313829-666D-4BF4-B436-0CCB40171EAB}"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F2F-4F06-A7B0-0484F1689F4D}"/>
                </c:ext>
              </c:extLst>
            </c:dLbl>
            <c:dLbl>
              <c:idx val="1"/>
              <c:tx>
                <c:rich>
                  <a:bodyPr/>
                  <a:lstStyle/>
                  <a:p>
                    <a:fld id="{C38E8CB1-BFBE-4F30-8E96-50BD36BB30F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F2F-4F06-A7B0-0484F1689F4D}"/>
                </c:ext>
              </c:extLst>
            </c:dLbl>
            <c:dLbl>
              <c:idx val="2"/>
              <c:tx>
                <c:rich>
                  <a:bodyPr/>
                  <a:lstStyle/>
                  <a:p>
                    <a:fld id="{6125412C-1CC3-4BDF-849D-D488E2F45A1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F2F-4F06-A7B0-0484F1689F4D}"/>
                </c:ext>
              </c:extLst>
            </c:dLbl>
            <c:dLbl>
              <c:idx val="3"/>
              <c:tx>
                <c:rich>
                  <a:bodyPr/>
                  <a:lstStyle/>
                  <a:p>
                    <a:fld id="{73C8EF11-55CC-4CF4-9060-27E7E5FD596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F2F-4F06-A7B0-0484F1689F4D}"/>
                </c:ext>
              </c:extLst>
            </c:dLbl>
            <c:dLbl>
              <c:idx val="4"/>
              <c:tx>
                <c:rich>
                  <a:bodyPr/>
                  <a:lstStyle/>
                  <a:p>
                    <a:fld id="{200C53A4-2321-4A13-9E41-137A69F1B57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F2F-4F06-A7B0-0484F1689F4D}"/>
                </c:ext>
              </c:extLst>
            </c:dLbl>
            <c:dLbl>
              <c:idx val="5"/>
              <c:tx>
                <c:rich>
                  <a:bodyPr/>
                  <a:lstStyle/>
                  <a:p>
                    <a:fld id="{04E00767-C425-4222-9B16-4A65D67C8F7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F2F-4F06-A7B0-0484F1689F4D}"/>
                </c:ext>
              </c:extLst>
            </c:dLbl>
            <c:dLbl>
              <c:idx val="6"/>
              <c:tx>
                <c:rich>
                  <a:bodyPr/>
                  <a:lstStyle/>
                  <a:p>
                    <a:fld id="{E10B423A-16C4-4DE4-8688-76C904C10EB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F2F-4F06-A7B0-0484F1689F4D}"/>
                </c:ext>
              </c:extLst>
            </c:dLbl>
            <c:dLbl>
              <c:idx val="7"/>
              <c:tx>
                <c:rich>
                  <a:bodyPr/>
                  <a:lstStyle/>
                  <a:p>
                    <a:fld id="{E4811D59-CA18-4A69-8E07-0101ADE9280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F2F-4F06-A7B0-0484F1689F4D}"/>
                </c:ext>
              </c:extLst>
            </c:dLbl>
            <c:dLbl>
              <c:idx val="8"/>
              <c:tx>
                <c:rich>
                  <a:bodyPr/>
                  <a:lstStyle/>
                  <a:p>
                    <a:fld id="{676D3326-23DF-4310-9A29-F1D92B214AF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F2F-4F06-A7B0-0484F1689F4D}"/>
                </c:ext>
              </c:extLst>
            </c:dLbl>
            <c:dLbl>
              <c:idx val="9"/>
              <c:tx>
                <c:rich>
                  <a:bodyPr/>
                  <a:lstStyle/>
                  <a:p>
                    <a:fld id="{B7298488-5DB2-422A-9D4E-73454D832AB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F2F-4F06-A7B0-0484F1689F4D}"/>
                </c:ext>
              </c:extLst>
            </c:dLbl>
            <c:dLbl>
              <c:idx val="10"/>
              <c:tx>
                <c:rich>
                  <a:bodyPr/>
                  <a:lstStyle/>
                  <a:p>
                    <a:fld id="{CC0EDD56-292A-4F08-88F0-A0ADAACCF70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F2F-4F06-A7B0-0484F1689F4D}"/>
                </c:ext>
              </c:extLst>
            </c:dLbl>
            <c:dLbl>
              <c:idx val="11"/>
              <c:tx>
                <c:rich>
                  <a:bodyPr/>
                  <a:lstStyle/>
                  <a:p>
                    <a:fld id="{40B42AAC-058B-4784-8012-B3B2BBB0944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F2F-4F06-A7B0-0484F1689F4D}"/>
                </c:ext>
              </c:extLst>
            </c:dLbl>
            <c:numFmt formatCode="General" sourceLinked="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Analysis!$AA$4:$AA$15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Analysis!$AC$4:$AC$15</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Analysis!$AD$4:$AD$15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5F2F-4F06-A7B0-0484F1689F4D}"/>
            </c:ext>
          </c:extLst>
        </c:ser>
        <c:dLbls>
          <c:dLblPos val="outEnd"/>
          <c:showLegendKey val="0"/>
          <c:showVal val="1"/>
          <c:showCatName val="0"/>
          <c:showSerName val="0"/>
          <c:showPercent val="0"/>
          <c:showBubbleSize val="0"/>
        </c:dLbls>
        <c:gapWidth val="50"/>
        <c:overlap val="100"/>
        <c:axId val="1307610831"/>
        <c:axId val="1934414063"/>
      </c:barChart>
      <c:catAx>
        <c:axId val="130761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34414063"/>
        <c:crosses val="autoZero"/>
        <c:auto val="1"/>
        <c:lblAlgn val="ctr"/>
        <c:lblOffset val="100"/>
        <c:noMultiLvlLbl val="0"/>
      </c:catAx>
      <c:valAx>
        <c:axId val="19344140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07610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800" b="1">
          <a:latin typeface="Arial Black" panose="020B0A040201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160" b="1"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Analysis!$Q$5:$Q$14</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Analysis!$R$5:$R$14</c:f>
              <c:numCache>
                <c:formatCode>General</c:formatCode>
                <c:ptCount val="10"/>
                <c:pt idx="0">
                  <c:v>87.100000000000023</c:v>
                </c:pt>
                <c:pt idx="1">
                  <c:v>866.69999999999982</c:v>
                </c:pt>
                <c:pt idx="2">
                  <c:v>771.84</c:v>
                </c:pt>
                <c:pt idx="3">
                  <c:v>1118.8799999999999</c:v>
                </c:pt>
                <c:pt idx="4">
                  <c:v>382.95000000000005</c:v>
                </c:pt>
                <c:pt idx="5">
                  <c:v>1152.0000000000002</c:v>
                </c:pt>
                <c:pt idx="6">
                  <c:v>2608.2000000000007</c:v>
                </c:pt>
                <c:pt idx="7">
                  <c:v>3240</c:v>
                </c:pt>
                <c:pt idx="8">
                  <c:v>664.64</c:v>
                </c:pt>
                <c:pt idx="9">
                  <c:v>1559.5199999999998</c:v>
                </c:pt>
              </c:numCache>
            </c:numRef>
          </c:val>
          <c:extLst>
            <c:ext xmlns:c16="http://schemas.microsoft.com/office/drawing/2014/chart" uri="{C3380CC4-5D6E-409C-BE32-E72D297353CC}">
              <c16:uniqueId val="{00000000-E453-4B16-8CF4-D4EBFA8BAD3B}"/>
            </c:ext>
          </c:extLst>
        </c:ser>
        <c:dLbls>
          <c:dLblPos val="outEnd"/>
          <c:showLegendKey val="0"/>
          <c:showVal val="1"/>
          <c:showCatName val="0"/>
          <c:showSerName val="0"/>
          <c:showPercent val="0"/>
          <c:showBubbleSize val="0"/>
        </c:dLbls>
        <c:gapWidth val="25"/>
        <c:overlap val="6"/>
        <c:axId val="934916400"/>
        <c:axId val="934914960"/>
      </c:barChart>
      <c:catAx>
        <c:axId val="93491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934914960"/>
        <c:crosses val="autoZero"/>
        <c:auto val="1"/>
        <c:lblAlgn val="ctr"/>
        <c:lblOffset val="100"/>
        <c:noMultiLvlLbl val="0"/>
      </c:catAx>
      <c:valAx>
        <c:axId val="9349149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934916400"/>
        <c:crosses val="autoZero"/>
        <c:crossBetween val="between"/>
      </c:valAx>
      <c:spPr>
        <a:noFill/>
        <a:ln cap="rnd">
          <a:solidFill>
            <a:schemeClr val="bg1"/>
          </a:solidFill>
          <a:roun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0"/>
    </a:effectLst>
  </c:spPr>
  <c:txPr>
    <a:bodyPr/>
    <a:lstStyle/>
    <a:p>
      <a:pPr>
        <a:defRPr sz="1800" b="1">
          <a:latin typeface="Arial Black" panose="020B0A040201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(2).xlsx]Analysis!SaleTypes</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C1-48E1-9B8D-AF38032309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C1-48E1-9B8D-AF38032309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C1-48E1-9B8D-AF38032309C8}"/>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BC1-48E1-9B8D-AF38032309C8}"/>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BC1-48E1-9B8D-AF38032309C8}"/>
                </c:ext>
              </c:extLst>
            </c:dLbl>
            <c:dLbl>
              <c:idx val="2"/>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BC1-48E1-9B8D-AF38032309C8}"/>
                </c:ext>
              </c:extLst>
            </c:dLbl>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Analysis!$AQ$4:$AQ$6</c:f>
              <c:strCache>
                <c:ptCount val="3"/>
                <c:pt idx="0">
                  <c:v>Direct Sales</c:v>
                </c:pt>
                <c:pt idx="1">
                  <c:v>Online</c:v>
                </c:pt>
                <c:pt idx="2">
                  <c:v>Wholesaler</c:v>
                </c:pt>
              </c:strCache>
            </c:strRef>
          </c:cat>
          <c:val>
            <c:numRef>
              <c:f>Analysis!$AR$4:$AR$6</c:f>
              <c:numCache>
                <c:formatCode>_-[$$-409]* #,##0.00_ ;_-[$$-409]* \-#,##0.00\ ;_-[$$-409]* "-"??_ ;_-@_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BC1-48E1-9B8D-AF38032309C8}"/>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800"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(2).xlsx]Analysis!PaymentMonde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2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Analysis!$AU$3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0C-44BA-BC35-D45EFD3432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0C-44BA-BC35-D45EFD343243}"/>
              </c:ext>
            </c:extLst>
          </c:dPt>
          <c:dLbls>
            <c:spPr>
              <a:noFill/>
              <a:ln>
                <a:noFill/>
              </a:ln>
              <a:effectLst/>
            </c:spPr>
            <c:txPr>
              <a:bodyPr rot="0" spcFirstLastPara="1" vertOverflow="ellipsis" vert="horz" wrap="square" anchor="ctr" anchorCtr="1"/>
              <a:lstStyle/>
              <a:p>
                <a:pPr>
                  <a:defRPr sz="2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Analysis!$AT$4:$AT$5</c:f>
              <c:strCache>
                <c:ptCount val="2"/>
                <c:pt idx="0">
                  <c:v>Cash</c:v>
                </c:pt>
                <c:pt idx="1">
                  <c:v>Online</c:v>
                </c:pt>
              </c:strCache>
            </c:strRef>
          </c:cat>
          <c:val>
            <c:numRef>
              <c:f>Analysis!$AU$4:$AU$5</c:f>
              <c:numCache>
                <c:formatCode>_-[$$-409]* #,##0.00_ ;_-[$$-409]* \-#,##0.00\ ;_-[$$-409]* "-"??_ ;_-@_ </c:formatCode>
                <c:ptCount val="2"/>
                <c:pt idx="0">
                  <c:v>199516.90000000008</c:v>
                </c:pt>
                <c:pt idx="1">
                  <c:v>201895.01999999993</c:v>
                </c:pt>
              </c:numCache>
            </c:numRef>
          </c:val>
          <c:extLst>
            <c:ext xmlns:c16="http://schemas.microsoft.com/office/drawing/2014/chart" uri="{C3380CC4-5D6E-409C-BE32-E72D297353CC}">
              <c16:uniqueId val="{00000004-0D0C-44BA-BC35-D45EFD34324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[0]!CategoryRANKER</cx:f>
      </cx:numDim>
    </cx:data>
  </cx:chartData>
  <cx:chart>
    <cx:plotArea>
      <cx:plotAreaRegion>
        <cx:series layoutId="treemap" uniqueId="{4AF1DF15-79D1-49CD-8AA9-1AD594D69D57}">
          <cx:dataLabels>
            <cx:txPr>
              <a:bodyPr spcFirstLastPara="1" vertOverflow="ellipsis" horzOverflow="overflow" wrap="square" lIns="0" tIns="0" rIns="0" bIns="0" anchor="ctr" anchorCtr="1"/>
              <a:lstStyle/>
              <a:p>
                <a:pPr algn="ctr" rtl="0">
                  <a:defRPr sz="1400" b="1">
                    <a:solidFill>
                      <a:sysClr val="windowText" lastClr="000000"/>
                    </a:solidFill>
                    <a:latin typeface="Arial Black" panose="020B0A04020102020204" pitchFamily="34" charset="0"/>
                    <a:ea typeface="Arial Black" panose="020B0A04020102020204" pitchFamily="34" charset="0"/>
                    <a:cs typeface="Arial Black" panose="020B0A04020102020204" pitchFamily="34" charset="0"/>
                  </a:defRPr>
                </a:pPr>
                <a:endParaRPr lang="en-US" sz="1400" b="1" i="0" u="none" strike="noStrike" baseline="0">
                  <a:solidFill>
                    <a:sysClr val="windowText" lastClr="000000"/>
                  </a:solidFill>
                  <a:latin typeface="Arial Black" panose="020B0A04020102020204" pitchFamily="34" charset="0"/>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B$2" lockText="1" noThreeD="1"/>
</file>

<file path=xl/ctrlProps/ctrlProp2.xml><?xml version="1.0" encoding="utf-8"?>
<formControlPr xmlns="http://schemas.microsoft.com/office/spreadsheetml/2009/9/main" objectType="CheckBox" checked="Checked" fmlaLink="Analysis!$AC$2" lockText="1" noThreeD="1"/>
</file>

<file path=xl/ctrlProps/ctrlProp3.xml><?xml version="1.0" encoding="utf-8"?>
<formControlPr xmlns="http://schemas.microsoft.com/office/spreadsheetml/2009/9/main" objectType="CheckBox" checked="Checked" fmlaLink="Analysis!$AD$2" lockText="1"/>
</file>

<file path=xl/ctrlProps/ctrlProp4.xml><?xml version="1.0" encoding="utf-8"?>
<formControlPr xmlns="http://schemas.microsoft.com/office/spreadsheetml/2009/9/main" objectType="Scroll" dx="31" fmlaLink="Analysis!$Q$3" max="100" min="1" page="10" val="67"/>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63504</xdr:colOff>
      <xdr:row>0</xdr:row>
      <xdr:rowOff>63500</xdr:rowOff>
    </xdr:from>
    <xdr:to>
      <xdr:col>50</xdr:col>
      <xdr:colOff>508000</xdr:colOff>
      <xdr:row>89</xdr:row>
      <xdr:rowOff>63500</xdr:rowOff>
    </xdr:to>
    <xdr:grpSp>
      <xdr:nvGrpSpPr>
        <xdr:cNvPr id="36" name="Group 35">
          <a:extLst>
            <a:ext uri="{FF2B5EF4-FFF2-40B4-BE49-F238E27FC236}">
              <a16:creationId xmlns:a16="http://schemas.microsoft.com/office/drawing/2014/main" id="{A587E4C2-3BCF-B757-6268-4B6AEFD34FD1}"/>
            </a:ext>
          </a:extLst>
        </xdr:cNvPr>
        <xdr:cNvGrpSpPr/>
      </xdr:nvGrpSpPr>
      <xdr:grpSpPr>
        <a:xfrm>
          <a:off x="63504" y="63500"/>
          <a:ext cx="30606996" cy="16954500"/>
          <a:chOff x="63504" y="63500"/>
          <a:chExt cx="19579166" cy="11387666"/>
        </a:xfrm>
      </xdr:grpSpPr>
      <xdr:grpSp>
        <xdr:nvGrpSpPr>
          <xdr:cNvPr id="31" name="Group 30">
            <a:extLst>
              <a:ext uri="{FF2B5EF4-FFF2-40B4-BE49-F238E27FC236}">
                <a16:creationId xmlns:a16="http://schemas.microsoft.com/office/drawing/2014/main" id="{D55B87CA-7661-5D08-CFB8-35C88D14AB62}"/>
              </a:ext>
            </a:extLst>
          </xdr:cNvPr>
          <xdr:cNvGrpSpPr/>
        </xdr:nvGrpSpPr>
        <xdr:grpSpPr>
          <a:xfrm>
            <a:off x="63504" y="63500"/>
            <a:ext cx="19579166" cy="11387666"/>
            <a:chOff x="0" y="0"/>
            <a:chExt cx="12095238" cy="6757307"/>
          </a:xfrm>
        </xdr:grpSpPr>
        <xdr:sp macro="" textlink="">
          <xdr:nvSpPr>
            <xdr:cNvPr id="2" name="Rectangle: Rounded Corners 1">
              <a:extLst>
                <a:ext uri="{FF2B5EF4-FFF2-40B4-BE49-F238E27FC236}">
                  <a16:creationId xmlns:a16="http://schemas.microsoft.com/office/drawing/2014/main" id="{7AFB1A11-5650-D7C5-D8A2-122178301A22}"/>
                </a:ext>
              </a:extLst>
            </xdr:cNvPr>
            <xdr:cNvSpPr/>
          </xdr:nvSpPr>
          <xdr:spPr>
            <a:xfrm>
              <a:off x="0" y="0"/>
              <a:ext cx="12095238" cy="6757307"/>
            </a:xfrm>
            <a:prstGeom prst="roundRect">
              <a:avLst>
                <a:gd name="adj" fmla="val 3834"/>
              </a:avLst>
            </a:prstGeom>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grpSp>
          <xdr:nvGrpSpPr>
            <xdr:cNvPr id="3" name="Group 2">
              <a:extLst>
                <a:ext uri="{FF2B5EF4-FFF2-40B4-BE49-F238E27FC236}">
                  <a16:creationId xmlns:a16="http://schemas.microsoft.com/office/drawing/2014/main" id="{343FD292-AA65-E95D-EE98-8090AAE6BD5C}"/>
                </a:ext>
              </a:extLst>
            </xdr:cNvPr>
            <xdr:cNvGrpSpPr/>
          </xdr:nvGrpSpPr>
          <xdr:grpSpPr>
            <a:xfrm>
              <a:off x="9403379" y="935082"/>
              <a:ext cx="1247143" cy="2016033"/>
              <a:chOff x="9475950" y="948690"/>
              <a:chExt cx="1256820" cy="1800000"/>
            </a:xfrm>
            <a:solidFill>
              <a:schemeClr val="accent6"/>
            </a:solidFill>
          </xdr:grpSpPr>
          <xdr:sp macro="" textlink="">
            <xdr:nvSpPr>
              <xdr:cNvPr id="29" name="Trapezoid 28">
                <a:extLst>
                  <a:ext uri="{FF2B5EF4-FFF2-40B4-BE49-F238E27FC236}">
                    <a16:creationId xmlns:a16="http://schemas.microsoft.com/office/drawing/2014/main" id="{076AD08B-F230-73E6-E4EA-2D081097C04C}"/>
                  </a:ext>
                </a:extLst>
              </xdr:cNvPr>
              <xdr:cNvSpPr/>
            </xdr:nvSpPr>
            <xdr:spPr>
              <a:xfrm>
                <a:off x="9475950" y="948690"/>
                <a:ext cx="1256820" cy="228600"/>
              </a:xfrm>
              <a:prstGeom prst="trapezoid">
                <a:avLst>
                  <a:gd name="adj" fmla="val 39941"/>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30" name="Flowchart: Off-page Connector 29">
                <a:extLst>
                  <a:ext uri="{FF2B5EF4-FFF2-40B4-BE49-F238E27FC236}">
                    <a16:creationId xmlns:a16="http://schemas.microsoft.com/office/drawing/2014/main" id="{060EB3DB-BD09-32FA-6FA5-4ECC175AF328}"/>
                  </a:ext>
                </a:extLst>
              </xdr:cNvPr>
              <xdr:cNvSpPr/>
            </xdr:nvSpPr>
            <xdr:spPr>
              <a:xfrm>
                <a:off x="9553830" y="948690"/>
                <a:ext cx="1080000" cy="1800000"/>
              </a:xfrm>
              <a:prstGeom prst="flowChartOffpageConnector">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grpSp>
        <xdr:sp macro="" textlink="">
          <xdr:nvSpPr>
            <xdr:cNvPr id="4" name="Rectangle: Rounded Corners 3">
              <a:extLst>
                <a:ext uri="{FF2B5EF4-FFF2-40B4-BE49-F238E27FC236}">
                  <a16:creationId xmlns:a16="http://schemas.microsoft.com/office/drawing/2014/main" id="{F06D7AB9-7A75-A841-189B-AEC8ECA9BBEF}"/>
                </a:ext>
              </a:extLst>
            </xdr:cNvPr>
            <xdr:cNvSpPr/>
          </xdr:nvSpPr>
          <xdr:spPr>
            <a:xfrm>
              <a:off x="251460" y="137160"/>
              <a:ext cx="5001295" cy="709114"/>
            </a:xfrm>
            <a:prstGeom prst="roundRect">
              <a:avLst>
                <a:gd name="adj" fmla="val 150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5" name="Rectangle: Rounded Corners 4">
              <a:extLst>
                <a:ext uri="{FF2B5EF4-FFF2-40B4-BE49-F238E27FC236}">
                  <a16:creationId xmlns:a16="http://schemas.microsoft.com/office/drawing/2014/main" id="{04AC333F-4F41-266F-6E53-D37271FB1775}"/>
                </a:ext>
              </a:extLst>
            </xdr:cNvPr>
            <xdr:cNvSpPr/>
          </xdr:nvSpPr>
          <xdr:spPr>
            <a:xfrm>
              <a:off x="5465087" y="137160"/>
              <a:ext cx="6431619" cy="709114"/>
            </a:xfrm>
            <a:prstGeom prst="roundRect">
              <a:avLst>
                <a:gd name="adj" fmla="val 11904"/>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6" name="Rectangle: Rounded Corners 5">
              <a:extLst>
                <a:ext uri="{FF2B5EF4-FFF2-40B4-BE49-F238E27FC236}">
                  <a16:creationId xmlns:a16="http://schemas.microsoft.com/office/drawing/2014/main" id="{2B0B0432-8362-B71C-F031-9B72EFB36B59}"/>
                </a:ext>
              </a:extLst>
            </xdr:cNvPr>
            <xdr:cNvSpPr/>
          </xdr:nvSpPr>
          <xdr:spPr>
            <a:xfrm>
              <a:off x="251460" y="935083"/>
              <a:ext cx="1502324" cy="1162187"/>
            </a:xfrm>
            <a:prstGeom prst="roundRect">
              <a:avLst>
                <a:gd name="adj" fmla="val 15079"/>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7" name="Rectangle: Rounded Corners 6">
              <a:extLst>
                <a:ext uri="{FF2B5EF4-FFF2-40B4-BE49-F238E27FC236}">
                  <a16:creationId xmlns:a16="http://schemas.microsoft.com/office/drawing/2014/main" id="{70762967-51C8-2D62-F00F-EC02229514BA}"/>
                </a:ext>
              </a:extLst>
            </xdr:cNvPr>
            <xdr:cNvSpPr/>
          </xdr:nvSpPr>
          <xdr:spPr>
            <a:xfrm>
              <a:off x="251460" y="2185483"/>
              <a:ext cx="1502324" cy="3436444"/>
            </a:xfrm>
            <a:prstGeom prst="roundRect">
              <a:avLst>
                <a:gd name="adj" fmla="val 15079"/>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8" name="Rectangle: Rounded Corners 7">
              <a:extLst>
                <a:ext uri="{FF2B5EF4-FFF2-40B4-BE49-F238E27FC236}">
                  <a16:creationId xmlns:a16="http://schemas.microsoft.com/office/drawing/2014/main" id="{7E9A8070-2BAD-253F-46BB-6E96E93EAF2C}"/>
                </a:ext>
              </a:extLst>
            </xdr:cNvPr>
            <xdr:cNvSpPr/>
          </xdr:nvSpPr>
          <xdr:spPr>
            <a:xfrm>
              <a:off x="251460" y="5710646"/>
              <a:ext cx="1502324" cy="912223"/>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9" name="Rectangle: Rounded Corners 8">
              <a:extLst>
                <a:ext uri="{FF2B5EF4-FFF2-40B4-BE49-F238E27FC236}">
                  <a16:creationId xmlns:a16="http://schemas.microsoft.com/office/drawing/2014/main" id="{BDC89C85-04EB-C80E-653A-60E455493519}"/>
                </a:ext>
              </a:extLst>
            </xdr:cNvPr>
            <xdr:cNvSpPr/>
          </xdr:nvSpPr>
          <xdr:spPr>
            <a:xfrm>
              <a:off x="1857486" y="935083"/>
              <a:ext cx="2361635" cy="603836"/>
            </a:xfrm>
            <a:prstGeom prst="roundRect">
              <a:avLst>
                <a:gd name="adj" fmla="val 150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0" name="Rectangle: Rounded Corners 9">
              <a:extLst>
                <a:ext uri="{FF2B5EF4-FFF2-40B4-BE49-F238E27FC236}">
                  <a16:creationId xmlns:a16="http://schemas.microsoft.com/office/drawing/2014/main" id="{ECDC89BC-7F57-5FF9-57E9-CA5726E23DDB}"/>
                </a:ext>
              </a:extLst>
            </xdr:cNvPr>
            <xdr:cNvSpPr/>
          </xdr:nvSpPr>
          <xdr:spPr>
            <a:xfrm>
              <a:off x="4310823" y="935083"/>
              <a:ext cx="2356798" cy="603836"/>
            </a:xfrm>
            <a:prstGeom prst="roundRect">
              <a:avLst>
                <a:gd name="adj" fmla="val 150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1" name="Rectangle: Rounded Corners 10">
              <a:extLst>
                <a:ext uri="{FF2B5EF4-FFF2-40B4-BE49-F238E27FC236}">
                  <a16:creationId xmlns:a16="http://schemas.microsoft.com/office/drawing/2014/main" id="{C06A557B-2226-378B-3B01-672E6E5F81BB}"/>
                </a:ext>
              </a:extLst>
            </xdr:cNvPr>
            <xdr:cNvSpPr/>
          </xdr:nvSpPr>
          <xdr:spPr>
            <a:xfrm>
              <a:off x="6793351" y="935083"/>
              <a:ext cx="2460958" cy="603836"/>
            </a:xfrm>
            <a:prstGeom prst="roundRect">
              <a:avLst>
                <a:gd name="adj" fmla="val 150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2" name="Rectangle: Rounded Corners 11">
              <a:extLst>
                <a:ext uri="{FF2B5EF4-FFF2-40B4-BE49-F238E27FC236}">
                  <a16:creationId xmlns:a16="http://schemas.microsoft.com/office/drawing/2014/main" id="{CC0666FC-70CD-6D98-6399-7F3E4076FA5D}"/>
                </a:ext>
              </a:extLst>
            </xdr:cNvPr>
            <xdr:cNvSpPr/>
          </xdr:nvSpPr>
          <xdr:spPr>
            <a:xfrm>
              <a:off x="1857486" y="1618299"/>
              <a:ext cx="3281599" cy="2359341"/>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3" name="Rectangle: Rounded Corners 12">
              <a:extLst>
                <a:ext uri="{FF2B5EF4-FFF2-40B4-BE49-F238E27FC236}">
                  <a16:creationId xmlns:a16="http://schemas.microsoft.com/office/drawing/2014/main" id="{43F67E3E-7018-D173-0C15-A762A0767C09}"/>
                </a:ext>
              </a:extLst>
            </xdr:cNvPr>
            <xdr:cNvSpPr/>
          </xdr:nvSpPr>
          <xdr:spPr>
            <a:xfrm>
              <a:off x="5261650" y="1630449"/>
              <a:ext cx="2166298" cy="2359341"/>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4" name="Rectangle: Rounded Corners 13">
              <a:extLst>
                <a:ext uri="{FF2B5EF4-FFF2-40B4-BE49-F238E27FC236}">
                  <a16:creationId xmlns:a16="http://schemas.microsoft.com/office/drawing/2014/main" id="{55C2C36C-BA09-88DD-A8B2-09A11F118F5E}"/>
                </a:ext>
              </a:extLst>
            </xdr:cNvPr>
            <xdr:cNvSpPr/>
          </xdr:nvSpPr>
          <xdr:spPr>
            <a:xfrm>
              <a:off x="7574888" y="1630449"/>
              <a:ext cx="1679421" cy="2359341"/>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5" name="Rectangle: Rounded Corners 14">
              <a:extLst>
                <a:ext uri="{FF2B5EF4-FFF2-40B4-BE49-F238E27FC236}">
                  <a16:creationId xmlns:a16="http://schemas.microsoft.com/office/drawing/2014/main" id="{8F1EF68A-E036-7452-266F-3A34487DDB0F}"/>
                </a:ext>
              </a:extLst>
            </xdr:cNvPr>
            <xdr:cNvSpPr/>
          </xdr:nvSpPr>
          <xdr:spPr>
            <a:xfrm>
              <a:off x="7574888" y="4078598"/>
              <a:ext cx="1679421" cy="2544270"/>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6" name="Rectangle: Rounded Corners 15">
              <a:extLst>
                <a:ext uri="{FF2B5EF4-FFF2-40B4-BE49-F238E27FC236}">
                  <a16:creationId xmlns:a16="http://schemas.microsoft.com/office/drawing/2014/main" id="{429FB73E-8CD7-E3A4-2602-6A7742388522}"/>
                </a:ext>
              </a:extLst>
            </xdr:cNvPr>
            <xdr:cNvSpPr/>
          </xdr:nvSpPr>
          <xdr:spPr>
            <a:xfrm>
              <a:off x="1909978" y="4054299"/>
              <a:ext cx="5517970" cy="2544270"/>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grpSp>
          <xdr:nvGrpSpPr>
            <xdr:cNvPr id="17" name="Group 16">
              <a:extLst>
                <a:ext uri="{FF2B5EF4-FFF2-40B4-BE49-F238E27FC236}">
                  <a16:creationId xmlns:a16="http://schemas.microsoft.com/office/drawing/2014/main" id="{2B1D4B50-B9F9-B6A2-ECE4-B6EE308CFC9F}"/>
                </a:ext>
              </a:extLst>
            </xdr:cNvPr>
            <xdr:cNvGrpSpPr/>
          </xdr:nvGrpSpPr>
          <xdr:grpSpPr>
            <a:xfrm>
              <a:off x="10746252" y="935083"/>
              <a:ext cx="1247144" cy="2016033"/>
              <a:chOff x="10828500" y="948690"/>
              <a:chExt cx="1256820" cy="1800000"/>
            </a:xfrm>
            <a:solidFill>
              <a:schemeClr val="accent6"/>
            </a:solidFill>
          </xdr:grpSpPr>
          <xdr:sp macro="" textlink="">
            <xdr:nvSpPr>
              <xdr:cNvPr id="27" name="Trapezoid 26">
                <a:extLst>
                  <a:ext uri="{FF2B5EF4-FFF2-40B4-BE49-F238E27FC236}">
                    <a16:creationId xmlns:a16="http://schemas.microsoft.com/office/drawing/2014/main" id="{84500694-E25D-1DFD-D3B2-CE15CF24A9BE}"/>
                  </a:ext>
                </a:extLst>
              </xdr:cNvPr>
              <xdr:cNvSpPr/>
            </xdr:nvSpPr>
            <xdr:spPr>
              <a:xfrm>
                <a:off x="10828500" y="952500"/>
                <a:ext cx="1256820" cy="228600"/>
              </a:xfrm>
              <a:prstGeom prst="trapezoid">
                <a:avLst>
                  <a:gd name="adj" fmla="val 39941"/>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28" name="Flowchart: Off-page Connector 27">
                <a:extLst>
                  <a:ext uri="{FF2B5EF4-FFF2-40B4-BE49-F238E27FC236}">
                    <a16:creationId xmlns:a16="http://schemas.microsoft.com/office/drawing/2014/main" id="{26A9003C-D877-C290-F82E-B0FC8106583C}"/>
                  </a:ext>
                </a:extLst>
              </xdr:cNvPr>
              <xdr:cNvSpPr/>
            </xdr:nvSpPr>
            <xdr:spPr>
              <a:xfrm>
                <a:off x="10908630" y="948690"/>
                <a:ext cx="1080000" cy="1800000"/>
              </a:xfrm>
              <a:prstGeom prst="flowChartOffpageConnector">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grpSp>
        <xdr:sp macro="" textlink="">
          <xdr:nvSpPr>
            <xdr:cNvPr id="18" name="Rectangle: Rounded Corners 17">
              <a:extLst>
                <a:ext uri="{FF2B5EF4-FFF2-40B4-BE49-F238E27FC236}">
                  <a16:creationId xmlns:a16="http://schemas.microsoft.com/office/drawing/2014/main" id="{51417183-3996-0F4D-9E20-A6F815B0603B}"/>
                </a:ext>
              </a:extLst>
            </xdr:cNvPr>
            <xdr:cNvSpPr/>
          </xdr:nvSpPr>
          <xdr:spPr>
            <a:xfrm>
              <a:off x="9481259" y="3164846"/>
              <a:ext cx="2415447" cy="3433723"/>
            </a:xfrm>
            <a:prstGeom prst="roundRect">
              <a:avLst>
                <a:gd name="adj" fmla="val 45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19" name="Flowchart: Off-page Connector 18">
              <a:extLst>
                <a:ext uri="{FF2B5EF4-FFF2-40B4-BE49-F238E27FC236}">
                  <a16:creationId xmlns:a16="http://schemas.microsoft.com/office/drawing/2014/main" id="{4AAEF0C0-4055-9CEF-FD6E-5C53FA7C7D76}"/>
                </a:ext>
              </a:extLst>
            </xdr:cNvPr>
            <xdr:cNvSpPr/>
          </xdr:nvSpPr>
          <xdr:spPr>
            <a:xfrm>
              <a:off x="9587939" y="1096191"/>
              <a:ext cx="847573" cy="1528899"/>
            </a:xfrm>
            <a:prstGeom prst="flowChartOffpageConnector">
              <a:avLst/>
            </a:prstGeom>
            <a:noFill/>
            <a:ln w="28575">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sp macro="" textlink="">
          <xdr:nvSpPr>
            <xdr:cNvPr id="20" name="Flowchart: Off-page Connector 19">
              <a:extLst>
                <a:ext uri="{FF2B5EF4-FFF2-40B4-BE49-F238E27FC236}">
                  <a16:creationId xmlns:a16="http://schemas.microsoft.com/office/drawing/2014/main" id="{015F60C8-1C01-33E5-BA6D-DFE592D5EB1F}"/>
                </a:ext>
              </a:extLst>
            </xdr:cNvPr>
            <xdr:cNvSpPr/>
          </xdr:nvSpPr>
          <xdr:spPr>
            <a:xfrm>
              <a:off x="10929139" y="1071433"/>
              <a:ext cx="852412" cy="1526177"/>
            </a:xfrm>
            <a:prstGeom prst="flowChartOffpageConnector">
              <a:avLst/>
            </a:prstGeom>
            <a:noFill/>
            <a:ln w="28575">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600"/>
            </a:p>
          </xdr:txBody>
        </xdr:sp>
        <xdr:cxnSp macro="">
          <xdr:nvCxnSpPr>
            <xdr:cNvPr id="21" name="Straight Connector 20">
              <a:extLst>
                <a:ext uri="{FF2B5EF4-FFF2-40B4-BE49-F238E27FC236}">
                  <a16:creationId xmlns:a16="http://schemas.microsoft.com/office/drawing/2014/main" id="{B646E381-2AA2-D60C-3D3B-14CB883F8509}"/>
                </a:ext>
              </a:extLst>
            </xdr:cNvPr>
            <xdr:cNvCxnSpPr/>
          </xdr:nvCxnSpPr>
          <xdr:spPr>
            <a:xfrm>
              <a:off x="1951446" y="1961606"/>
              <a:ext cx="307180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33D7117F-E7B1-22E3-4035-C6D959C8C7E6}"/>
                </a:ext>
              </a:extLst>
            </xdr:cNvPr>
            <xdr:cNvCxnSpPr/>
          </xdr:nvCxnSpPr>
          <xdr:spPr>
            <a:xfrm>
              <a:off x="5348635" y="1965416"/>
              <a:ext cx="1960648"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ACAAE8B6-CC2D-AFE7-2762-4D7F4067AE7A}"/>
                </a:ext>
              </a:extLst>
            </xdr:cNvPr>
            <xdr:cNvCxnSpPr/>
          </xdr:nvCxnSpPr>
          <xdr:spPr>
            <a:xfrm>
              <a:off x="7699103" y="1957796"/>
              <a:ext cx="1425486"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284E8557-3FCD-5EA4-16AC-678C509A852F}"/>
                </a:ext>
              </a:extLst>
            </xdr:cNvPr>
            <xdr:cNvCxnSpPr/>
          </xdr:nvCxnSpPr>
          <xdr:spPr>
            <a:xfrm>
              <a:off x="1974306" y="4598584"/>
              <a:ext cx="5284457"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DEFCDD30-0D49-6F71-E9A2-20B5025DD313}"/>
                </a:ext>
              </a:extLst>
            </xdr:cNvPr>
            <xdr:cNvCxnSpPr/>
          </xdr:nvCxnSpPr>
          <xdr:spPr>
            <a:xfrm>
              <a:off x="7626713" y="4590964"/>
              <a:ext cx="1497486"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20F7AC61-79C1-F2F1-EA6C-5FC4A67EEDB5}"/>
                </a:ext>
              </a:extLst>
            </xdr:cNvPr>
            <xdr:cNvCxnSpPr/>
          </xdr:nvCxnSpPr>
          <xdr:spPr>
            <a:xfrm>
              <a:off x="9542849" y="3548743"/>
              <a:ext cx="2212647"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33" name="Graphic 32" descr="Bar graph with upward trend with solid fill">
            <a:extLst>
              <a:ext uri="{FF2B5EF4-FFF2-40B4-BE49-F238E27FC236}">
                <a16:creationId xmlns:a16="http://schemas.microsoft.com/office/drawing/2014/main" id="{EC16B754-A190-DA1C-2C1E-A006A1262A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779000" y="1680439"/>
            <a:ext cx="973667" cy="999684"/>
          </a:xfrm>
          <a:prstGeom prst="rect">
            <a:avLst/>
          </a:prstGeom>
        </xdr:spPr>
      </xdr:pic>
      <xdr:pic>
        <xdr:nvPicPr>
          <xdr:cNvPr id="35" name="Graphic 34" descr="Presentation with bar chart with solid fill">
            <a:extLst>
              <a:ext uri="{FF2B5EF4-FFF2-40B4-BE49-F238E27FC236}">
                <a16:creationId xmlns:a16="http://schemas.microsoft.com/office/drawing/2014/main" id="{2A953359-E50D-94CE-B7BF-CD419E0FEE4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9168" y="206098"/>
            <a:ext cx="1862666" cy="1204871"/>
          </a:xfrm>
          <a:prstGeom prst="rect">
            <a:avLst/>
          </a:prstGeom>
        </xdr:spPr>
      </xdr:pic>
      <xdr:pic>
        <xdr:nvPicPr>
          <xdr:cNvPr id="37" name="Graphic 36" descr="Money with solid fill">
            <a:extLst>
              <a:ext uri="{FF2B5EF4-FFF2-40B4-BE49-F238E27FC236}">
                <a16:creationId xmlns:a16="http://schemas.microsoft.com/office/drawing/2014/main" id="{31FD23C4-54E2-2D35-6B39-8D8FE020910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899929" y="1697786"/>
            <a:ext cx="956506" cy="926879"/>
          </a:xfrm>
          <a:prstGeom prst="rect">
            <a:avLst/>
          </a:prstGeom>
        </xdr:spPr>
      </xdr:pic>
      <xdr:pic>
        <xdr:nvPicPr>
          <xdr:cNvPr id="39" name="Graphic 38" descr="Shopping cart with solid fill">
            <a:extLst>
              <a:ext uri="{FF2B5EF4-FFF2-40B4-BE49-F238E27FC236}">
                <a16:creationId xmlns:a16="http://schemas.microsoft.com/office/drawing/2014/main" id="{D17C9DE5-751F-686D-1353-5BA17FF64DC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07118" y="9856982"/>
            <a:ext cx="1669380" cy="1469023"/>
          </a:xfrm>
          <a:prstGeom prst="rect">
            <a:avLst/>
          </a:prstGeom>
        </xdr:spPr>
      </xdr:pic>
      <xdr:pic>
        <xdr:nvPicPr>
          <xdr:cNvPr id="41" name="Graphic 40" descr="Coins with solid fill">
            <a:extLst>
              <a:ext uri="{FF2B5EF4-FFF2-40B4-BE49-F238E27FC236}">
                <a16:creationId xmlns:a16="http://schemas.microsoft.com/office/drawing/2014/main" id="{CDC57C31-F274-82F0-8E07-6DD8338562B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390774" y="7180927"/>
            <a:ext cx="481541" cy="502574"/>
          </a:xfrm>
          <a:prstGeom prst="rect">
            <a:avLst/>
          </a:prstGeom>
        </xdr:spPr>
      </xdr:pic>
      <xdr:pic>
        <xdr:nvPicPr>
          <xdr:cNvPr id="43" name="Graphic 42" descr="Piggy Bank with solid fill">
            <a:extLst>
              <a:ext uri="{FF2B5EF4-FFF2-40B4-BE49-F238E27FC236}">
                <a16:creationId xmlns:a16="http://schemas.microsoft.com/office/drawing/2014/main" id="{9E120E78-AB3C-7270-9940-851DC795DB1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048543" y="1597290"/>
            <a:ext cx="1064456" cy="1115722"/>
          </a:xfrm>
          <a:prstGeom prst="rect">
            <a:avLst/>
          </a:prstGeom>
        </xdr:spPr>
      </xdr:pic>
      <xdr:pic>
        <xdr:nvPicPr>
          <xdr:cNvPr id="45" name="Graphic 44" descr="Newspaper with solid fill">
            <a:extLst>
              <a:ext uri="{FF2B5EF4-FFF2-40B4-BE49-F238E27FC236}">
                <a16:creationId xmlns:a16="http://schemas.microsoft.com/office/drawing/2014/main" id="{B5F827E4-7480-CB4C-3836-FD71D97198E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240729" y="2842860"/>
            <a:ext cx="505772" cy="522186"/>
          </a:xfrm>
          <a:prstGeom prst="rect">
            <a:avLst/>
          </a:prstGeom>
        </xdr:spPr>
      </xdr:pic>
      <xdr:pic>
        <xdr:nvPicPr>
          <xdr:cNvPr id="47" name="Graphic 46" descr="Database with solid fill">
            <a:extLst>
              <a:ext uri="{FF2B5EF4-FFF2-40B4-BE49-F238E27FC236}">
                <a16:creationId xmlns:a16="http://schemas.microsoft.com/office/drawing/2014/main" id="{E7C674FC-FE14-7CAA-08B6-8267D64A095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499492" y="5501826"/>
            <a:ext cx="544840" cy="560267"/>
          </a:xfrm>
          <a:prstGeom prst="rect">
            <a:avLst/>
          </a:prstGeom>
        </xdr:spPr>
      </xdr:pic>
      <xdr:pic>
        <xdr:nvPicPr>
          <xdr:cNvPr id="49" name="Graphic 48" descr="Ribbon with solid fill">
            <a:extLst>
              <a:ext uri="{FF2B5EF4-FFF2-40B4-BE49-F238E27FC236}">
                <a16:creationId xmlns:a16="http://schemas.microsoft.com/office/drawing/2014/main" id="{656F72BC-85D2-6A84-9DFF-C3612427C8C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8030759" y="3385084"/>
            <a:ext cx="846871" cy="858161"/>
          </a:xfrm>
          <a:prstGeom prst="rect">
            <a:avLst/>
          </a:prstGeom>
        </xdr:spPr>
      </xdr:pic>
      <xdr:pic>
        <xdr:nvPicPr>
          <xdr:cNvPr id="51" name="Graphic 50" descr="Trophy with solid fill">
            <a:extLst>
              <a:ext uri="{FF2B5EF4-FFF2-40B4-BE49-F238E27FC236}">
                <a16:creationId xmlns:a16="http://schemas.microsoft.com/office/drawing/2014/main" id="{5190A976-56E0-CCAA-FA6D-418F082A7381}"/>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5970245" y="3774215"/>
            <a:ext cx="616977" cy="628450"/>
          </a:xfrm>
          <a:prstGeom prst="rect">
            <a:avLst/>
          </a:prstGeom>
        </xdr:spPr>
      </xdr:pic>
      <xdr:pic>
        <xdr:nvPicPr>
          <xdr:cNvPr id="53" name="Graphic 52" descr="Daily calendar with solid fill">
            <a:extLst>
              <a:ext uri="{FF2B5EF4-FFF2-40B4-BE49-F238E27FC236}">
                <a16:creationId xmlns:a16="http://schemas.microsoft.com/office/drawing/2014/main" id="{8AE57CF6-CB22-48C2-F1E3-6E9C7073AF86}"/>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3322053" y="6928556"/>
            <a:ext cx="868947" cy="861310"/>
          </a:xfrm>
          <a:prstGeom prst="rect">
            <a:avLst/>
          </a:prstGeom>
        </xdr:spPr>
      </xdr:pic>
      <xdr:pic>
        <xdr:nvPicPr>
          <xdr:cNvPr id="55" name="Graphic 54" descr="Target with solid fill">
            <a:extLst>
              <a:ext uri="{FF2B5EF4-FFF2-40B4-BE49-F238E27FC236}">
                <a16:creationId xmlns:a16="http://schemas.microsoft.com/office/drawing/2014/main" id="{F26D87B2-DBCA-AC34-B408-798899FBF698}"/>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8607037" y="2806589"/>
            <a:ext cx="600463" cy="606870"/>
          </a:xfrm>
          <a:prstGeom prst="rect">
            <a:avLst/>
          </a:prstGeom>
        </xdr:spPr>
      </xdr:pic>
      <xdr:pic>
        <xdr:nvPicPr>
          <xdr:cNvPr id="57" name="Graphic 56" descr="Pie chart with solid fill">
            <a:extLst>
              <a:ext uri="{FF2B5EF4-FFF2-40B4-BE49-F238E27FC236}">
                <a16:creationId xmlns:a16="http://schemas.microsoft.com/office/drawing/2014/main" id="{F4A5D1DE-43BE-6DE4-8AD7-CC15F5303021}"/>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2473848" y="2845245"/>
            <a:ext cx="522484" cy="524412"/>
          </a:xfrm>
          <a:prstGeom prst="rect">
            <a:avLst/>
          </a:prstGeom>
        </xdr:spPr>
      </xdr:pic>
      <xdr:sp macro="" textlink="">
        <xdr:nvSpPr>
          <xdr:cNvPr id="58" name="TextBox 57">
            <a:extLst>
              <a:ext uri="{FF2B5EF4-FFF2-40B4-BE49-F238E27FC236}">
                <a16:creationId xmlns:a16="http://schemas.microsoft.com/office/drawing/2014/main" id="{A7F3308F-5A50-3E4C-C93A-25045A8D7F73}"/>
              </a:ext>
            </a:extLst>
          </xdr:cNvPr>
          <xdr:cNvSpPr txBox="1"/>
        </xdr:nvSpPr>
        <xdr:spPr>
          <a:xfrm>
            <a:off x="2502810" y="181584"/>
            <a:ext cx="5766069" cy="905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7200" b="1">
                <a:solidFill>
                  <a:schemeClr val="bg1"/>
                </a:solidFill>
                <a:latin typeface="Algerian" panose="04020705040A02060702" pitchFamily="82" charset="0"/>
              </a:rPr>
              <a:t>Sales Dashboard</a:t>
            </a:r>
          </a:p>
        </xdr:txBody>
      </xdr:sp>
      <xdr:sp macro="" textlink="">
        <xdr:nvSpPr>
          <xdr:cNvPr id="59" name="TextBox 58">
            <a:extLst>
              <a:ext uri="{FF2B5EF4-FFF2-40B4-BE49-F238E27FC236}">
                <a16:creationId xmlns:a16="http://schemas.microsoft.com/office/drawing/2014/main" id="{554FB65F-6FB1-698B-98AA-96E4AF7E3870}"/>
              </a:ext>
            </a:extLst>
          </xdr:cNvPr>
          <xdr:cNvSpPr txBox="1"/>
        </xdr:nvSpPr>
        <xdr:spPr>
          <a:xfrm>
            <a:off x="2512152" y="863376"/>
            <a:ext cx="3789167" cy="618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latin typeface="Arial Black" panose="020B0A04020102020204" pitchFamily="34" charset="0"/>
              </a:rPr>
              <a:t>SUPERMARKET</a:t>
            </a:r>
          </a:p>
        </xdr:txBody>
      </xdr:sp>
      <xdr:sp macro="" textlink="">
        <xdr:nvSpPr>
          <xdr:cNvPr id="60" name="TextBox 59">
            <a:extLst>
              <a:ext uri="{FF2B5EF4-FFF2-40B4-BE49-F238E27FC236}">
                <a16:creationId xmlns:a16="http://schemas.microsoft.com/office/drawing/2014/main" id="{E217F994-A7B1-467A-9212-E221122838AD}"/>
              </a:ext>
            </a:extLst>
          </xdr:cNvPr>
          <xdr:cNvSpPr txBox="1"/>
        </xdr:nvSpPr>
        <xdr:spPr>
          <a:xfrm>
            <a:off x="16127661" y="5455204"/>
            <a:ext cx="2499000" cy="613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4000" b="1">
                <a:solidFill>
                  <a:schemeClr val="bg1"/>
                </a:solidFill>
                <a:latin typeface="+mn-lt"/>
              </a:rPr>
              <a:t>CATEGORY</a:t>
            </a:r>
          </a:p>
        </xdr:txBody>
      </xdr:sp>
      <xdr:sp macro="" textlink="">
        <xdr:nvSpPr>
          <xdr:cNvPr id="61" name="TextBox 60">
            <a:extLst>
              <a:ext uri="{FF2B5EF4-FFF2-40B4-BE49-F238E27FC236}">
                <a16:creationId xmlns:a16="http://schemas.microsoft.com/office/drawing/2014/main" id="{149BE80B-0BC3-41A9-9CCC-B940589167CB}"/>
              </a:ext>
            </a:extLst>
          </xdr:cNvPr>
          <xdr:cNvSpPr txBox="1"/>
        </xdr:nvSpPr>
        <xdr:spPr>
          <a:xfrm>
            <a:off x="9329598" y="2832543"/>
            <a:ext cx="1761736" cy="554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4000" b="1">
                <a:solidFill>
                  <a:schemeClr val="bg1"/>
                </a:solidFill>
                <a:latin typeface="+mn-lt"/>
              </a:rPr>
              <a:t>PRODUCT</a:t>
            </a:r>
          </a:p>
        </xdr:txBody>
      </xdr:sp>
      <xdr:sp macro="" textlink="">
        <xdr:nvSpPr>
          <xdr:cNvPr id="62" name="TextBox 61">
            <a:extLst>
              <a:ext uri="{FF2B5EF4-FFF2-40B4-BE49-F238E27FC236}">
                <a16:creationId xmlns:a16="http://schemas.microsoft.com/office/drawing/2014/main" id="{1975AF30-C17D-44D0-904D-9AA360F1511E}"/>
              </a:ext>
            </a:extLst>
          </xdr:cNvPr>
          <xdr:cNvSpPr txBox="1"/>
        </xdr:nvSpPr>
        <xdr:spPr>
          <a:xfrm>
            <a:off x="3823812" y="2808818"/>
            <a:ext cx="2081686"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4000" b="1">
                <a:solidFill>
                  <a:schemeClr val="bg1"/>
                </a:solidFill>
                <a:latin typeface="+mn-lt"/>
              </a:rPr>
              <a:t>MONTHLY</a:t>
            </a:r>
          </a:p>
        </xdr:txBody>
      </xdr:sp>
      <xdr:sp macro="" textlink="">
        <xdr:nvSpPr>
          <xdr:cNvPr id="63" name="TextBox 62">
            <a:extLst>
              <a:ext uri="{FF2B5EF4-FFF2-40B4-BE49-F238E27FC236}">
                <a16:creationId xmlns:a16="http://schemas.microsoft.com/office/drawing/2014/main" id="{9A14F8D2-342F-4E3A-BA7F-1F36D2601BF5}"/>
              </a:ext>
            </a:extLst>
          </xdr:cNvPr>
          <xdr:cNvSpPr txBox="1"/>
        </xdr:nvSpPr>
        <xdr:spPr>
          <a:xfrm>
            <a:off x="4288145" y="7121136"/>
            <a:ext cx="2252355" cy="541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latin typeface="+mn-lt"/>
              </a:rPr>
              <a:t>DAILY</a:t>
            </a:r>
          </a:p>
        </xdr:txBody>
      </xdr:sp>
      <xdr:sp macro="" textlink="">
        <xdr:nvSpPr>
          <xdr:cNvPr id="64" name="TextBox 63">
            <a:extLst>
              <a:ext uri="{FF2B5EF4-FFF2-40B4-BE49-F238E27FC236}">
                <a16:creationId xmlns:a16="http://schemas.microsoft.com/office/drawing/2014/main" id="{67F20CF7-6948-45D6-ADD4-7211F215B8E8}"/>
              </a:ext>
            </a:extLst>
          </xdr:cNvPr>
          <xdr:cNvSpPr txBox="1"/>
        </xdr:nvSpPr>
        <xdr:spPr>
          <a:xfrm>
            <a:off x="12945758" y="7310965"/>
            <a:ext cx="204023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bg1"/>
                </a:solidFill>
                <a:latin typeface="+mn-lt"/>
              </a:rPr>
              <a:t>PAYMENT</a:t>
            </a:r>
            <a:r>
              <a:rPr lang="en-IN" sz="4000" b="1" baseline="0">
                <a:solidFill>
                  <a:schemeClr val="bg1"/>
                </a:solidFill>
                <a:latin typeface="+mn-lt"/>
              </a:rPr>
              <a:t> MODE</a:t>
            </a:r>
            <a:endParaRPr lang="en-IN" sz="4000" b="1">
              <a:solidFill>
                <a:schemeClr val="bg1"/>
              </a:solidFill>
              <a:latin typeface="+mn-lt"/>
            </a:endParaRPr>
          </a:p>
        </xdr:txBody>
      </xdr:sp>
      <xdr:sp macro="" textlink="">
        <xdr:nvSpPr>
          <xdr:cNvPr id="32" name="TextBox 31">
            <a:extLst>
              <a:ext uri="{FF2B5EF4-FFF2-40B4-BE49-F238E27FC236}">
                <a16:creationId xmlns:a16="http://schemas.microsoft.com/office/drawing/2014/main" id="{D1062591-6F61-4D2B-8625-D1B7C9FC3AA7}"/>
              </a:ext>
            </a:extLst>
          </xdr:cNvPr>
          <xdr:cNvSpPr txBox="1"/>
        </xdr:nvSpPr>
        <xdr:spPr>
          <a:xfrm>
            <a:off x="13044907" y="2873761"/>
            <a:ext cx="1962259" cy="48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4000" b="1">
                <a:solidFill>
                  <a:schemeClr val="bg1"/>
                </a:solidFill>
                <a:latin typeface="+mn-lt"/>
              </a:rPr>
              <a:t>SALETYPE</a:t>
            </a:r>
          </a:p>
        </xdr:txBody>
      </xdr:sp>
      <xdr:sp macro="" textlink="">
        <xdr:nvSpPr>
          <xdr:cNvPr id="34" name="TextBox 33">
            <a:extLst>
              <a:ext uri="{FF2B5EF4-FFF2-40B4-BE49-F238E27FC236}">
                <a16:creationId xmlns:a16="http://schemas.microsoft.com/office/drawing/2014/main" id="{7F733206-0027-4B59-9F0B-87B60FA1F960}"/>
              </a:ext>
            </a:extLst>
          </xdr:cNvPr>
          <xdr:cNvSpPr txBox="1"/>
        </xdr:nvSpPr>
        <xdr:spPr>
          <a:xfrm>
            <a:off x="15686629" y="1866043"/>
            <a:ext cx="1295387" cy="90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a:solidFill>
                  <a:schemeClr val="bg1"/>
                </a:solidFill>
                <a:latin typeface="+mn-lt"/>
              </a:rPr>
              <a:t>TOP</a:t>
            </a:r>
            <a:endParaRPr lang="en-IN" sz="3200" b="1">
              <a:solidFill>
                <a:schemeClr val="bg1"/>
              </a:solidFill>
              <a:latin typeface="+mn-lt"/>
            </a:endParaRPr>
          </a:p>
          <a:p>
            <a:pPr algn="ctr"/>
            <a:r>
              <a:rPr lang="en-IN" sz="3200" b="1">
                <a:solidFill>
                  <a:schemeClr val="bg1"/>
                </a:solidFill>
                <a:latin typeface="+mn-lt"/>
              </a:rPr>
              <a:t>PRODUCT</a:t>
            </a:r>
          </a:p>
        </xdr:txBody>
      </xdr:sp>
      <xdr:sp macro="" textlink="">
        <xdr:nvSpPr>
          <xdr:cNvPr id="40" name="TextBox 39">
            <a:extLst>
              <a:ext uri="{FF2B5EF4-FFF2-40B4-BE49-F238E27FC236}">
                <a16:creationId xmlns:a16="http://schemas.microsoft.com/office/drawing/2014/main" id="{5FBF7582-80D8-4758-A4E1-EF558A12C597}"/>
              </a:ext>
            </a:extLst>
          </xdr:cNvPr>
          <xdr:cNvSpPr txBox="1"/>
        </xdr:nvSpPr>
        <xdr:spPr>
          <a:xfrm>
            <a:off x="17678292" y="1811564"/>
            <a:ext cx="1558172" cy="1088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a:solidFill>
                  <a:schemeClr val="bg1"/>
                </a:solidFill>
                <a:latin typeface="+mn-lt"/>
              </a:rPr>
              <a:t>TOP</a:t>
            </a:r>
          </a:p>
          <a:p>
            <a:pPr algn="ctr"/>
            <a:r>
              <a:rPr lang="en-IN" sz="4000" b="1">
                <a:solidFill>
                  <a:schemeClr val="bg1"/>
                </a:solidFill>
                <a:latin typeface="+mn-lt"/>
              </a:rPr>
              <a:t>PRODUCT</a:t>
            </a:r>
          </a:p>
        </xdr:txBody>
      </xdr:sp>
      <xdr:sp macro="" textlink="Analysis!W6">
        <xdr:nvSpPr>
          <xdr:cNvPr id="48" name="TextBox 47">
            <a:extLst>
              <a:ext uri="{FF2B5EF4-FFF2-40B4-BE49-F238E27FC236}">
                <a16:creationId xmlns:a16="http://schemas.microsoft.com/office/drawing/2014/main" id="{1329906E-4ABF-4E0D-AE75-87F9B3B17550}"/>
              </a:ext>
            </a:extLst>
          </xdr:cNvPr>
          <xdr:cNvSpPr txBox="1"/>
        </xdr:nvSpPr>
        <xdr:spPr>
          <a:xfrm>
            <a:off x="11332630" y="2130701"/>
            <a:ext cx="2059516" cy="45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34EF200-BF4F-499C-A976-29CE0B1D5D7C}" type="TxLink">
              <a:rPr lang="en-US" sz="4800" b="1" i="0" u="none" strike="noStrike">
                <a:solidFill>
                  <a:schemeClr val="bg1"/>
                </a:solidFill>
                <a:latin typeface="Calibri"/>
                <a:ea typeface="Calibri"/>
                <a:cs typeface="Calibri"/>
              </a:rPr>
              <a:pPr marL="0" indent="0" algn="l"/>
              <a:t>20.72%</a:t>
            </a:fld>
            <a:endParaRPr lang="en-IN" sz="4800" b="1" i="0" u="none" strike="noStrike">
              <a:solidFill>
                <a:schemeClr val="bg1"/>
              </a:solidFill>
              <a:latin typeface="Calibri"/>
              <a:ea typeface="Calibri"/>
              <a:cs typeface="Calibri"/>
            </a:endParaRPr>
          </a:p>
        </xdr:txBody>
      </xdr:sp>
      <xdr:sp macro="" textlink="">
        <xdr:nvSpPr>
          <xdr:cNvPr id="50" name="TextBox 49">
            <a:extLst>
              <a:ext uri="{FF2B5EF4-FFF2-40B4-BE49-F238E27FC236}">
                <a16:creationId xmlns:a16="http://schemas.microsoft.com/office/drawing/2014/main" id="{03082BD3-2D5D-4172-B221-719D6BAD9DFC}"/>
              </a:ext>
            </a:extLst>
          </xdr:cNvPr>
          <xdr:cNvSpPr txBox="1"/>
        </xdr:nvSpPr>
        <xdr:spPr>
          <a:xfrm>
            <a:off x="11319037" y="1710487"/>
            <a:ext cx="2502794" cy="51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4800" b="1">
                <a:solidFill>
                  <a:schemeClr val="bg1"/>
                </a:solidFill>
                <a:latin typeface="+mn-lt"/>
              </a:rPr>
              <a:t>PROFIT</a:t>
            </a:r>
            <a:r>
              <a:rPr lang="en-IN" sz="4800" b="1" baseline="0">
                <a:solidFill>
                  <a:schemeClr val="bg1"/>
                </a:solidFill>
                <a:latin typeface="+mn-lt"/>
              </a:rPr>
              <a:t> %</a:t>
            </a:r>
            <a:endParaRPr lang="en-IN" sz="4800" b="1">
              <a:solidFill>
                <a:schemeClr val="bg1"/>
              </a:solidFill>
              <a:latin typeface="+mn-lt"/>
            </a:endParaRPr>
          </a:p>
        </xdr:txBody>
      </xdr:sp>
      <xdr:sp macro="" textlink="Analysis!W4">
        <xdr:nvSpPr>
          <xdr:cNvPr id="52" name="TextBox 51">
            <a:extLst>
              <a:ext uri="{FF2B5EF4-FFF2-40B4-BE49-F238E27FC236}">
                <a16:creationId xmlns:a16="http://schemas.microsoft.com/office/drawing/2014/main" id="{77D993F7-460D-4E9F-8DF9-8DB577F7A1F7}"/>
              </a:ext>
            </a:extLst>
          </xdr:cNvPr>
          <xdr:cNvSpPr txBox="1"/>
        </xdr:nvSpPr>
        <xdr:spPr>
          <a:xfrm>
            <a:off x="3225357" y="2102410"/>
            <a:ext cx="2235643" cy="479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DBCE568-FC30-492E-AE82-17F2142B3427}" type="TxLink">
              <a:rPr lang="en-US" sz="4800" b="1" i="0" u="none" strike="noStrike">
                <a:solidFill>
                  <a:schemeClr val="bg1"/>
                </a:solidFill>
                <a:latin typeface="Calibri"/>
                <a:ea typeface="Calibri"/>
                <a:cs typeface="Calibri"/>
              </a:rPr>
              <a:pPr algn="l"/>
              <a:t> $4,01,411.92 </a:t>
            </a:fld>
            <a:endParaRPr lang="en-IN" sz="5400" b="1">
              <a:solidFill>
                <a:schemeClr val="bg1"/>
              </a:solidFill>
              <a:latin typeface="+mn-lt"/>
            </a:endParaRPr>
          </a:p>
        </xdr:txBody>
      </xdr:sp>
      <xdr:sp macro="" textlink="">
        <xdr:nvSpPr>
          <xdr:cNvPr id="54" name="TextBox 53">
            <a:extLst>
              <a:ext uri="{FF2B5EF4-FFF2-40B4-BE49-F238E27FC236}">
                <a16:creationId xmlns:a16="http://schemas.microsoft.com/office/drawing/2014/main" id="{0A5DC41E-DBA6-4DE3-BF4F-40D9C5922F09}"/>
              </a:ext>
            </a:extLst>
          </xdr:cNvPr>
          <xdr:cNvSpPr txBox="1"/>
        </xdr:nvSpPr>
        <xdr:spPr>
          <a:xfrm>
            <a:off x="3328735" y="1714499"/>
            <a:ext cx="2407431" cy="508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4800" b="1">
                <a:solidFill>
                  <a:schemeClr val="bg1"/>
                </a:solidFill>
                <a:latin typeface="+mn-lt"/>
              </a:rPr>
              <a:t>TOTAL</a:t>
            </a:r>
            <a:r>
              <a:rPr lang="en-IN" sz="4800" b="1" baseline="0">
                <a:solidFill>
                  <a:schemeClr val="bg1"/>
                </a:solidFill>
                <a:latin typeface="+mn-lt"/>
              </a:rPr>
              <a:t> SALES</a:t>
            </a:r>
            <a:endParaRPr lang="en-IN" sz="4800" b="1">
              <a:solidFill>
                <a:schemeClr val="bg1"/>
              </a:solidFill>
              <a:latin typeface="+mn-lt"/>
            </a:endParaRPr>
          </a:p>
        </xdr:txBody>
      </xdr:sp>
      <xdr:sp macro="" textlink="Analysis!W5">
        <xdr:nvSpPr>
          <xdr:cNvPr id="56" name="TextBox 55">
            <a:extLst>
              <a:ext uri="{FF2B5EF4-FFF2-40B4-BE49-F238E27FC236}">
                <a16:creationId xmlns:a16="http://schemas.microsoft.com/office/drawing/2014/main" id="{320A946D-CD89-4303-A319-1A08E084E10A}"/>
              </a:ext>
            </a:extLst>
          </xdr:cNvPr>
          <xdr:cNvSpPr txBox="1"/>
        </xdr:nvSpPr>
        <xdr:spPr>
          <a:xfrm>
            <a:off x="7092837" y="2072997"/>
            <a:ext cx="2114662" cy="445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E4244D7-2295-4BBB-B261-2B3FFDA55994}" type="TxLink">
              <a:rPr lang="en-US" sz="4800" b="1" i="0" u="none" strike="noStrike">
                <a:solidFill>
                  <a:schemeClr val="bg1"/>
                </a:solidFill>
                <a:latin typeface="Calibri"/>
                <a:ea typeface="Calibri"/>
                <a:cs typeface="Calibri"/>
              </a:rPr>
              <a:pPr marL="0" indent="0" algn="l"/>
              <a:t> $68,907.92 </a:t>
            </a:fld>
            <a:endParaRPr lang="en-IN" sz="4800" b="1" i="0" u="none" strike="noStrike">
              <a:solidFill>
                <a:schemeClr val="bg1"/>
              </a:solidFill>
              <a:latin typeface="Calibri"/>
              <a:ea typeface="Calibri"/>
              <a:cs typeface="Calibri"/>
            </a:endParaRPr>
          </a:p>
        </xdr:txBody>
      </xdr:sp>
      <xdr:sp macro="" textlink="">
        <xdr:nvSpPr>
          <xdr:cNvPr id="65" name="TextBox 64">
            <a:extLst>
              <a:ext uri="{FF2B5EF4-FFF2-40B4-BE49-F238E27FC236}">
                <a16:creationId xmlns:a16="http://schemas.microsoft.com/office/drawing/2014/main" id="{133C8CB0-F3C2-4AD6-9D79-7BBF26D5B908}"/>
              </a:ext>
            </a:extLst>
          </xdr:cNvPr>
          <xdr:cNvSpPr txBox="1"/>
        </xdr:nvSpPr>
        <xdr:spPr>
          <a:xfrm>
            <a:off x="7175496" y="1718511"/>
            <a:ext cx="2597149" cy="398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4800" b="1" i="0" u="none" strike="noStrike">
                <a:solidFill>
                  <a:schemeClr val="bg1"/>
                </a:solidFill>
                <a:latin typeface="Calibri"/>
                <a:ea typeface="Calibri"/>
                <a:cs typeface="Calibri"/>
              </a:rPr>
              <a:t>TOTAL PROFIT</a:t>
            </a:r>
          </a:p>
        </xdr:txBody>
      </xdr:sp>
      <xdr:sp macro="" textlink="Analysis!O3">
        <xdr:nvSpPr>
          <xdr:cNvPr id="66" name="TextBox 65">
            <a:extLst>
              <a:ext uri="{FF2B5EF4-FFF2-40B4-BE49-F238E27FC236}">
                <a16:creationId xmlns:a16="http://schemas.microsoft.com/office/drawing/2014/main" id="{CDC7F730-FE2A-4ECB-84DC-C76BA3303A40}"/>
              </a:ext>
            </a:extLst>
          </xdr:cNvPr>
          <xdr:cNvSpPr txBox="1"/>
        </xdr:nvSpPr>
        <xdr:spPr>
          <a:xfrm>
            <a:off x="15705918" y="2964380"/>
            <a:ext cx="1248583" cy="528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34F8C6-0391-48E1-B6DF-7080928F2F87}" type="TxLink">
              <a:rPr lang="en-US" sz="4000" b="1" i="0" u="none" strike="noStrike">
                <a:solidFill>
                  <a:schemeClr val="bg1"/>
                </a:solidFill>
                <a:latin typeface="Calibri"/>
                <a:ea typeface="Calibri"/>
                <a:cs typeface="Calibri"/>
              </a:rPr>
              <a:pPr marL="0" indent="0" algn="ctr"/>
              <a:t>127</a:t>
            </a:fld>
            <a:endParaRPr lang="en-IN" sz="4000" b="1" i="0" u="none" strike="noStrike">
              <a:solidFill>
                <a:schemeClr val="bg1"/>
              </a:solidFill>
              <a:latin typeface="Calibri"/>
              <a:ea typeface="Calibri"/>
              <a:cs typeface="Calibri"/>
            </a:endParaRPr>
          </a:p>
        </xdr:txBody>
      </xdr:sp>
      <xdr:sp macro="" textlink="Analysis!M3">
        <xdr:nvSpPr>
          <xdr:cNvPr id="67" name="TextBox 66">
            <a:extLst>
              <a:ext uri="{FF2B5EF4-FFF2-40B4-BE49-F238E27FC236}">
                <a16:creationId xmlns:a16="http://schemas.microsoft.com/office/drawing/2014/main" id="{2596E402-3B1A-4FB1-AE40-E1B160EF8A58}"/>
              </a:ext>
            </a:extLst>
          </xdr:cNvPr>
          <xdr:cNvSpPr txBox="1"/>
        </xdr:nvSpPr>
        <xdr:spPr>
          <a:xfrm>
            <a:off x="15616403" y="2521084"/>
            <a:ext cx="1295764" cy="52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39C3FE-1DCA-4951-9F17-552762AA44C9}" type="TxLink">
              <a:rPr lang="en-US" sz="4000" b="1" i="0" u="none" strike="noStrike">
                <a:solidFill>
                  <a:schemeClr val="bg1"/>
                </a:solidFill>
                <a:latin typeface="Calibri"/>
                <a:ea typeface="Calibri"/>
                <a:cs typeface="Calibri"/>
              </a:rPr>
              <a:pPr marL="0" indent="0" algn="ctr"/>
              <a:t>Product42</a:t>
            </a:fld>
            <a:endParaRPr lang="en-IN" sz="4000" b="1" i="0" u="none" strike="noStrike">
              <a:solidFill>
                <a:schemeClr val="bg1"/>
              </a:solidFill>
              <a:latin typeface="Calibri"/>
              <a:ea typeface="Calibri"/>
              <a:cs typeface="Calibri"/>
            </a:endParaRPr>
          </a:p>
        </xdr:txBody>
      </xdr:sp>
      <xdr:sp macro="" textlink="Analysis!N3">
        <xdr:nvSpPr>
          <xdr:cNvPr id="68" name="TextBox 67">
            <a:extLst>
              <a:ext uri="{FF2B5EF4-FFF2-40B4-BE49-F238E27FC236}">
                <a16:creationId xmlns:a16="http://schemas.microsoft.com/office/drawing/2014/main" id="{ED7671C1-28DD-4A86-81B1-A42C78BD34CB}"/>
              </a:ext>
            </a:extLst>
          </xdr:cNvPr>
          <xdr:cNvSpPr txBox="1"/>
        </xdr:nvSpPr>
        <xdr:spPr>
          <a:xfrm>
            <a:off x="15590703" y="3354142"/>
            <a:ext cx="1300297" cy="58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349248-A650-40A1-8219-7D2B95181025}" type="TxLink">
              <a:rPr lang="en-US" sz="4000" b="1" i="0" u="none" strike="noStrike">
                <a:solidFill>
                  <a:schemeClr val="bg1"/>
                </a:solidFill>
                <a:latin typeface="Calibri"/>
                <a:ea typeface="Calibri"/>
                <a:cs typeface="Calibri"/>
              </a:rPr>
              <a:pPr marL="0" indent="0" algn="ctr"/>
              <a:t> $3,240 </a:t>
            </a:fld>
            <a:endParaRPr lang="en-IN" sz="4000" b="1" i="0" u="none" strike="noStrike">
              <a:solidFill>
                <a:schemeClr val="bg1"/>
              </a:solidFill>
              <a:latin typeface="Calibri"/>
              <a:ea typeface="Calibri"/>
              <a:cs typeface="Calibri"/>
            </a:endParaRPr>
          </a:p>
        </xdr:txBody>
      </xdr:sp>
      <xdr:sp macro="" textlink="Analysis!AN1">
        <xdr:nvSpPr>
          <xdr:cNvPr id="69" name="TextBox 68">
            <a:extLst>
              <a:ext uri="{FF2B5EF4-FFF2-40B4-BE49-F238E27FC236}">
                <a16:creationId xmlns:a16="http://schemas.microsoft.com/office/drawing/2014/main" id="{2E05156B-FF82-4EEF-BAFD-B85D5A17D308}"/>
              </a:ext>
            </a:extLst>
          </xdr:cNvPr>
          <xdr:cNvSpPr txBox="1"/>
        </xdr:nvSpPr>
        <xdr:spPr>
          <a:xfrm>
            <a:off x="17613236" y="2459149"/>
            <a:ext cx="1643536" cy="653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1BA58C9-F567-4F6B-84A1-CF9B417E4A30}" type="TxLink">
              <a:rPr lang="en-US" sz="3200" b="1" i="0" u="none" strike="noStrike">
                <a:solidFill>
                  <a:schemeClr val="bg1"/>
                </a:solidFill>
                <a:latin typeface="Calibri"/>
                <a:ea typeface="Calibri"/>
                <a:cs typeface="Calibri"/>
              </a:rPr>
              <a:pPr marL="0" indent="0" algn="ctr"/>
              <a:t>Category04</a:t>
            </a:fld>
            <a:endParaRPr lang="en-IN" sz="3200" b="1" i="0" u="none" strike="noStrike">
              <a:solidFill>
                <a:schemeClr val="bg1"/>
              </a:solidFill>
              <a:latin typeface="Calibri"/>
              <a:ea typeface="Calibri"/>
              <a:cs typeface="Calibri"/>
            </a:endParaRPr>
          </a:p>
        </xdr:txBody>
      </xdr:sp>
      <xdr:sp macro="" textlink="Analysis!AO1">
        <xdr:nvSpPr>
          <xdr:cNvPr id="71" name="TextBox 70">
            <a:extLst>
              <a:ext uri="{FF2B5EF4-FFF2-40B4-BE49-F238E27FC236}">
                <a16:creationId xmlns:a16="http://schemas.microsoft.com/office/drawing/2014/main" id="{C374C38A-4205-4B82-BF00-13044478AEEB}"/>
              </a:ext>
            </a:extLst>
          </xdr:cNvPr>
          <xdr:cNvSpPr txBox="1"/>
        </xdr:nvSpPr>
        <xdr:spPr>
          <a:xfrm>
            <a:off x="17656573" y="2931582"/>
            <a:ext cx="1499258" cy="639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D402035-B767-4F84-8637-8A067B704C41}" type="TxLink">
              <a:rPr lang="en-US" sz="3200" b="1" i="0" u="none" strike="noStrike">
                <a:solidFill>
                  <a:schemeClr val="bg1"/>
                </a:solidFill>
                <a:latin typeface="Calibri"/>
                <a:ea typeface="Calibri"/>
                <a:cs typeface="Calibri"/>
              </a:rPr>
              <a:pPr marL="0" indent="0" algn="ctr"/>
              <a:t> $95,269.40 </a:t>
            </a:fld>
            <a:endParaRPr lang="en-IN" sz="3200" b="1" i="0" u="none" strike="noStrike">
              <a:solidFill>
                <a:schemeClr val="bg1"/>
              </a:solidFill>
              <a:latin typeface="Calibri"/>
              <a:ea typeface="Calibri"/>
              <a:cs typeface="Calibri"/>
            </a:endParaRPr>
          </a:p>
        </xdr:txBody>
      </xdr:sp>
      <xdr:graphicFrame macro="">
        <xdr:nvGraphicFramePr>
          <xdr:cNvPr id="72" name="Chart 71">
            <a:extLst>
              <a:ext uri="{FF2B5EF4-FFF2-40B4-BE49-F238E27FC236}">
                <a16:creationId xmlns:a16="http://schemas.microsoft.com/office/drawing/2014/main" id="{84F1E660-9BF8-4F03-908E-75BF07320C92}"/>
              </a:ext>
            </a:extLst>
          </xdr:cNvPr>
          <xdr:cNvGraphicFramePr>
            <a:graphicFrameLocks/>
          </xdr:cNvGraphicFramePr>
        </xdr:nvGraphicFramePr>
        <xdr:xfrm>
          <a:off x="3269516" y="7886287"/>
          <a:ext cx="8668483" cy="3247380"/>
        </xdr:xfrm>
        <a:graphic>
          <a:graphicData uri="http://schemas.openxmlformats.org/drawingml/2006/chart">
            <c:chart xmlns:c="http://schemas.openxmlformats.org/drawingml/2006/chart" xmlns:r="http://schemas.openxmlformats.org/officeDocument/2006/relationships" r:id="rId27"/>
          </a:graphicData>
        </a:graphic>
      </xdr:graphicFrame>
      <mc:AlternateContent xmlns:mc="http://schemas.openxmlformats.org/markup-compatibility/2006">
        <mc:Choice xmlns:a14="http://schemas.microsoft.com/office/drawing/2010/main" Requires="a14">
          <xdr:graphicFrame macro="">
            <xdr:nvGraphicFramePr>
              <xdr:cNvPr id="73" name="SALE TYPE">
                <a:extLst>
                  <a:ext uri="{FF2B5EF4-FFF2-40B4-BE49-F238E27FC236}">
                    <a16:creationId xmlns:a16="http://schemas.microsoft.com/office/drawing/2014/main" id="{C85117A9-15E0-4C0E-B9C7-C3CDD8640828}"/>
                  </a:ext>
                </a:extLst>
              </xdr:cNvPr>
              <xdr:cNvGraphicFramePr/>
            </xdr:nvGraphicFramePr>
            <xdr:xfrm>
              <a:off x="8979521" y="408075"/>
              <a:ext cx="3000812" cy="96776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14001406" y="576520"/>
                <a:ext cx="4690999" cy="1440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4" name="PAYMENT MODE">
                <a:extLst>
                  <a:ext uri="{FF2B5EF4-FFF2-40B4-BE49-F238E27FC236}">
                    <a16:creationId xmlns:a16="http://schemas.microsoft.com/office/drawing/2014/main" id="{DEE827F3-65FE-4730-AE56-D01538DA0643}"/>
                  </a:ext>
                </a:extLst>
              </xdr:cNvPr>
              <xdr:cNvGraphicFramePr/>
            </xdr:nvGraphicFramePr>
            <xdr:xfrm>
              <a:off x="12083317" y="381001"/>
              <a:ext cx="2867664" cy="1037166"/>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8853394" y="536211"/>
                <a:ext cx="4482856" cy="15441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5" name="Months">
                <a:extLst>
                  <a:ext uri="{FF2B5EF4-FFF2-40B4-BE49-F238E27FC236}">
                    <a16:creationId xmlns:a16="http://schemas.microsoft.com/office/drawing/2014/main" id="{3E470F2F-D552-40D4-BC98-A0EE18353F8E}"/>
                  </a:ext>
                </a:extLst>
              </xdr:cNvPr>
              <xdr:cNvGraphicFramePr/>
            </xdr:nvGraphicFramePr>
            <xdr:xfrm>
              <a:off x="529520" y="3816000"/>
              <a:ext cx="2242502" cy="568800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792000" y="5650401"/>
                <a:ext cx="3505576" cy="8468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6" name="Years">
                <a:extLst>
                  <a:ext uri="{FF2B5EF4-FFF2-40B4-BE49-F238E27FC236}">
                    <a16:creationId xmlns:a16="http://schemas.microsoft.com/office/drawing/2014/main" id="{D338C6EA-CDC2-4804-B5C3-743C4E377609}"/>
                  </a:ext>
                </a:extLst>
              </xdr:cNvPr>
              <xdr:cNvGraphicFramePr/>
            </xdr:nvGraphicFramePr>
            <xdr:xfrm>
              <a:off x="508000" y="1735668"/>
              <a:ext cx="2325000" cy="187200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758359" y="2553103"/>
                <a:ext cx="3634540" cy="27871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7" name="Day Name">
                <a:extLst>
                  <a:ext uri="{FF2B5EF4-FFF2-40B4-BE49-F238E27FC236}">
                    <a16:creationId xmlns:a16="http://schemas.microsoft.com/office/drawing/2014/main" id="{FF352822-E359-497A-BE8C-241F611612D7}"/>
                  </a:ext>
                </a:extLst>
              </xdr:cNvPr>
              <xdr:cNvGraphicFramePr/>
            </xdr:nvGraphicFramePr>
            <xdr:xfrm>
              <a:off x="15052533" y="381000"/>
              <a:ext cx="4209358" cy="1058333"/>
            </xdr:xfrm>
            <a:graphic>
              <a:graphicData uri="http://schemas.microsoft.com/office/drawing/2010/slicer">
                <sle:slicer xmlns:sle="http://schemas.microsoft.com/office/drawing/2010/slicer" name="Day Name"/>
              </a:graphicData>
            </a:graphic>
          </xdr:graphicFrame>
        </mc:Choice>
        <mc:Fallback>
          <xdr:sp macro="" textlink="">
            <xdr:nvSpPr>
              <xdr:cNvPr id="0" name=""/>
              <xdr:cNvSpPr>
                <a:spLocks noTextEdit="1"/>
              </xdr:cNvSpPr>
            </xdr:nvSpPr>
            <xdr:spPr>
              <a:xfrm>
                <a:off x="23495000" y="536209"/>
                <a:ext cx="6580250" cy="1575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78" name="Chart 77">
            <a:extLst>
              <a:ext uri="{FF2B5EF4-FFF2-40B4-BE49-F238E27FC236}">
                <a16:creationId xmlns:a16="http://schemas.microsoft.com/office/drawing/2014/main" id="{5EE77526-878A-4CAC-AFC9-1764FE0C280A}"/>
              </a:ext>
            </a:extLst>
          </xdr:cNvPr>
          <xdr:cNvGraphicFramePr>
            <a:graphicFrameLocks/>
          </xdr:cNvGraphicFramePr>
        </xdr:nvGraphicFramePr>
        <xdr:xfrm>
          <a:off x="3255931" y="3429000"/>
          <a:ext cx="4948018" cy="3263402"/>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79" name="Chart 78">
            <a:extLst>
              <a:ext uri="{FF2B5EF4-FFF2-40B4-BE49-F238E27FC236}">
                <a16:creationId xmlns:a16="http://schemas.microsoft.com/office/drawing/2014/main" id="{E4B11B50-4E90-49C6-87E6-BC6F8CCA7F06}"/>
              </a:ext>
            </a:extLst>
          </xdr:cNvPr>
          <xdr:cNvGraphicFramePr>
            <a:graphicFrameLocks/>
          </xdr:cNvGraphicFramePr>
        </xdr:nvGraphicFramePr>
        <xdr:xfrm>
          <a:off x="9178863" y="3391063"/>
          <a:ext cx="2782793" cy="3327437"/>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7F494D2E-4453-4697-8828-BB54FE39240D}"/>
                  </a:ext>
                </a:extLst>
              </xdr:cNvPr>
              <xdr:cNvGraphicFramePr/>
            </xdr:nvGraphicFramePr>
            <xdr:xfrm>
              <a:off x="15477814" y="6088872"/>
              <a:ext cx="3687980" cy="499748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5477814" y="6088872"/>
                <a:ext cx="3687980" cy="4997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81" name="Chart 80">
            <a:extLst>
              <a:ext uri="{FF2B5EF4-FFF2-40B4-BE49-F238E27FC236}">
                <a16:creationId xmlns:a16="http://schemas.microsoft.com/office/drawing/2014/main" id="{323A55E6-9BAE-43E2-8633-9FEAD2399C8B}"/>
              </a:ext>
            </a:extLst>
          </xdr:cNvPr>
          <xdr:cNvGraphicFramePr>
            <a:graphicFrameLocks/>
          </xdr:cNvGraphicFramePr>
        </xdr:nvGraphicFramePr>
        <xdr:xfrm>
          <a:off x="12363824" y="3419368"/>
          <a:ext cx="2604744" cy="3285484"/>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82" name="Chart 81">
            <a:extLst>
              <a:ext uri="{FF2B5EF4-FFF2-40B4-BE49-F238E27FC236}">
                <a16:creationId xmlns:a16="http://schemas.microsoft.com/office/drawing/2014/main" id="{AAE59734-88A5-4377-8155-4E20025292D5}"/>
              </a:ext>
            </a:extLst>
          </xdr:cNvPr>
          <xdr:cNvGraphicFramePr>
            <a:graphicFrameLocks/>
          </xdr:cNvGraphicFramePr>
        </xdr:nvGraphicFramePr>
        <xdr:xfrm>
          <a:off x="12430414" y="7855652"/>
          <a:ext cx="2386253" cy="3256847"/>
        </xdr:xfrm>
        <a:graphic>
          <a:graphicData uri="http://schemas.openxmlformats.org/drawingml/2006/chart">
            <c:chart xmlns:c="http://schemas.openxmlformats.org/drawingml/2006/chart" xmlns:r="http://schemas.openxmlformats.org/officeDocument/2006/relationships" r:id="rId32"/>
          </a:graphicData>
        </a:graphic>
      </xdr:graphicFrame>
      <mc:AlternateContent xmlns:mc="http://schemas.openxmlformats.org/markup-compatibility/2006">
        <mc:Choice xmlns:a14="http://schemas.microsoft.com/office/drawing/2010/main" Requires="a14">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5329767" y="2863850"/>
                <a:ext cx="632883" cy="412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6271683" y="2851150"/>
                <a:ext cx="569384" cy="3873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7404100" y="2825750"/>
                <a:ext cx="817033" cy="4318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2" name="Scroll Bar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8682567" y="3416300"/>
                <a:ext cx="431800" cy="3276600"/>
              </a:xfrm>
              <a:prstGeom prst="rect">
                <a:avLst/>
              </a:prstGeom>
              <a:noFill/>
              <a:ln w="9525">
                <a:miter lim="800000"/>
                <a:headEnd/>
                <a:tailEnd/>
              </a:ln>
            </xdr:spPr>
          </xdr:sp>
        </mc:Choice>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pal" refreshedDate="45812.522468750001" createdVersion="8" refreshedVersion="8" minRefreshableVersion="3" recordCount="527" xr:uid="{64B74889-B28D-4261-B4E2-2D3D29B348E5}">
  <cacheSource type="worksheet">
    <worksheetSource name="Input_Data"/>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containsInteger="1" minValue="0" maxValue="0"/>
    </cacheField>
    <cacheField name="Day Name" numFmtId="0">
      <sharedItems count="7">
        <s v="Friday"/>
        <s v="Saturday"/>
        <s v="Sunday"/>
        <s v="Monday"/>
        <s v="Tuesday"/>
        <s v="Wednesday"/>
        <s v="Thursday"/>
      </sharedItems>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s" numFmtId="164">
      <sharedItems containsSemiMixedTypes="0" containsString="0" containsNumber="1" containsInteger="1" minValue="5" maxValue="2250"/>
    </cacheField>
    <cacheField name="Total selling values"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s" numFmtId="0">
      <sharedItems count="12">
        <s v="Jan"/>
        <s v="Feb"/>
        <s v="Mar"/>
        <s v="Apr"/>
        <s v="May"/>
        <s v="Jun"/>
        <s v="Jul"/>
        <s v="Aug"/>
        <s v="Sep"/>
        <s v="Oct"/>
        <s v="Nov"/>
        <s v="Dec"/>
      </sharedItems>
    </cacheField>
    <cacheField name="Years"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523700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x v="0"/>
    <n v="144"/>
    <n v="156.96"/>
    <n v="1296"/>
    <n v="1412.64"/>
    <x v="0"/>
    <x v="0"/>
    <x v="0"/>
  </r>
  <r>
    <d v="2021-01-02T00:00:00"/>
    <s v="P0038"/>
    <n v="15"/>
    <x v="1"/>
    <x v="1"/>
    <n v="0"/>
    <x v="1"/>
    <x v="1"/>
    <x v="1"/>
    <x v="1"/>
    <n v="72"/>
    <n v="79.92"/>
    <n v="1080"/>
    <n v="1198.8"/>
    <x v="1"/>
    <x v="0"/>
    <x v="0"/>
  </r>
  <r>
    <d v="2021-01-02T00:00:00"/>
    <s v="P0013"/>
    <n v="6"/>
    <x v="2"/>
    <x v="1"/>
    <n v="0"/>
    <x v="1"/>
    <x v="2"/>
    <x v="2"/>
    <x v="1"/>
    <n v="112"/>
    <n v="122.08"/>
    <n v="672"/>
    <n v="732.48"/>
    <x v="1"/>
    <x v="0"/>
    <x v="0"/>
  </r>
  <r>
    <d v="2021-01-03T00:00:00"/>
    <s v="P0004"/>
    <n v="5"/>
    <x v="2"/>
    <x v="0"/>
    <n v="0"/>
    <x v="2"/>
    <x v="3"/>
    <x v="3"/>
    <x v="2"/>
    <n v="44"/>
    <n v="48.84"/>
    <n v="220"/>
    <n v="244.20000000000002"/>
    <x v="2"/>
    <x v="0"/>
    <x v="0"/>
  </r>
  <r>
    <d v="2021-01-04T00:00:00"/>
    <s v="P0035"/>
    <n v="12"/>
    <x v="1"/>
    <x v="0"/>
    <n v="0"/>
    <x v="3"/>
    <x v="4"/>
    <x v="4"/>
    <x v="3"/>
    <n v="5"/>
    <n v="6.7"/>
    <n v="60"/>
    <n v="80.400000000000006"/>
    <x v="3"/>
    <x v="0"/>
    <x v="0"/>
  </r>
  <r>
    <d v="2021-01-09T00:00:00"/>
    <s v="P0031"/>
    <n v="1"/>
    <x v="2"/>
    <x v="1"/>
    <n v="0"/>
    <x v="1"/>
    <x v="5"/>
    <x v="4"/>
    <x v="1"/>
    <n v="93"/>
    <n v="104.16"/>
    <n v="93"/>
    <n v="104.16"/>
    <x v="4"/>
    <x v="0"/>
    <x v="0"/>
  </r>
  <r>
    <d v="2021-01-09T00:00:00"/>
    <s v="P0003"/>
    <n v="8"/>
    <x v="2"/>
    <x v="1"/>
    <n v="0"/>
    <x v="1"/>
    <x v="6"/>
    <x v="3"/>
    <x v="1"/>
    <n v="71"/>
    <n v="80.94"/>
    <n v="568"/>
    <n v="647.52"/>
    <x v="4"/>
    <x v="0"/>
    <x v="0"/>
  </r>
  <r>
    <d v="2021-01-09T00:00:00"/>
    <s v="P0025"/>
    <n v="4"/>
    <x v="2"/>
    <x v="0"/>
    <n v="0"/>
    <x v="1"/>
    <x v="7"/>
    <x v="0"/>
    <x v="3"/>
    <n v="7"/>
    <n v="8.33"/>
    <n v="28"/>
    <n v="33.32"/>
    <x v="4"/>
    <x v="0"/>
    <x v="0"/>
  </r>
  <r>
    <d v="2021-01-11T00:00:00"/>
    <s v="P0037"/>
    <n v="3"/>
    <x v="2"/>
    <x v="1"/>
    <n v="0"/>
    <x v="3"/>
    <x v="8"/>
    <x v="1"/>
    <x v="1"/>
    <n v="67"/>
    <n v="85.76"/>
    <n v="201"/>
    <n v="257.28000000000003"/>
    <x v="5"/>
    <x v="0"/>
    <x v="0"/>
  </r>
  <r>
    <d v="2021-01-11T00:00:00"/>
    <s v="P0014"/>
    <n v="4"/>
    <x v="0"/>
    <x v="0"/>
    <n v="0"/>
    <x v="3"/>
    <x v="9"/>
    <x v="2"/>
    <x v="1"/>
    <n v="112"/>
    <n v="146.72"/>
    <n v="448"/>
    <n v="586.88"/>
    <x v="5"/>
    <x v="0"/>
    <x v="0"/>
  </r>
  <r>
    <d v="2021-01-11T00:00:00"/>
    <s v="P0042"/>
    <n v="4"/>
    <x v="2"/>
    <x v="0"/>
    <n v="0"/>
    <x v="3"/>
    <x v="10"/>
    <x v="1"/>
    <x v="0"/>
    <n v="120"/>
    <n v="162"/>
    <n v="480"/>
    <n v="648"/>
    <x v="5"/>
    <x v="0"/>
    <x v="0"/>
  </r>
  <r>
    <d v="2021-01-12T00:00:00"/>
    <s v="P0042"/>
    <n v="10"/>
    <x v="1"/>
    <x v="1"/>
    <n v="0"/>
    <x v="4"/>
    <x v="10"/>
    <x v="1"/>
    <x v="0"/>
    <n v="120"/>
    <n v="162"/>
    <n v="1200"/>
    <n v="1620"/>
    <x v="6"/>
    <x v="0"/>
    <x v="0"/>
  </r>
  <r>
    <d v="2021-01-18T00:00:00"/>
    <s v="P0044"/>
    <n v="13"/>
    <x v="2"/>
    <x v="0"/>
    <n v="0"/>
    <x v="3"/>
    <x v="11"/>
    <x v="1"/>
    <x v="1"/>
    <n v="76"/>
    <n v="82.08"/>
    <n v="988"/>
    <n v="1067.04"/>
    <x v="7"/>
    <x v="0"/>
    <x v="0"/>
  </r>
  <r>
    <d v="2021-01-18T00:00:00"/>
    <s v="P0023"/>
    <n v="3"/>
    <x v="1"/>
    <x v="1"/>
    <n v="0"/>
    <x v="3"/>
    <x v="12"/>
    <x v="0"/>
    <x v="0"/>
    <n v="141"/>
    <n v="149.46"/>
    <n v="423"/>
    <n v="448.38"/>
    <x v="7"/>
    <x v="0"/>
    <x v="0"/>
  </r>
  <r>
    <d v="2021-01-19T00:00:00"/>
    <s v="P0035"/>
    <n v="6"/>
    <x v="2"/>
    <x v="1"/>
    <n v="0"/>
    <x v="4"/>
    <x v="4"/>
    <x v="4"/>
    <x v="3"/>
    <n v="5"/>
    <n v="6.7"/>
    <n v="30"/>
    <n v="40.200000000000003"/>
    <x v="8"/>
    <x v="0"/>
    <x v="0"/>
  </r>
  <r>
    <d v="2021-01-20T00:00:00"/>
    <s v="P0034"/>
    <n v="4"/>
    <x v="2"/>
    <x v="1"/>
    <n v="0"/>
    <x v="5"/>
    <x v="13"/>
    <x v="4"/>
    <x v="2"/>
    <n v="55"/>
    <n v="58.3"/>
    <n v="220"/>
    <n v="233.2"/>
    <x v="9"/>
    <x v="0"/>
    <x v="0"/>
  </r>
  <r>
    <d v="2021-01-20T00:00:00"/>
    <s v="P0020"/>
    <n v="4"/>
    <x v="2"/>
    <x v="1"/>
    <n v="0"/>
    <x v="5"/>
    <x v="14"/>
    <x v="0"/>
    <x v="2"/>
    <n v="61"/>
    <n v="76.25"/>
    <n v="244"/>
    <n v="305"/>
    <x v="9"/>
    <x v="0"/>
    <x v="0"/>
  </r>
  <r>
    <d v="2021-01-21T00:00:00"/>
    <s v="P0004"/>
    <n v="15"/>
    <x v="0"/>
    <x v="1"/>
    <n v="0"/>
    <x v="6"/>
    <x v="3"/>
    <x v="3"/>
    <x v="2"/>
    <n v="44"/>
    <n v="48.84"/>
    <n v="660"/>
    <n v="732.6"/>
    <x v="10"/>
    <x v="0"/>
    <x v="0"/>
  </r>
  <r>
    <d v="2021-01-21T00:00:00"/>
    <s v="P0003"/>
    <n v="9"/>
    <x v="2"/>
    <x v="0"/>
    <n v="0"/>
    <x v="6"/>
    <x v="6"/>
    <x v="3"/>
    <x v="1"/>
    <n v="71"/>
    <n v="80.94"/>
    <n v="639"/>
    <n v="728.46"/>
    <x v="10"/>
    <x v="0"/>
    <x v="0"/>
  </r>
  <r>
    <d v="2021-01-21T00:00:00"/>
    <s v="P0042"/>
    <n v="6"/>
    <x v="2"/>
    <x v="0"/>
    <n v="0"/>
    <x v="6"/>
    <x v="10"/>
    <x v="1"/>
    <x v="0"/>
    <n v="120"/>
    <n v="162"/>
    <n v="720"/>
    <n v="972"/>
    <x v="10"/>
    <x v="0"/>
    <x v="0"/>
  </r>
  <r>
    <d v="2021-01-25T00:00:00"/>
    <s v="P0034"/>
    <n v="6"/>
    <x v="2"/>
    <x v="1"/>
    <n v="0"/>
    <x v="3"/>
    <x v="13"/>
    <x v="4"/>
    <x v="2"/>
    <n v="55"/>
    <n v="58.3"/>
    <n v="330"/>
    <n v="349.79999999999995"/>
    <x v="11"/>
    <x v="0"/>
    <x v="0"/>
  </r>
  <r>
    <d v="2021-01-25T00:00:00"/>
    <s v="P0035"/>
    <n v="7"/>
    <x v="2"/>
    <x v="0"/>
    <n v="0"/>
    <x v="3"/>
    <x v="4"/>
    <x v="4"/>
    <x v="3"/>
    <n v="5"/>
    <n v="6.7"/>
    <n v="35"/>
    <n v="46.9"/>
    <x v="11"/>
    <x v="0"/>
    <x v="0"/>
  </r>
  <r>
    <d v="2021-01-25T00:00:00"/>
    <s v="P0031"/>
    <n v="14"/>
    <x v="2"/>
    <x v="0"/>
    <n v="0"/>
    <x v="3"/>
    <x v="5"/>
    <x v="4"/>
    <x v="1"/>
    <n v="93"/>
    <n v="104.16"/>
    <n v="1302"/>
    <n v="1458.24"/>
    <x v="11"/>
    <x v="0"/>
    <x v="0"/>
  </r>
  <r>
    <d v="2021-01-26T00:00:00"/>
    <s v="P0044"/>
    <n v="9"/>
    <x v="0"/>
    <x v="1"/>
    <n v="0"/>
    <x v="4"/>
    <x v="11"/>
    <x v="1"/>
    <x v="1"/>
    <n v="76"/>
    <n v="82.08"/>
    <n v="684"/>
    <n v="738.72"/>
    <x v="12"/>
    <x v="0"/>
    <x v="0"/>
  </r>
  <r>
    <d v="2021-01-26T00:00:00"/>
    <s v="P0006"/>
    <n v="7"/>
    <x v="1"/>
    <x v="1"/>
    <n v="0"/>
    <x v="4"/>
    <x v="15"/>
    <x v="3"/>
    <x v="1"/>
    <n v="75"/>
    <n v="85.5"/>
    <n v="525"/>
    <n v="598.5"/>
    <x v="12"/>
    <x v="0"/>
    <x v="0"/>
  </r>
  <r>
    <d v="2021-01-26T00:00:00"/>
    <s v="P0001"/>
    <n v="7"/>
    <x v="1"/>
    <x v="0"/>
    <n v="0"/>
    <x v="4"/>
    <x v="16"/>
    <x v="3"/>
    <x v="1"/>
    <n v="98"/>
    <n v="103.88"/>
    <n v="686"/>
    <n v="727.16"/>
    <x v="12"/>
    <x v="0"/>
    <x v="0"/>
  </r>
  <r>
    <d v="2021-01-27T00:00:00"/>
    <s v="P0040"/>
    <n v="7"/>
    <x v="0"/>
    <x v="0"/>
    <n v="0"/>
    <x v="5"/>
    <x v="17"/>
    <x v="1"/>
    <x v="1"/>
    <n v="90"/>
    <n v="115.2"/>
    <n v="630"/>
    <n v="806.4"/>
    <x v="13"/>
    <x v="0"/>
    <x v="0"/>
  </r>
  <r>
    <d v="2021-01-27T00:00:00"/>
    <s v="P0032"/>
    <n v="3"/>
    <x v="0"/>
    <x v="0"/>
    <n v="0"/>
    <x v="5"/>
    <x v="18"/>
    <x v="4"/>
    <x v="1"/>
    <n v="89"/>
    <n v="117.48"/>
    <n v="267"/>
    <n v="352.44"/>
    <x v="13"/>
    <x v="0"/>
    <x v="0"/>
  </r>
  <r>
    <d v="2021-01-28T00:00:00"/>
    <s v="P0004"/>
    <n v="10"/>
    <x v="1"/>
    <x v="1"/>
    <n v="0"/>
    <x v="6"/>
    <x v="3"/>
    <x v="3"/>
    <x v="2"/>
    <n v="44"/>
    <n v="48.84"/>
    <n v="440"/>
    <n v="488.40000000000003"/>
    <x v="14"/>
    <x v="0"/>
    <x v="0"/>
  </r>
  <r>
    <d v="2021-01-28T00:00:00"/>
    <s v="P0029"/>
    <n v="2"/>
    <x v="2"/>
    <x v="1"/>
    <n v="0"/>
    <x v="6"/>
    <x v="19"/>
    <x v="4"/>
    <x v="2"/>
    <n v="47"/>
    <n v="53.11"/>
    <n v="94"/>
    <n v="106.22"/>
    <x v="14"/>
    <x v="0"/>
    <x v="0"/>
  </r>
  <r>
    <d v="2021-02-02T00:00:00"/>
    <s v="P0010"/>
    <n v="7"/>
    <x v="1"/>
    <x v="0"/>
    <n v="0"/>
    <x v="4"/>
    <x v="20"/>
    <x v="2"/>
    <x v="0"/>
    <n v="148"/>
    <n v="164.28"/>
    <n v="1036"/>
    <n v="1149.96"/>
    <x v="1"/>
    <x v="1"/>
    <x v="0"/>
  </r>
  <r>
    <d v="2021-02-03T00:00:00"/>
    <s v="P0016"/>
    <n v="13"/>
    <x v="2"/>
    <x v="0"/>
    <n v="0"/>
    <x v="5"/>
    <x v="21"/>
    <x v="2"/>
    <x v="3"/>
    <n v="13"/>
    <n v="16.64"/>
    <n v="169"/>
    <n v="216.32"/>
    <x v="2"/>
    <x v="1"/>
    <x v="0"/>
  </r>
  <r>
    <d v="2021-02-03T00:00:00"/>
    <s v="P0022"/>
    <n v="2"/>
    <x v="0"/>
    <x v="1"/>
    <n v="0"/>
    <x v="5"/>
    <x v="22"/>
    <x v="0"/>
    <x v="0"/>
    <n v="121"/>
    <n v="141.57"/>
    <n v="242"/>
    <n v="283.14"/>
    <x v="2"/>
    <x v="1"/>
    <x v="0"/>
  </r>
  <r>
    <d v="2021-02-04T00:00:00"/>
    <s v="P0037"/>
    <n v="4"/>
    <x v="1"/>
    <x v="0"/>
    <n v="0"/>
    <x v="6"/>
    <x v="8"/>
    <x v="1"/>
    <x v="1"/>
    <n v="67"/>
    <n v="85.76"/>
    <n v="268"/>
    <n v="343.04"/>
    <x v="3"/>
    <x v="1"/>
    <x v="0"/>
  </r>
  <r>
    <d v="2021-02-05T00:00:00"/>
    <s v="P0043"/>
    <n v="7"/>
    <x v="1"/>
    <x v="1"/>
    <n v="0"/>
    <x v="0"/>
    <x v="23"/>
    <x v="1"/>
    <x v="1"/>
    <n v="67"/>
    <n v="83.08"/>
    <n v="469"/>
    <n v="581.55999999999995"/>
    <x v="15"/>
    <x v="1"/>
    <x v="0"/>
  </r>
  <r>
    <d v="2021-02-05T00:00:00"/>
    <s v="P0005"/>
    <n v="1"/>
    <x v="2"/>
    <x v="1"/>
    <n v="0"/>
    <x v="0"/>
    <x v="24"/>
    <x v="3"/>
    <x v="0"/>
    <n v="133"/>
    <n v="155.61000000000001"/>
    <n v="133"/>
    <n v="155.61000000000001"/>
    <x v="15"/>
    <x v="1"/>
    <x v="0"/>
  </r>
  <r>
    <d v="2021-02-05T00:00:00"/>
    <s v="P0043"/>
    <n v="9"/>
    <x v="2"/>
    <x v="1"/>
    <n v="0"/>
    <x v="0"/>
    <x v="23"/>
    <x v="1"/>
    <x v="1"/>
    <n v="67"/>
    <n v="83.08"/>
    <n v="603"/>
    <n v="747.72"/>
    <x v="15"/>
    <x v="1"/>
    <x v="0"/>
  </r>
  <r>
    <d v="2021-02-06T00:00:00"/>
    <s v="P0035"/>
    <n v="1"/>
    <x v="2"/>
    <x v="1"/>
    <n v="0"/>
    <x v="1"/>
    <x v="4"/>
    <x v="4"/>
    <x v="3"/>
    <n v="5"/>
    <n v="6.7"/>
    <n v="5"/>
    <n v="6.7"/>
    <x v="16"/>
    <x v="1"/>
    <x v="0"/>
  </r>
  <r>
    <d v="2021-02-09T00:00:00"/>
    <s v="P0034"/>
    <n v="14"/>
    <x v="2"/>
    <x v="0"/>
    <n v="0"/>
    <x v="4"/>
    <x v="13"/>
    <x v="4"/>
    <x v="2"/>
    <n v="55"/>
    <n v="58.3"/>
    <n v="770"/>
    <n v="816.19999999999993"/>
    <x v="4"/>
    <x v="1"/>
    <x v="0"/>
  </r>
  <r>
    <d v="2021-02-12T00:00:00"/>
    <s v="P0008"/>
    <n v="7"/>
    <x v="2"/>
    <x v="1"/>
    <n v="0"/>
    <x v="0"/>
    <x v="25"/>
    <x v="3"/>
    <x v="1"/>
    <n v="83"/>
    <n v="94.62"/>
    <n v="581"/>
    <n v="662.34"/>
    <x v="6"/>
    <x v="1"/>
    <x v="0"/>
  </r>
  <r>
    <d v="2021-02-12T00:00:00"/>
    <s v="P0023"/>
    <n v="9"/>
    <x v="1"/>
    <x v="1"/>
    <n v="0"/>
    <x v="0"/>
    <x v="12"/>
    <x v="0"/>
    <x v="0"/>
    <n v="141"/>
    <n v="149.46"/>
    <n v="1269"/>
    <n v="1345.14"/>
    <x v="6"/>
    <x v="1"/>
    <x v="0"/>
  </r>
  <r>
    <d v="2021-02-15T00:00:00"/>
    <s v="P0027"/>
    <n v="4"/>
    <x v="2"/>
    <x v="0"/>
    <n v="0"/>
    <x v="3"/>
    <x v="26"/>
    <x v="4"/>
    <x v="2"/>
    <n v="48"/>
    <n v="57.120000000000005"/>
    <n v="192"/>
    <n v="228.48000000000002"/>
    <x v="17"/>
    <x v="1"/>
    <x v="0"/>
  </r>
  <r>
    <d v="2021-02-18T00:00:00"/>
    <s v="P0015"/>
    <n v="6"/>
    <x v="1"/>
    <x v="1"/>
    <n v="0"/>
    <x v="6"/>
    <x v="27"/>
    <x v="2"/>
    <x v="3"/>
    <n v="12"/>
    <n v="15.719999999999999"/>
    <n v="72"/>
    <n v="94.32"/>
    <x v="7"/>
    <x v="1"/>
    <x v="0"/>
  </r>
  <r>
    <d v="2021-02-20T00:00:00"/>
    <s v="P0030"/>
    <n v="11"/>
    <x v="1"/>
    <x v="1"/>
    <n v="0"/>
    <x v="1"/>
    <x v="28"/>
    <x v="4"/>
    <x v="0"/>
    <n v="148"/>
    <n v="201.28"/>
    <n v="1628"/>
    <n v="2214.08"/>
    <x v="9"/>
    <x v="1"/>
    <x v="0"/>
  </r>
  <r>
    <d v="2021-02-22T00:00:00"/>
    <s v="P0013"/>
    <n v="5"/>
    <x v="1"/>
    <x v="1"/>
    <n v="0"/>
    <x v="3"/>
    <x v="2"/>
    <x v="2"/>
    <x v="1"/>
    <n v="112"/>
    <n v="122.08"/>
    <n v="560"/>
    <n v="610.4"/>
    <x v="18"/>
    <x v="1"/>
    <x v="0"/>
  </r>
  <r>
    <d v="2021-02-23T00:00:00"/>
    <s v="P0025"/>
    <n v="3"/>
    <x v="2"/>
    <x v="1"/>
    <n v="0"/>
    <x v="4"/>
    <x v="7"/>
    <x v="0"/>
    <x v="3"/>
    <n v="7"/>
    <n v="8.33"/>
    <n v="21"/>
    <n v="24.990000000000002"/>
    <x v="19"/>
    <x v="1"/>
    <x v="0"/>
  </r>
  <r>
    <d v="2021-02-23T00:00:00"/>
    <s v="P0005"/>
    <n v="2"/>
    <x v="2"/>
    <x v="0"/>
    <n v="0"/>
    <x v="4"/>
    <x v="24"/>
    <x v="3"/>
    <x v="0"/>
    <n v="133"/>
    <n v="155.61000000000001"/>
    <n v="266"/>
    <n v="311.22000000000003"/>
    <x v="19"/>
    <x v="1"/>
    <x v="0"/>
  </r>
  <r>
    <d v="2021-02-25T00:00:00"/>
    <s v="P0002"/>
    <n v="4"/>
    <x v="0"/>
    <x v="0"/>
    <n v="0"/>
    <x v="6"/>
    <x v="29"/>
    <x v="3"/>
    <x v="1"/>
    <n v="105"/>
    <n v="142.80000000000001"/>
    <n v="420"/>
    <n v="571.20000000000005"/>
    <x v="11"/>
    <x v="1"/>
    <x v="0"/>
  </r>
  <r>
    <d v="2021-02-25T00:00:00"/>
    <s v="P0032"/>
    <n v="11"/>
    <x v="1"/>
    <x v="1"/>
    <n v="0"/>
    <x v="6"/>
    <x v="18"/>
    <x v="4"/>
    <x v="1"/>
    <n v="89"/>
    <n v="117.48"/>
    <n v="979"/>
    <n v="1292.28"/>
    <x v="11"/>
    <x v="1"/>
    <x v="0"/>
  </r>
  <r>
    <d v="2021-02-25T00:00:00"/>
    <s v="P0030"/>
    <n v="2"/>
    <x v="2"/>
    <x v="0"/>
    <n v="0"/>
    <x v="6"/>
    <x v="28"/>
    <x v="4"/>
    <x v="0"/>
    <n v="148"/>
    <n v="201.28"/>
    <n v="296"/>
    <n v="402.56"/>
    <x v="11"/>
    <x v="1"/>
    <x v="0"/>
  </r>
  <r>
    <d v="2021-02-27T00:00:00"/>
    <s v="P0018"/>
    <n v="11"/>
    <x v="0"/>
    <x v="0"/>
    <n v="0"/>
    <x v="1"/>
    <x v="30"/>
    <x v="2"/>
    <x v="3"/>
    <n v="37"/>
    <n v="49.21"/>
    <n v="407"/>
    <n v="541.31000000000006"/>
    <x v="13"/>
    <x v="1"/>
    <x v="0"/>
  </r>
  <r>
    <d v="2021-03-03T00:00:00"/>
    <s v="P0011"/>
    <n v="1"/>
    <x v="2"/>
    <x v="0"/>
    <n v="0"/>
    <x v="5"/>
    <x v="31"/>
    <x v="2"/>
    <x v="2"/>
    <n v="44"/>
    <n v="48.4"/>
    <n v="44"/>
    <n v="48.4"/>
    <x v="2"/>
    <x v="2"/>
    <x v="0"/>
  </r>
  <r>
    <d v="2021-03-07T00:00:00"/>
    <s v="P0021"/>
    <n v="9"/>
    <x v="2"/>
    <x v="1"/>
    <n v="0"/>
    <x v="2"/>
    <x v="32"/>
    <x v="0"/>
    <x v="0"/>
    <n v="126"/>
    <n v="162.54"/>
    <n v="1134"/>
    <n v="1462.86"/>
    <x v="20"/>
    <x v="2"/>
    <x v="0"/>
  </r>
  <r>
    <d v="2021-03-08T00:00:00"/>
    <s v="P0027"/>
    <n v="6"/>
    <x v="1"/>
    <x v="1"/>
    <n v="0"/>
    <x v="3"/>
    <x v="26"/>
    <x v="4"/>
    <x v="2"/>
    <n v="48"/>
    <n v="57.120000000000005"/>
    <n v="288"/>
    <n v="342.72"/>
    <x v="21"/>
    <x v="2"/>
    <x v="0"/>
  </r>
  <r>
    <d v="2021-03-08T00:00:00"/>
    <s v="P0044"/>
    <n v="9"/>
    <x v="1"/>
    <x v="0"/>
    <n v="0"/>
    <x v="3"/>
    <x v="11"/>
    <x v="1"/>
    <x v="1"/>
    <n v="76"/>
    <n v="82.08"/>
    <n v="684"/>
    <n v="738.72"/>
    <x v="21"/>
    <x v="2"/>
    <x v="0"/>
  </r>
  <r>
    <d v="2021-03-09T00:00:00"/>
    <s v="P0029"/>
    <n v="6"/>
    <x v="0"/>
    <x v="0"/>
    <n v="0"/>
    <x v="4"/>
    <x v="19"/>
    <x v="4"/>
    <x v="2"/>
    <n v="47"/>
    <n v="53.11"/>
    <n v="282"/>
    <n v="318.65999999999997"/>
    <x v="4"/>
    <x v="2"/>
    <x v="0"/>
  </r>
  <r>
    <d v="2021-03-11T00:00:00"/>
    <s v="P0025"/>
    <n v="11"/>
    <x v="2"/>
    <x v="1"/>
    <n v="0"/>
    <x v="6"/>
    <x v="7"/>
    <x v="0"/>
    <x v="3"/>
    <n v="7"/>
    <n v="8.33"/>
    <n v="77"/>
    <n v="91.63"/>
    <x v="5"/>
    <x v="2"/>
    <x v="0"/>
  </r>
  <r>
    <d v="2021-03-13T00:00:00"/>
    <s v="P0028"/>
    <n v="10"/>
    <x v="0"/>
    <x v="1"/>
    <n v="0"/>
    <x v="1"/>
    <x v="33"/>
    <x v="4"/>
    <x v="3"/>
    <n v="37"/>
    <n v="41.81"/>
    <n v="370"/>
    <n v="418.1"/>
    <x v="22"/>
    <x v="2"/>
    <x v="0"/>
  </r>
  <r>
    <d v="2021-03-15T00:00:00"/>
    <s v="P0039"/>
    <n v="11"/>
    <x v="1"/>
    <x v="1"/>
    <n v="0"/>
    <x v="3"/>
    <x v="34"/>
    <x v="1"/>
    <x v="3"/>
    <n v="37"/>
    <n v="42.55"/>
    <n v="407"/>
    <n v="468.04999999999995"/>
    <x v="17"/>
    <x v="2"/>
    <x v="0"/>
  </r>
  <r>
    <d v="2021-03-16T00:00:00"/>
    <s v="P0012"/>
    <n v="14"/>
    <x v="2"/>
    <x v="1"/>
    <n v="0"/>
    <x v="4"/>
    <x v="35"/>
    <x v="2"/>
    <x v="1"/>
    <n v="73"/>
    <n v="94.17"/>
    <n v="1022"/>
    <n v="1318.38"/>
    <x v="23"/>
    <x v="2"/>
    <x v="0"/>
  </r>
  <r>
    <d v="2021-03-18T00:00:00"/>
    <s v="P0042"/>
    <n v="8"/>
    <x v="0"/>
    <x v="1"/>
    <n v="0"/>
    <x v="6"/>
    <x v="10"/>
    <x v="1"/>
    <x v="0"/>
    <n v="120"/>
    <n v="162"/>
    <n v="960"/>
    <n v="1296"/>
    <x v="7"/>
    <x v="2"/>
    <x v="0"/>
  </r>
  <r>
    <d v="2021-03-19T00:00:00"/>
    <s v="P0028"/>
    <n v="9"/>
    <x v="1"/>
    <x v="1"/>
    <n v="0"/>
    <x v="0"/>
    <x v="33"/>
    <x v="4"/>
    <x v="3"/>
    <n v="37"/>
    <n v="41.81"/>
    <n v="333"/>
    <n v="376.29"/>
    <x v="8"/>
    <x v="2"/>
    <x v="0"/>
  </r>
  <r>
    <d v="2021-03-21T00:00:00"/>
    <s v="P0020"/>
    <n v="13"/>
    <x v="1"/>
    <x v="0"/>
    <n v="0"/>
    <x v="2"/>
    <x v="14"/>
    <x v="0"/>
    <x v="2"/>
    <n v="61"/>
    <n v="76.25"/>
    <n v="793"/>
    <n v="991.25"/>
    <x v="10"/>
    <x v="2"/>
    <x v="0"/>
  </r>
  <r>
    <d v="2021-03-21T00:00:00"/>
    <s v="P0039"/>
    <n v="7"/>
    <x v="2"/>
    <x v="0"/>
    <n v="0"/>
    <x v="2"/>
    <x v="34"/>
    <x v="1"/>
    <x v="3"/>
    <n v="37"/>
    <n v="42.55"/>
    <n v="259"/>
    <n v="297.84999999999997"/>
    <x v="10"/>
    <x v="2"/>
    <x v="0"/>
  </r>
  <r>
    <d v="2021-03-22T00:00:00"/>
    <s v="P0002"/>
    <n v="8"/>
    <x v="1"/>
    <x v="0"/>
    <n v="0"/>
    <x v="3"/>
    <x v="29"/>
    <x v="3"/>
    <x v="1"/>
    <n v="105"/>
    <n v="142.80000000000001"/>
    <n v="840"/>
    <n v="1142.4000000000001"/>
    <x v="18"/>
    <x v="2"/>
    <x v="0"/>
  </r>
  <r>
    <d v="2021-03-22T00:00:00"/>
    <s v="P0012"/>
    <n v="4"/>
    <x v="1"/>
    <x v="0"/>
    <n v="0"/>
    <x v="3"/>
    <x v="35"/>
    <x v="2"/>
    <x v="1"/>
    <n v="73"/>
    <n v="94.17"/>
    <n v="292"/>
    <n v="376.68"/>
    <x v="18"/>
    <x v="2"/>
    <x v="0"/>
  </r>
  <r>
    <d v="2021-03-25T00:00:00"/>
    <s v="P0024"/>
    <n v="14"/>
    <x v="1"/>
    <x v="1"/>
    <n v="0"/>
    <x v="6"/>
    <x v="0"/>
    <x v="0"/>
    <x v="0"/>
    <n v="144"/>
    <n v="156.96"/>
    <n v="2016"/>
    <n v="2197.44"/>
    <x v="11"/>
    <x v="2"/>
    <x v="0"/>
  </r>
  <r>
    <d v="2021-03-25T00:00:00"/>
    <s v="P0006"/>
    <n v="4"/>
    <x v="2"/>
    <x v="1"/>
    <n v="0"/>
    <x v="6"/>
    <x v="15"/>
    <x v="3"/>
    <x v="1"/>
    <n v="75"/>
    <n v="85.5"/>
    <n v="300"/>
    <n v="342"/>
    <x v="11"/>
    <x v="2"/>
    <x v="0"/>
  </r>
  <r>
    <d v="2021-03-25T00:00:00"/>
    <s v="P0029"/>
    <n v="8"/>
    <x v="2"/>
    <x v="1"/>
    <n v="0"/>
    <x v="6"/>
    <x v="19"/>
    <x v="4"/>
    <x v="2"/>
    <n v="47"/>
    <n v="53.11"/>
    <n v="376"/>
    <n v="424.88"/>
    <x v="11"/>
    <x v="2"/>
    <x v="0"/>
  </r>
  <r>
    <d v="2021-03-25T00:00:00"/>
    <s v="P0038"/>
    <n v="2"/>
    <x v="2"/>
    <x v="0"/>
    <n v="0"/>
    <x v="6"/>
    <x v="1"/>
    <x v="1"/>
    <x v="1"/>
    <n v="72"/>
    <n v="79.92"/>
    <n v="144"/>
    <n v="159.84"/>
    <x v="11"/>
    <x v="2"/>
    <x v="0"/>
  </r>
  <r>
    <d v="2021-03-26T00:00:00"/>
    <s v="P0001"/>
    <n v="4"/>
    <x v="2"/>
    <x v="1"/>
    <n v="0"/>
    <x v="0"/>
    <x v="16"/>
    <x v="3"/>
    <x v="1"/>
    <n v="98"/>
    <n v="103.88"/>
    <n v="392"/>
    <n v="415.52"/>
    <x v="12"/>
    <x v="2"/>
    <x v="0"/>
  </r>
  <r>
    <d v="2021-03-26T00:00:00"/>
    <s v="P0042"/>
    <n v="1"/>
    <x v="2"/>
    <x v="1"/>
    <n v="0"/>
    <x v="0"/>
    <x v="10"/>
    <x v="1"/>
    <x v="0"/>
    <n v="120"/>
    <n v="162"/>
    <n v="120"/>
    <n v="162"/>
    <x v="12"/>
    <x v="2"/>
    <x v="0"/>
  </r>
  <r>
    <d v="2021-03-26T00:00:00"/>
    <s v="P0010"/>
    <n v="9"/>
    <x v="2"/>
    <x v="0"/>
    <n v="0"/>
    <x v="0"/>
    <x v="20"/>
    <x v="2"/>
    <x v="0"/>
    <n v="148"/>
    <n v="164.28"/>
    <n v="1332"/>
    <n v="1478.52"/>
    <x v="12"/>
    <x v="2"/>
    <x v="0"/>
  </r>
  <r>
    <d v="2021-03-27T00:00:00"/>
    <s v="P0030"/>
    <n v="3"/>
    <x v="2"/>
    <x v="0"/>
    <n v="0"/>
    <x v="1"/>
    <x v="28"/>
    <x v="4"/>
    <x v="0"/>
    <n v="148"/>
    <n v="201.28"/>
    <n v="444"/>
    <n v="603.84"/>
    <x v="13"/>
    <x v="2"/>
    <x v="0"/>
  </r>
  <r>
    <d v="2021-03-28T00:00:00"/>
    <s v="P0007"/>
    <n v="8"/>
    <x v="1"/>
    <x v="1"/>
    <n v="0"/>
    <x v="2"/>
    <x v="36"/>
    <x v="3"/>
    <x v="2"/>
    <n v="43"/>
    <n v="47.730000000000004"/>
    <n v="344"/>
    <n v="381.84000000000003"/>
    <x v="14"/>
    <x v="2"/>
    <x v="0"/>
  </r>
  <r>
    <d v="2021-03-30T00:00:00"/>
    <s v="P0038"/>
    <n v="1"/>
    <x v="1"/>
    <x v="1"/>
    <n v="0"/>
    <x v="4"/>
    <x v="1"/>
    <x v="1"/>
    <x v="1"/>
    <n v="72"/>
    <n v="79.92"/>
    <n v="72"/>
    <n v="79.92"/>
    <x v="24"/>
    <x v="2"/>
    <x v="0"/>
  </r>
  <r>
    <d v="2021-03-31T00:00:00"/>
    <s v="P0042"/>
    <n v="3"/>
    <x v="2"/>
    <x v="1"/>
    <n v="0"/>
    <x v="5"/>
    <x v="10"/>
    <x v="1"/>
    <x v="0"/>
    <n v="120"/>
    <n v="162"/>
    <n v="360"/>
    <n v="486"/>
    <x v="25"/>
    <x v="2"/>
    <x v="0"/>
  </r>
  <r>
    <d v="2021-04-04T00:00:00"/>
    <s v="P0040"/>
    <n v="4"/>
    <x v="2"/>
    <x v="1"/>
    <n v="0"/>
    <x v="2"/>
    <x v="17"/>
    <x v="1"/>
    <x v="1"/>
    <n v="90"/>
    <n v="115.2"/>
    <n v="360"/>
    <n v="460.8"/>
    <x v="3"/>
    <x v="3"/>
    <x v="0"/>
  </r>
  <r>
    <d v="2021-04-04T00:00:00"/>
    <s v="P0009"/>
    <n v="9"/>
    <x v="1"/>
    <x v="1"/>
    <n v="0"/>
    <x v="2"/>
    <x v="37"/>
    <x v="3"/>
    <x v="3"/>
    <n v="6"/>
    <n v="7.8599999999999994"/>
    <n v="54"/>
    <n v="70.739999999999995"/>
    <x v="3"/>
    <x v="3"/>
    <x v="0"/>
  </r>
  <r>
    <d v="2021-04-05T00:00:00"/>
    <s v="P0031"/>
    <n v="15"/>
    <x v="1"/>
    <x v="0"/>
    <n v="0"/>
    <x v="3"/>
    <x v="5"/>
    <x v="4"/>
    <x v="1"/>
    <n v="93"/>
    <n v="104.16"/>
    <n v="1395"/>
    <n v="1562.3999999999999"/>
    <x v="15"/>
    <x v="3"/>
    <x v="0"/>
  </r>
  <r>
    <d v="2021-04-09T00:00:00"/>
    <s v="P0005"/>
    <n v="3"/>
    <x v="1"/>
    <x v="0"/>
    <n v="0"/>
    <x v="0"/>
    <x v="24"/>
    <x v="3"/>
    <x v="0"/>
    <n v="133"/>
    <n v="155.61000000000001"/>
    <n v="399"/>
    <n v="466.83000000000004"/>
    <x v="4"/>
    <x v="3"/>
    <x v="0"/>
  </r>
  <r>
    <d v="2021-04-10T00:00:00"/>
    <s v="P0022"/>
    <n v="14"/>
    <x v="2"/>
    <x v="0"/>
    <n v="0"/>
    <x v="1"/>
    <x v="22"/>
    <x v="0"/>
    <x v="0"/>
    <n v="121"/>
    <n v="141.57"/>
    <n v="1694"/>
    <n v="1981.98"/>
    <x v="26"/>
    <x v="3"/>
    <x v="0"/>
  </r>
  <r>
    <d v="2021-04-12T00:00:00"/>
    <s v="P0037"/>
    <n v="3"/>
    <x v="2"/>
    <x v="1"/>
    <n v="0"/>
    <x v="3"/>
    <x v="8"/>
    <x v="1"/>
    <x v="1"/>
    <n v="67"/>
    <n v="85.76"/>
    <n v="201"/>
    <n v="257.28000000000003"/>
    <x v="6"/>
    <x v="3"/>
    <x v="0"/>
  </r>
  <r>
    <d v="2021-04-12T00:00:00"/>
    <s v="P0029"/>
    <n v="4"/>
    <x v="2"/>
    <x v="0"/>
    <n v="0"/>
    <x v="3"/>
    <x v="19"/>
    <x v="4"/>
    <x v="2"/>
    <n v="47"/>
    <n v="53.11"/>
    <n v="188"/>
    <n v="212.44"/>
    <x v="6"/>
    <x v="3"/>
    <x v="0"/>
  </r>
  <r>
    <d v="2021-04-12T00:00:00"/>
    <s v="P0027"/>
    <n v="9"/>
    <x v="2"/>
    <x v="0"/>
    <n v="0"/>
    <x v="3"/>
    <x v="26"/>
    <x v="4"/>
    <x v="2"/>
    <n v="48"/>
    <n v="57.120000000000005"/>
    <n v="432"/>
    <n v="514.08000000000004"/>
    <x v="6"/>
    <x v="3"/>
    <x v="0"/>
  </r>
  <r>
    <d v="2021-04-12T00:00:00"/>
    <s v="P0033"/>
    <n v="13"/>
    <x v="2"/>
    <x v="1"/>
    <n v="0"/>
    <x v="3"/>
    <x v="38"/>
    <x v="4"/>
    <x v="1"/>
    <n v="95"/>
    <n v="119.7"/>
    <n v="1235"/>
    <n v="1556.1000000000001"/>
    <x v="6"/>
    <x v="3"/>
    <x v="0"/>
  </r>
  <r>
    <d v="2021-04-15T00:00:00"/>
    <s v="P0017"/>
    <n v="3"/>
    <x v="2"/>
    <x v="0"/>
    <n v="0"/>
    <x v="6"/>
    <x v="39"/>
    <x v="2"/>
    <x v="0"/>
    <n v="134"/>
    <n v="156.78"/>
    <n v="402"/>
    <n v="470.34000000000003"/>
    <x v="17"/>
    <x v="3"/>
    <x v="0"/>
  </r>
  <r>
    <d v="2021-04-16T00:00:00"/>
    <s v="P0018"/>
    <n v="15"/>
    <x v="2"/>
    <x v="1"/>
    <n v="0"/>
    <x v="0"/>
    <x v="30"/>
    <x v="2"/>
    <x v="3"/>
    <n v="37"/>
    <n v="49.21"/>
    <n v="555"/>
    <n v="738.15"/>
    <x v="23"/>
    <x v="3"/>
    <x v="0"/>
  </r>
  <r>
    <d v="2021-04-18T00:00:00"/>
    <s v="P0038"/>
    <n v="9"/>
    <x v="0"/>
    <x v="0"/>
    <n v="0"/>
    <x v="2"/>
    <x v="1"/>
    <x v="1"/>
    <x v="1"/>
    <n v="72"/>
    <n v="79.92"/>
    <n v="648"/>
    <n v="719.28"/>
    <x v="7"/>
    <x v="3"/>
    <x v="0"/>
  </r>
  <r>
    <d v="2021-04-18T00:00:00"/>
    <s v="P0019"/>
    <n v="13"/>
    <x v="2"/>
    <x v="1"/>
    <n v="0"/>
    <x v="2"/>
    <x v="40"/>
    <x v="2"/>
    <x v="0"/>
    <n v="150"/>
    <n v="210"/>
    <n v="1950"/>
    <n v="2730"/>
    <x v="7"/>
    <x v="3"/>
    <x v="0"/>
  </r>
  <r>
    <d v="2021-04-23T00:00:00"/>
    <s v="P0042"/>
    <n v="6"/>
    <x v="2"/>
    <x v="0"/>
    <n v="0"/>
    <x v="0"/>
    <x v="10"/>
    <x v="1"/>
    <x v="0"/>
    <n v="120"/>
    <n v="162"/>
    <n v="720"/>
    <n v="972"/>
    <x v="19"/>
    <x v="3"/>
    <x v="0"/>
  </r>
  <r>
    <d v="2021-04-23T00:00:00"/>
    <s v="P0028"/>
    <n v="10"/>
    <x v="2"/>
    <x v="0"/>
    <n v="0"/>
    <x v="0"/>
    <x v="33"/>
    <x v="4"/>
    <x v="3"/>
    <n v="37"/>
    <n v="41.81"/>
    <n v="370"/>
    <n v="418.1"/>
    <x v="19"/>
    <x v="3"/>
    <x v="0"/>
  </r>
  <r>
    <d v="2021-04-24T00:00:00"/>
    <s v="P0030"/>
    <n v="2"/>
    <x v="1"/>
    <x v="0"/>
    <n v="0"/>
    <x v="1"/>
    <x v="28"/>
    <x v="4"/>
    <x v="0"/>
    <n v="148"/>
    <n v="201.28"/>
    <n v="296"/>
    <n v="402.56"/>
    <x v="27"/>
    <x v="3"/>
    <x v="0"/>
  </r>
  <r>
    <d v="2021-04-26T00:00:00"/>
    <s v="P0037"/>
    <n v="3"/>
    <x v="2"/>
    <x v="0"/>
    <n v="0"/>
    <x v="3"/>
    <x v="8"/>
    <x v="1"/>
    <x v="1"/>
    <n v="67"/>
    <n v="85.76"/>
    <n v="201"/>
    <n v="257.28000000000003"/>
    <x v="12"/>
    <x v="3"/>
    <x v="0"/>
  </r>
  <r>
    <d v="2021-04-29T00:00:00"/>
    <s v="P0030"/>
    <n v="7"/>
    <x v="2"/>
    <x v="0"/>
    <n v="0"/>
    <x v="6"/>
    <x v="28"/>
    <x v="4"/>
    <x v="0"/>
    <n v="148"/>
    <n v="201.28"/>
    <n v="1036"/>
    <n v="1408.96"/>
    <x v="28"/>
    <x v="3"/>
    <x v="0"/>
  </r>
  <r>
    <d v="2021-04-30T00:00:00"/>
    <s v="P0029"/>
    <n v="1"/>
    <x v="2"/>
    <x v="0"/>
    <n v="0"/>
    <x v="0"/>
    <x v="19"/>
    <x v="4"/>
    <x v="2"/>
    <n v="47"/>
    <n v="53.11"/>
    <n v="47"/>
    <n v="53.11"/>
    <x v="24"/>
    <x v="3"/>
    <x v="0"/>
  </r>
  <r>
    <d v="2021-05-01T00:00:00"/>
    <s v="P0018"/>
    <n v="3"/>
    <x v="1"/>
    <x v="1"/>
    <n v="0"/>
    <x v="1"/>
    <x v="30"/>
    <x v="2"/>
    <x v="3"/>
    <n v="37"/>
    <n v="49.21"/>
    <n v="111"/>
    <n v="147.63"/>
    <x v="0"/>
    <x v="4"/>
    <x v="0"/>
  </r>
  <r>
    <d v="2021-05-01T00:00:00"/>
    <s v="P0042"/>
    <n v="1"/>
    <x v="1"/>
    <x v="1"/>
    <n v="0"/>
    <x v="1"/>
    <x v="10"/>
    <x v="1"/>
    <x v="0"/>
    <n v="120"/>
    <n v="162"/>
    <n v="120"/>
    <n v="162"/>
    <x v="0"/>
    <x v="4"/>
    <x v="0"/>
  </r>
  <r>
    <d v="2021-05-03T00:00:00"/>
    <s v="P0034"/>
    <n v="3"/>
    <x v="1"/>
    <x v="0"/>
    <n v="0"/>
    <x v="3"/>
    <x v="13"/>
    <x v="4"/>
    <x v="2"/>
    <n v="55"/>
    <n v="58.3"/>
    <n v="165"/>
    <n v="174.89999999999998"/>
    <x v="2"/>
    <x v="4"/>
    <x v="0"/>
  </r>
  <r>
    <d v="2021-05-04T00:00:00"/>
    <s v="P0015"/>
    <n v="13"/>
    <x v="1"/>
    <x v="0"/>
    <n v="0"/>
    <x v="4"/>
    <x v="27"/>
    <x v="2"/>
    <x v="3"/>
    <n v="12"/>
    <n v="15.719999999999999"/>
    <n v="156"/>
    <n v="204.35999999999999"/>
    <x v="3"/>
    <x v="4"/>
    <x v="0"/>
  </r>
  <r>
    <d v="2021-05-04T00:00:00"/>
    <s v="P0014"/>
    <n v="4"/>
    <x v="2"/>
    <x v="1"/>
    <n v="0"/>
    <x v="4"/>
    <x v="9"/>
    <x v="2"/>
    <x v="1"/>
    <n v="112"/>
    <n v="146.72"/>
    <n v="448"/>
    <n v="586.88"/>
    <x v="3"/>
    <x v="4"/>
    <x v="0"/>
  </r>
  <r>
    <d v="2021-05-05T00:00:00"/>
    <s v="P0009"/>
    <n v="13"/>
    <x v="2"/>
    <x v="1"/>
    <n v="0"/>
    <x v="5"/>
    <x v="37"/>
    <x v="3"/>
    <x v="3"/>
    <n v="6"/>
    <n v="7.8599999999999994"/>
    <n v="78"/>
    <n v="102.17999999999999"/>
    <x v="15"/>
    <x v="4"/>
    <x v="0"/>
  </r>
  <r>
    <d v="2021-05-06T00:00:00"/>
    <s v="P0008"/>
    <n v="15"/>
    <x v="2"/>
    <x v="0"/>
    <n v="0"/>
    <x v="6"/>
    <x v="25"/>
    <x v="3"/>
    <x v="1"/>
    <n v="83"/>
    <n v="94.62"/>
    <n v="1245"/>
    <n v="1419.3000000000002"/>
    <x v="16"/>
    <x v="4"/>
    <x v="0"/>
  </r>
  <r>
    <d v="2021-05-06T00:00:00"/>
    <s v="P0009"/>
    <n v="6"/>
    <x v="1"/>
    <x v="0"/>
    <n v="0"/>
    <x v="6"/>
    <x v="37"/>
    <x v="3"/>
    <x v="3"/>
    <n v="6"/>
    <n v="7.8599999999999994"/>
    <n v="36"/>
    <n v="47.16"/>
    <x v="16"/>
    <x v="4"/>
    <x v="0"/>
  </r>
  <r>
    <d v="2021-05-07T00:00:00"/>
    <s v="P0018"/>
    <n v="1"/>
    <x v="2"/>
    <x v="1"/>
    <n v="0"/>
    <x v="0"/>
    <x v="30"/>
    <x v="2"/>
    <x v="3"/>
    <n v="37"/>
    <n v="49.21"/>
    <n v="37"/>
    <n v="49.21"/>
    <x v="20"/>
    <x v="4"/>
    <x v="0"/>
  </r>
  <r>
    <d v="2021-05-09T00:00:00"/>
    <s v="P0016"/>
    <n v="6"/>
    <x v="1"/>
    <x v="0"/>
    <n v="0"/>
    <x v="2"/>
    <x v="21"/>
    <x v="2"/>
    <x v="3"/>
    <n v="13"/>
    <n v="16.64"/>
    <n v="78"/>
    <n v="99.84"/>
    <x v="4"/>
    <x v="4"/>
    <x v="0"/>
  </r>
  <r>
    <d v="2021-05-09T00:00:00"/>
    <s v="P0028"/>
    <n v="8"/>
    <x v="2"/>
    <x v="1"/>
    <n v="0"/>
    <x v="2"/>
    <x v="33"/>
    <x v="4"/>
    <x v="3"/>
    <n v="37"/>
    <n v="41.81"/>
    <n v="296"/>
    <n v="334.48"/>
    <x v="4"/>
    <x v="4"/>
    <x v="0"/>
  </r>
  <r>
    <d v="2021-05-12T00:00:00"/>
    <s v="P0016"/>
    <n v="3"/>
    <x v="2"/>
    <x v="0"/>
    <n v="0"/>
    <x v="5"/>
    <x v="21"/>
    <x v="2"/>
    <x v="3"/>
    <n v="13"/>
    <n v="16.64"/>
    <n v="39"/>
    <n v="49.92"/>
    <x v="6"/>
    <x v="4"/>
    <x v="0"/>
  </r>
  <r>
    <d v="2021-05-12T00:00:00"/>
    <s v="P0035"/>
    <n v="15"/>
    <x v="2"/>
    <x v="0"/>
    <n v="0"/>
    <x v="5"/>
    <x v="4"/>
    <x v="4"/>
    <x v="3"/>
    <n v="5"/>
    <n v="6.7"/>
    <n v="75"/>
    <n v="100.5"/>
    <x v="6"/>
    <x v="4"/>
    <x v="0"/>
  </r>
  <r>
    <d v="2021-05-13T00:00:00"/>
    <s v="P0029"/>
    <n v="4"/>
    <x v="2"/>
    <x v="0"/>
    <n v="0"/>
    <x v="6"/>
    <x v="19"/>
    <x v="4"/>
    <x v="2"/>
    <n v="47"/>
    <n v="53.11"/>
    <n v="188"/>
    <n v="212.44"/>
    <x v="22"/>
    <x v="4"/>
    <x v="0"/>
  </r>
  <r>
    <d v="2021-05-20T00:00:00"/>
    <s v="P0042"/>
    <n v="2"/>
    <x v="1"/>
    <x v="1"/>
    <n v="0"/>
    <x v="6"/>
    <x v="10"/>
    <x v="1"/>
    <x v="0"/>
    <n v="120"/>
    <n v="162"/>
    <n v="240"/>
    <n v="324"/>
    <x v="9"/>
    <x v="4"/>
    <x v="0"/>
  </r>
  <r>
    <d v="2021-05-23T00:00:00"/>
    <s v="P0040"/>
    <n v="11"/>
    <x v="2"/>
    <x v="0"/>
    <n v="0"/>
    <x v="2"/>
    <x v="17"/>
    <x v="1"/>
    <x v="1"/>
    <n v="90"/>
    <n v="115.2"/>
    <n v="990"/>
    <n v="1267.2"/>
    <x v="19"/>
    <x v="4"/>
    <x v="0"/>
  </r>
  <r>
    <d v="2021-05-30T00:00:00"/>
    <s v="P0023"/>
    <n v="13"/>
    <x v="1"/>
    <x v="0"/>
    <n v="0"/>
    <x v="2"/>
    <x v="12"/>
    <x v="0"/>
    <x v="0"/>
    <n v="141"/>
    <n v="149.46"/>
    <n v="1833"/>
    <n v="1942.98"/>
    <x v="24"/>
    <x v="4"/>
    <x v="0"/>
  </r>
  <r>
    <d v="2021-05-30T00:00:00"/>
    <s v="P0013"/>
    <n v="6"/>
    <x v="1"/>
    <x v="1"/>
    <n v="0"/>
    <x v="2"/>
    <x v="2"/>
    <x v="2"/>
    <x v="1"/>
    <n v="112"/>
    <n v="122.08"/>
    <n v="672"/>
    <n v="732.48"/>
    <x v="24"/>
    <x v="4"/>
    <x v="0"/>
  </r>
  <r>
    <d v="2021-06-03T00:00:00"/>
    <s v="P0021"/>
    <n v="10"/>
    <x v="2"/>
    <x v="1"/>
    <n v="0"/>
    <x v="6"/>
    <x v="32"/>
    <x v="0"/>
    <x v="0"/>
    <n v="126"/>
    <n v="162.54"/>
    <n v="1260"/>
    <n v="1625.3999999999999"/>
    <x v="2"/>
    <x v="5"/>
    <x v="0"/>
  </r>
  <r>
    <d v="2021-06-04T00:00:00"/>
    <s v="P0020"/>
    <n v="8"/>
    <x v="0"/>
    <x v="0"/>
    <n v="0"/>
    <x v="0"/>
    <x v="14"/>
    <x v="0"/>
    <x v="2"/>
    <n v="61"/>
    <n v="76.25"/>
    <n v="488"/>
    <n v="610"/>
    <x v="3"/>
    <x v="5"/>
    <x v="0"/>
  </r>
  <r>
    <d v="2021-06-04T00:00:00"/>
    <s v="P0020"/>
    <n v="12"/>
    <x v="1"/>
    <x v="1"/>
    <n v="0"/>
    <x v="0"/>
    <x v="14"/>
    <x v="0"/>
    <x v="2"/>
    <n v="61"/>
    <n v="76.25"/>
    <n v="732"/>
    <n v="915"/>
    <x v="3"/>
    <x v="5"/>
    <x v="0"/>
  </r>
  <r>
    <d v="2021-06-05T00:00:00"/>
    <s v="P0022"/>
    <n v="15"/>
    <x v="0"/>
    <x v="0"/>
    <n v="0"/>
    <x v="1"/>
    <x v="22"/>
    <x v="0"/>
    <x v="0"/>
    <n v="121"/>
    <n v="141.57"/>
    <n v="1815"/>
    <n v="2123.5499999999997"/>
    <x v="15"/>
    <x v="5"/>
    <x v="0"/>
  </r>
  <r>
    <d v="2021-06-05T00:00:00"/>
    <s v="P0035"/>
    <n v="10"/>
    <x v="2"/>
    <x v="0"/>
    <n v="0"/>
    <x v="1"/>
    <x v="4"/>
    <x v="4"/>
    <x v="3"/>
    <n v="5"/>
    <n v="6.7"/>
    <n v="50"/>
    <n v="67"/>
    <x v="15"/>
    <x v="5"/>
    <x v="0"/>
  </r>
  <r>
    <d v="2021-06-06T00:00:00"/>
    <s v="P0033"/>
    <n v="6"/>
    <x v="2"/>
    <x v="0"/>
    <n v="0"/>
    <x v="2"/>
    <x v="38"/>
    <x v="4"/>
    <x v="1"/>
    <n v="95"/>
    <n v="119.7"/>
    <n v="570"/>
    <n v="718.2"/>
    <x v="16"/>
    <x v="5"/>
    <x v="0"/>
  </r>
  <r>
    <d v="2021-06-08T00:00:00"/>
    <s v="P0028"/>
    <n v="11"/>
    <x v="2"/>
    <x v="0"/>
    <n v="0"/>
    <x v="4"/>
    <x v="33"/>
    <x v="4"/>
    <x v="3"/>
    <n v="37"/>
    <n v="41.81"/>
    <n v="407"/>
    <n v="459.91"/>
    <x v="21"/>
    <x v="5"/>
    <x v="0"/>
  </r>
  <r>
    <d v="2021-06-08T00:00:00"/>
    <s v="P0004"/>
    <n v="11"/>
    <x v="0"/>
    <x v="1"/>
    <n v="0"/>
    <x v="4"/>
    <x v="3"/>
    <x v="3"/>
    <x v="2"/>
    <n v="44"/>
    <n v="48.84"/>
    <n v="484"/>
    <n v="537.24"/>
    <x v="21"/>
    <x v="5"/>
    <x v="0"/>
  </r>
  <r>
    <d v="2021-06-09T00:00:00"/>
    <s v="P0001"/>
    <n v="7"/>
    <x v="2"/>
    <x v="0"/>
    <n v="0"/>
    <x v="5"/>
    <x v="16"/>
    <x v="3"/>
    <x v="1"/>
    <n v="98"/>
    <n v="103.88"/>
    <n v="686"/>
    <n v="727.16"/>
    <x v="4"/>
    <x v="5"/>
    <x v="0"/>
  </r>
  <r>
    <d v="2021-06-11T00:00:00"/>
    <s v="P0032"/>
    <n v="12"/>
    <x v="0"/>
    <x v="1"/>
    <n v="0"/>
    <x v="0"/>
    <x v="18"/>
    <x v="4"/>
    <x v="1"/>
    <n v="89"/>
    <n v="117.48"/>
    <n v="1068"/>
    <n v="1409.76"/>
    <x v="5"/>
    <x v="5"/>
    <x v="0"/>
  </r>
  <r>
    <d v="2021-06-12T00:00:00"/>
    <s v="P0041"/>
    <n v="6"/>
    <x v="2"/>
    <x v="0"/>
    <n v="0"/>
    <x v="1"/>
    <x v="41"/>
    <x v="1"/>
    <x v="0"/>
    <n v="138"/>
    <n v="173.88"/>
    <n v="828"/>
    <n v="1043.28"/>
    <x v="6"/>
    <x v="5"/>
    <x v="0"/>
  </r>
  <r>
    <d v="2021-06-14T00:00:00"/>
    <s v="P0025"/>
    <n v="10"/>
    <x v="1"/>
    <x v="1"/>
    <n v="0"/>
    <x v="3"/>
    <x v="7"/>
    <x v="0"/>
    <x v="3"/>
    <n v="7"/>
    <n v="8.33"/>
    <n v="70"/>
    <n v="83.3"/>
    <x v="29"/>
    <x v="5"/>
    <x v="0"/>
  </r>
  <r>
    <d v="2021-06-16T00:00:00"/>
    <s v="P0019"/>
    <n v="5"/>
    <x v="0"/>
    <x v="1"/>
    <n v="0"/>
    <x v="5"/>
    <x v="40"/>
    <x v="2"/>
    <x v="0"/>
    <n v="150"/>
    <n v="210"/>
    <n v="750"/>
    <n v="1050"/>
    <x v="23"/>
    <x v="5"/>
    <x v="0"/>
  </r>
  <r>
    <d v="2021-06-16T00:00:00"/>
    <s v="P0015"/>
    <n v="12"/>
    <x v="1"/>
    <x v="1"/>
    <n v="0"/>
    <x v="5"/>
    <x v="27"/>
    <x v="2"/>
    <x v="3"/>
    <n v="12"/>
    <n v="15.719999999999999"/>
    <n v="144"/>
    <n v="188.64"/>
    <x v="23"/>
    <x v="5"/>
    <x v="0"/>
  </r>
  <r>
    <d v="2021-06-16T00:00:00"/>
    <s v="P0039"/>
    <n v="11"/>
    <x v="2"/>
    <x v="1"/>
    <n v="0"/>
    <x v="5"/>
    <x v="34"/>
    <x v="1"/>
    <x v="3"/>
    <n v="37"/>
    <n v="42.55"/>
    <n v="407"/>
    <n v="468.04999999999995"/>
    <x v="23"/>
    <x v="5"/>
    <x v="0"/>
  </r>
  <r>
    <d v="2021-06-18T00:00:00"/>
    <s v="P0025"/>
    <n v="13"/>
    <x v="2"/>
    <x v="1"/>
    <n v="0"/>
    <x v="0"/>
    <x v="7"/>
    <x v="0"/>
    <x v="3"/>
    <n v="7"/>
    <n v="8.33"/>
    <n v="91"/>
    <n v="108.29"/>
    <x v="7"/>
    <x v="5"/>
    <x v="0"/>
  </r>
  <r>
    <d v="2021-06-19T00:00:00"/>
    <s v="P0041"/>
    <n v="5"/>
    <x v="2"/>
    <x v="0"/>
    <n v="0"/>
    <x v="1"/>
    <x v="41"/>
    <x v="1"/>
    <x v="0"/>
    <n v="138"/>
    <n v="173.88"/>
    <n v="690"/>
    <n v="869.4"/>
    <x v="8"/>
    <x v="5"/>
    <x v="0"/>
  </r>
  <r>
    <d v="2021-06-20T00:00:00"/>
    <s v="P0016"/>
    <n v="1"/>
    <x v="0"/>
    <x v="1"/>
    <n v="0"/>
    <x v="2"/>
    <x v="21"/>
    <x v="2"/>
    <x v="3"/>
    <n v="13"/>
    <n v="16.64"/>
    <n v="13"/>
    <n v="16.64"/>
    <x v="9"/>
    <x v="5"/>
    <x v="0"/>
  </r>
  <r>
    <d v="2021-06-23T00:00:00"/>
    <s v="P0016"/>
    <n v="4"/>
    <x v="2"/>
    <x v="0"/>
    <n v="0"/>
    <x v="5"/>
    <x v="21"/>
    <x v="2"/>
    <x v="3"/>
    <n v="13"/>
    <n v="16.64"/>
    <n v="52"/>
    <n v="66.56"/>
    <x v="19"/>
    <x v="5"/>
    <x v="0"/>
  </r>
  <r>
    <d v="2021-06-24T00:00:00"/>
    <s v="P0011"/>
    <n v="13"/>
    <x v="2"/>
    <x v="0"/>
    <n v="0"/>
    <x v="6"/>
    <x v="31"/>
    <x v="2"/>
    <x v="2"/>
    <n v="44"/>
    <n v="48.4"/>
    <n v="572"/>
    <n v="629.19999999999993"/>
    <x v="27"/>
    <x v="5"/>
    <x v="0"/>
  </r>
  <r>
    <d v="2021-06-26T00:00:00"/>
    <s v="P0009"/>
    <n v="7"/>
    <x v="1"/>
    <x v="0"/>
    <n v="0"/>
    <x v="1"/>
    <x v="37"/>
    <x v="3"/>
    <x v="3"/>
    <n v="6"/>
    <n v="7.8599999999999994"/>
    <n v="42"/>
    <n v="55.019999999999996"/>
    <x v="12"/>
    <x v="5"/>
    <x v="0"/>
  </r>
  <r>
    <d v="2021-06-27T00:00:00"/>
    <s v="P0005"/>
    <n v="11"/>
    <x v="2"/>
    <x v="1"/>
    <n v="0"/>
    <x v="2"/>
    <x v="24"/>
    <x v="3"/>
    <x v="0"/>
    <n v="133"/>
    <n v="155.61000000000001"/>
    <n v="1463"/>
    <n v="1711.71"/>
    <x v="13"/>
    <x v="5"/>
    <x v="0"/>
  </r>
  <r>
    <d v="2021-06-28T00:00:00"/>
    <s v="P0021"/>
    <n v="2"/>
    <x v="1"/>
    <x v="1"/>
    <n v="0"/>
    <x v="3"/>
    <x v="32"/>
    <x v="0"/>
    <x v="0"/>
    <n v="126"/>
    <n v="162.54"/>
    <n v="252"/>
    <n v="325.08"/>
    <x v="14"/>
    <x v="5"/>
    <x v="0"/>
  </r>
  <r>
    <d v="2021-06-28T00:00:00"/>
    <s v="P0035"/>
    <n v="7"/>
    <x v="1"/>
    <x v="0"/>
    <n v="0"/>
    <x v="3"/>
    <x v="4"/>
    <x v="4"/>
    <x v="3"/>
    <n v="5"/>
    <n v="6.7"/>
    <n v="35"/>
    <n v="46.9"/>
    <x v="14"/>
    <x v="5"/>
    <x v="0"/>
  </r>
  <r>
    <d v="2021-06-29T00:00:00"/>
    <s v="P0014"/>
    <n v="4"/>
    <x v="2"/>
    <x v="0"/>
    <n v="0"/>
    <x v="4"/>
    <x v="9"/>
    <x v="2"/>
    <x v="1"/>
    <n v="112"/>
    <n v="146.72"/>
    <n v="448"/>
    <n v="586.88"/>
    <x v="28"/>
    <x v="5"/>
    <x v="0"/>
  </r>
  <r>
    <d v="2021-07-01T00:00:00"/>
    <s v="P0005"/>
    <n v="11"/>
    <x v="2"/>
    <x v="1"/>
    <n v="0"/>
    <x v="6"/>
    <x v="24"/>
    <x v="3"/>
    <x v="0"/>
    <n v="133"/>
    <n v="155.61000000000001"/>
    <n v="1463"/>
    <n v="1711.71"/>
    <x v="0"/>
    <x v="6"/>
    <x v="0"/>
  </r>
  <r>
    <d v="2021-07-02T00:00:00"/>
    <s v="P0010"/>
    <n v="11"/>
    <x v="2"/>
    <x v="1"/>
    <n v="0"/>
    <x v="0"/>
    <x v="20"/>
    <x v="2"/>
    <x v="0"/>
    <n v="148"/>
    <n v="164.28"/>
    <n v="1628"/>
    <n v="1807.08"/>
    <x v="1"/>
    <x v="6"/>
    <x v="0"/>
  </r>
  <r>
    <d v="2021-07-03T00:00:00"/>
    <s v="P0033"/>
    <n v="9"/>
    <x v="1"/>
    <x v="1"/>
    <n v="0"/>
    <x v="1"/>
    <x v="38"/>
    <x v="4"/>
    <x v="1"/>
    <n v="95"/>
    <n v="119.7"/>
    <n v="855"/>
    <n v="1077.3"/>
    <x v="2"/>
    <x v="6"/>
    <x v="0"/>
  </r>
  <r>
    <d v="2021-07-03T00:00:00"/>
    <s v="P0003"/>
    <n v="8"/>
    <x v="1"/>
    <x v="1"/>
    <n v="0"/>
    <x v="1"/>
    <x v="6"/>
    <x v="3"/>
    <x v="1"/>
    <n v="71"/>
    <n v="80.94"/>
    <n v="568"/>
    <n v="647.52"/>
    <x v="2"/>
    <x v="6"/>
    <x v="0"/>
  </r>
  <r>
    <d v="2021-07-05T00:00:00"/>
    <s v="P0002"/>
    <n v="8"/>
    <x v="2"/>
    <x v="0"/>
    <n v="0"/>
    <x v="3"/>
    <x v="29"/>
    <x v="3"/>
    <x v="1"/>
    <n v="105"/>
    <n v="142.80000000000001"/>
    <n v="840"/>
    <n v="1142.4000000000001"/>
    <x v="15"/>
    <x v="6"/>
    <x v="0"/>
  </r>
  <r>
    <d v="2021-07-06T00:00:00"/>
    <s v="P0041"/>
    <n v="15"/>
    <x v="2"/>
    <x v="1"/>
    <n v="0"/>
    <x v="4"/>
    <x v="41"/>
    <x v="1"/>
    <x v="0"/>
    <n v="138"/>
    <n v="173.88"/>
    <n v="2070"/>
    <n v="2608.1999999999998"/>
    <x v="16"/>
    <x v="6"/>
    <x v="0"/>
  </r>
  <r>
    <d v="2021-07-08T00:00:00"/>
    <s v="P0004"/>
    <n v="10"/>
    <x v="2"/>
    <x v="0"/>
    <n v="0"/>
    <x v="6"/>
    <x v="3"/>
    <x v="3"/>
    <x v="2"/>
    <n v="44"/>
    <n v="48.84"/>
    <n v="440"/>
    <n v="488.40000000000003"/>
    <x v="21"/>
    <x v="6"/>
    <x v="0"/>
  </r>
  <r>
    <d v="2021-07-10T00:00:00"/>
    <s v="P0034"/>
    <n v="6"/>
    <x v="0"/>
    <x v="1"/>
    <n v="0"/>
    <x v="1"/>
    <x v="13"/>
    <x v="4"/>
    <x v="2"/>
    <n v="55"/>
    <n v="58.3"/>
    <n v="330"/>
    <n v="349.79999999999995"/>
    <x v="26"/>
    <x v="6"/>
    <x v="0"/>
  </r>
  <r>
    <d v="2021-07-11T00:00:00"/>
    <s v="P0009"/>
    <n v="4"/>
    <x v="0"/>
    <x v="0"/>
    <n v="0"/>
    <x v="2"/>
    <x v="37"/>
    <x v="3"/>
    <x v="3"/>
    <n v="6"/>
    <n v="7.8599999999999994"/>
    <n v="24"/>
    <n v="31.439999999999998"/>
    <x v="5"/>
    <x v="6"/>
    <x v="0"/>
  </r>
  <r>
    <d v="2021-07-13T00:00:00"/>
    <s v="P0019"/>
    <n v="1"/>
    <x v="2"/>
    <x v="1"/>
    <n v="0"/>
    <x v="4"/>
    <x v="40"/>
    <x v="2"/>
    <x v="0"/>
    <n v="150"/>
    <n v="210"/>
    <n v="150"/>
    <n v="210"/>
    <x v="22"/>
    <x v="6"/>
    <x v="0"/>
  </r>
  <r>
    <d v="2021-07-16T00:00:00"/>
    <s v="P0023"/>
    <n v="8"/>
    <x v="0"/>
    <x v="1"/>
    <n v="0"/>
    <x v="0"/>
    <x v="12"/>
    <x v="0"/>
    <x v="0"/>
    <n v="141"/>
    <n v="149.46"/>
    <n v="1128"/>
    <n v="1195.68"/>
    <x v="23"/>
    <x v="6"/>
    <x v="0"/>
  </r>
  <r>
    <d v="2021-07-18T00:00:00"/>
    <s v="P0027"/>
    <n v="14"/>
    <x v="1"/>
    <x v="0"/>
    <n v="0"/>
    <x v="2"/>
    <x v="26"/>
    <x v="4"/>
    <x v="2"/>
    <n v="48"/>
    <n v="57.120000000000005"/>
    <n v="672"/>
    <n v="799.68000000000006"/>
    <x v="7"/>
    <x v="6"/>
    <x v="0"/>
  </r>
  <r>
    <d v="2021-07-20T00:00:00"/>
    <s v="P0038"/>
    <n v="11"/>
    <x v="1"/>
    <x v="0"/>
    <n v="0"/>
    <x v="4"/>
    <x v="1"/>
    <x v="1"/>
    <x v="1"/>
    <n v="72"/>
    <n v="79.92"/>
    <n v="792"/>
    <n v="879.12"/>
    <x v="9"/>
    <x v="6"/>
    <x v="0"/>
  </r>
  <r>
    <d v="2021-07-20T00:00:00"/>
    <s v="P0043"/>
    <n v="5"/>
    <x v="2"/>
    <x v="0"/>
    <n v="0"/>
    <x v="4"/>
    <x v="23"/>
    <x v="1"/>
    <x v="1"/>
    <n v="67"/>
    <n v="83.08"/>
    <n v="335"/>
    <n v="415.4"/>
    <x v="9"/>
    <x v="6"/>
    <x v="0"/>
  </r>
  <r>
    <d v="2021-07-21T00:00:00"/>
    <s v="P0029"/>
    <n v="15"/>
    <x v="2"/>
    <x v="0"/>
    <n v="0"/>
    <x v="5"/>
    <x v="19"/>
    <x v="4"/>
    <x v="2"/>
    <n v="47"/>
    <n v="53.11"/>
    <n v="705"/>
    <n v="796.65"/>
    <x v="10"/>
    <x v="6"/>
    <x v="0"/>
  </r>
  <r>
    <d v="2021-07-22T00:00:00"/>
    <s v="P0026"/>
    <n v="3"/>
    <x v="0"/>
    <x v="1"/>
    <n v="0"/>
    <x v="6"/>
    <x v="42"/>
    <x v="4"/>
    <x v="3"/>
    <n v="18"/>
    <n v="24.66"/>
    <n v="54"/>
    <n v="73.98"/>
    <x v="18"/>
    <x v="6"/>
    <x v="0"/>
  </r>
  <r>
    <d v="2021-07-22T00:00:00"/>
    <s v="P0024"/>
    <n v="14"/>
    <x v="1"/>
    <x v="1"/>
    <n v="0"/>
    <x v="6"/>
    <x v="0"/>
    <x v="0"/>
    <x v="0"/>
    <n v="144"/>
    <n v="156.96"/>
    <n v="2016"/>
    <n v="2197.44"/>
    <x v="18"/>
    <x v="6"/>
    <x v="0"/>
  </r>
  <r>
    <d v="2021-07-23T00:00:00"/>
    <s v="P0036"/>
    <n v="7"/>
    <x v="0"/>
    <x v="0"/>
    <n v="0"/>
    <x v="0"/>
    <x v="43"/>
    <x v="4"/>
    <x v="1"/>
    <n v="90"/>
    <n v="96.3"/>
    <n v="630"/>
    <n v="674.1"/>
    <x v="19"/>
    <x v="6"/>
    <x v="0"/>
  </r>
  <r>
    <d v="2021-07-23T00:00:00"/>
    <s v="P0037"/>
    <n v="8"/>
    <x v="2"/>
    <x v="0"/>
    <n v="0"/>
    <x v="0"/>
    <x v="8"/>
    <x v="1"/>
    <x v="1"/>
    <n v="67"/>
    <n v="85.76"/>
    <n v="536"/>
    <n v="686.08"/>
    <x v="19"/>
    <x v="6"/>
    <x v="0"/>
  </r>
  <r>
    <d v="2021-07-24T00:00:00"/>
    <s v="P0009"/>
    <n v="4"/>
    <x v="1"/>
    <x v="1"/>
    <n v="0"/>
    <x v="1"/>
    <x v="37"/>
    <x v="3"/>
    <x v="3"/>
    <n v="6"/>
    <n v="7.8599999999999994"/>
    <n v="24"/>
    <n v="31.439999999999998"/>
    <x v="27"/>
    <x v="6"/>
    <x v="0"/>
  </r>
  <r>
    <d v="2021-07-29T00:00:00"/>
    <s v="P0044"/>
    <n v="15"/>
    <x v="1"/>
    <x v="1"/>
    <n v="0"/>
    <x v="6"/>
    <x v="11"/>
    <x v="1"/>
    <x v="1"/>
    <n v="76"/>
    <n v="82.08"/>
    <n v="1140"/>
    <n v="1231.2"/>
    <x v="28"/>
    <x v="6"/>
    <x v="0"/>
  </r>
  <r>
    <d v="2021-08-01T00:00:00"/>
    <s v="P0001"/>
    <n v="11"/>
    <x v="2"/>
    <x v="1"/>
    <n v="0"/>
    <x v="2"/>
    <x v="16"/>
    <x v="3"/>
    <x v="1"/>
    <n v="98"/>
    <n v="103.88"/>
    <n v="1078"/>
    <n v="1142.6799999999998"/>
    <x v="0"/>
    <x v="7"/>
    <x v="0"/>
  </r>
  <r>
    <d v="2021-08-02T00:00:00"/>
    <s v="P0023"/>
    <n v="3"/>
    <x v="2"/>
    <x v="0"/>
    <n v="0"/>
    <x v="3"/>
    <x v="12"/>
    <x v="0"/>
    <x v="0"/>
    <n v="141"/>
    <n v="149.46"/>
    <n v="423"/>
    <n v="448.38"/>
    <x v="1"/>
    <x v="7"/>
    <x v="0"/>
  </r>
  <r>
    <d v="2021-08-03T00:00:00"/>
    <s v="P0022"/>
    <n v="13"/>
    <x v="1"/>
    <x v="0"/>
    <n v="0"/>
    <x v="4"/>
    <x v="22"/>
    <x v="0"/>
    <x v="0"/>
    <n v="121"/>
    <n v="141.57"/>
    <n v="1573"/>
    <n v="1840.4099999999999"/>
    <x v="2"/>
    <x v="7"/>
    <x v="0"/>
  </r>
  <r>
    <d v="2021-08-03T00:00:00"/>
    <s v="P0034"/>
    <n v="12"/>
    <x v="1"/>
    <x v="0"/>
    <n v="0"/>
    <x v="4"/>
    <x v="13"/>
    <x v="4"/>
    <x v="2"/>
    <n v="55"/>
    <n v="58.3"/>
    <n v="660"/>
    <n v="699.59999999999991"/>
    <x v="2"/>
    <x v="7"/>
    <x v="0"/>
  </r>
  <r>
    <d v="2021-08-05T00:00:00"/>
    <s v="P0028"/>
    <n v="14"/>
    <x v="2"/>
    <x v="1"/>
    <n v="0"/>
    <x v="6"/>
    <x v="33"/>
    <x v="4"/>
    <x v="3"/>
    <n v="37"/>
    <n v="41.81"/>
    <n v="518"/>
    <n v="585.34"/>
    <x v="15"/>
    <x v="7"/>
    <x v="0"/>
  </r>
  <r>
    <d v="2021-08-06T00:00:00"/>
    <s v="P0037"/>
    <n v="1"/>
    <x v="0"/>
    <x v="1"/>
    <n v="0"/>
    <x v="0"/>
    <x v="8"/>
    <x v="1"/>
    <x v="1"/>
    <n v="67"/>
    <n v="85.76"/>
    <n v="67"/>
    <n v="85.76"/>
    <x v="16"/>
    <x v="7"/>
    <x v="0"/>
  </r>
  <r>
    <d v="2021-08-10T00:00:00"/>
    <s v="P0005"/>
    <n v="4"/>
    <x v="0"/>
    <x v="1"/>
    <n v="0"/>
    <x v="4"/>
    <x v="24"/>
    <x v="3"/>
    <x v="0"/>
    <n v="133"/>
    <n v="155.61000000000001"/>
    <n v="532"/>
    <n v="622.44000000000005"/>
    <x v="26"/>
    <x v="7"/>
    <x v="0"/>
  </r>
  <r>
    <d v="2021-08-10T00:00:00"/>
    <s v="P0044"/>
    <n v="10"/>
    <x v="1"/>
    <x v="1"/>
    <n v="0"/>
    <x v="4"/>
    <x v="11"/>
    <x v="1"/>
    <x v="1"/>
    <n v="76"/>
    <n v="82.08"/>
    <n v="760"/>
    <n v="820.8"/>
    <x v="26"/>
    <x v="7"/>
    <x v="0"/>
  </r>
  <r>
    <d v="2021-08-10T00:00:00"/>
    <s v="P0006"/>
    <n v="6"/>
    <x v="2"/>
    <x v="1"/>
    <n v="0"/>
    <x v="4"/>
    <x v="15"/>
    <x v="3"/>
    <x v="1"/>
    <n v="75"/>
    <n v="85.5"/>
    <n v="450"/>
    <n v="513"/>
    <x v="26"/>
    <x v="7"/>
    <x v="0"/>
  </r>
  <r>
    <d v="2021-08-11T00:00:00"/>
    <s v="P0023"/>
    <n v="4"/>
    <x v="2"/>
    <x v="0"/>
    <n v="0"/>
    <x v="5"/>
    <x v="12"/>
    <x v="0"/>
    <x v="0"/>
    <n v="141"/>
    <n v="149.46"/>
    <n v="564"/>
    <n v="597.84"/>
    <x v="5"/>
    <x v="7"/>
    <x v="0"/>
  </r>
  <r>
    <d v="2021-08-13T00:00:00"/>
    <s v="P0011"/>
    <n v="13"/>
    <x v="2"/>
    <x v="0"/>
    <n v="0"/>
    <x v="0"/>
    <x v="31"/>
    <x v="2"/>
    <x v="2"/>
    <n v="44"/>
    <n v="48.4"/>
    <n v="572"/>
    <n v="629.19999999999993"/>
    <x v="22"/>
    <x v="7"/>
    <x v="0"/>
  </r>
  <r>
    <d v="2021-08-13T00:00:00"/>
    <s v="P0027"/>
    <n v="9"/>
    <x v="2"/>
    <x v="0"/>
    <n v="0"/>
    <x v="0"/>
    <x v="26"/>
    <x v="4"/>
    <x v="2"/>
    <n v="48"/>
    <n v="57.120000000000005"/>
    <n v="432"/>
    <n v="514.08000000000004"/>
    <x v="22"/>
    <x v="7"/>
    <x v="0"/>
  </r>
  <r>
    <d v="2021-08-16T00:00:00"/>
    <s v="P0003"/>
    <n v="3"/>
    <x v="1"/>
    <x v="0"/>
    <n v="0"/>
    <x v="3"/>
    <x v="6"/>
    <x v="3"/>
    <x v="1"/>
    <n v="71"/>
    <n v="80.94"/>
    <n v="213"/>
    <n v="242.82"/>
    <x v="23"/>
    <x v="7"/>
    <x v="0"/>
  </r>
  <r>
    <d v="2021-08-18T00:00:00"/>
    <s v="P0025"/>
    <n v="6"/>
    <x v="2"/>
    <x v="0"/>
    <n v="0"/>
    <x v="5"/>
    <x v="7"/>
    <x v="0"/>
    <x v="3"/>
    <n v="7"/>
    <n v="8.33"/>
    <n v="42"/>
    <n v="49.980000000000004"/>
    <x v="7"/>
    <x v="7"/>
    <x v="0"/>
  </r>
  <r>
    <d v="2021-08-20T00:00:00"/>
    <s v="P0020"/>
    <n v="15"/>
    <x v="2"/>
    <x v="1"/>
    <n v="0"/>
    <x v="0"/>
    <x v="14"/>
    <x v="0"/>
    <x v="2"/>
    <n v="61"/>
    <n v="76.25"/>
    <n v="915"/>
    <n v="1143.75"/>
    <x v="9"/>
    <x v="7"/>
    <x v="0"/>
  </r>
  <r>
    <d v="2021-08-20T00:00:00"/>
    <s v="P0031"/>
    <n v="9"/>
    <x v="2"/>
    <x v="0"/>
    <n v="0"/>
    <x v="0"/>
    <x v="5"/>
    <x v="4"/>
    <x v="1"/>
    <n v="93"/>
    <n v="104.16"/>
    <n v="837"/>
    <n v="937.43999999999994"/>
    <x v="9"/>
    <x v="7"/>
    <x v="0"/>
  </r>
  <r>
    <d v="2021-08-20T00:00:00"/>
    <s v="P0028"/>
    <n v="13"/>
    <x v="2"/>
    <x v="0"/>
    <n v="0"/>
    <x v="0"/>
    <x v="33"/>
    <x v="4"/>
    <x v="3"/>
    <n v="37"/>
    <n v="41.81"/>
    <n v="481"/>
    <n v="543.53"/>
    <x v="9"/>
    <x v="7"/>
    <x v="0"/>
  </r>
  <r>
    <d v="2021-08-26T00:00:00"/>
    <s v="P0039"/>
    <n v="4"/>
    <x v="2"/>
    <x v="0"/>
    <n v="0"/>
    <x v="6"/>
    <x v="34"/>
    <x v="1"/>
    <x v="3"/>
    <n v="37"/>
    <n v="42.55"/>
    <n v="148"/>
    <n v="170.2"/>
    <x v="12"/>
    <x v="7"/>
    <x v="0"/>
  </r>
  <r>
    <d v="2021-08-29T00:00:00"/>
    <s v="P0034"/>
    <n v="12"/>
    <x v="0"/>
    <x v="0"/>
    <n v="0"/>
    <x v="2"/>
    <x v="13"/>
    <x v="4"/>
    <x v="2"/>
    <n v="55"/>
    <n v="58.3"/>
    <n v="660"/>
    <n v="699.59999999999991"/>
    <x v="28"/>
    <x v="7"/>
    <x v="0"/>
  </r>
  <r>
    <d v="2021-08-30T00:00:00"/>
    <s v="P0013"/>
    <n v="13"/>
    <x v="2"/>
    <x v="0"/>
    <n v="0"/>
    <x v="3"/>
    <x v="2"/>
    <x v="2"/>
    <x v="1"/>
    <n v="112"/>
    <n v="122.08"/>
    <n v="1456"/>
    <n v="1587.04"/>
    <x v="24"/>
    <x v="7"/>
    <x v="0"/>
  </r>
  <r>
    <d v="2021-08-31T00:00:00"/>
    <s v="P0001"/>
    <n v="2"/>
    <x v="2"/>
    <x v="0"/>
    <n v="0"/>
    <x v="4"/>
    <x v="16"/>
    <x v="3"/>
    <x v="1"/>
    <n v="98"/>
    <n v="103.88"/>
    <n v="196"/>
    <n v="207.76"/>
    <x v="25"/>
    <x v="7"/>
    <x v="0"/>
  </r>
  <r>
    <d v="2021-08-31T00:00:00"/>
    <s v="P0035"/>
    <n v="11"/>
    <x v="2"/>
    <x v="0"/>
    <n v="0"/>
    <x v="4"/>
    <x v="4"/>
    <x v="4"/>
    <x v="3"/>
    <n v="5"/>
    <n v="6.7"/>
    <n v="55"/>
    <n v="73.7"/>
    <x v="25"/>
    <x v="7"/>
    <x v="0"/>
  </r>
  <r>
    <d v="2021-09-01T00:00:00"/>
    <s v="P0024"/>
    <n v="1"/>
    <x v="0"/>
    <x v="1"/>
    <n v="0"/>
    <x v="5"/>
    <x v="0"/>
    <x v="0"/>
    <x v="0"/>
    <n v="144"/>
    <n v="156.96"/>
    <n v="144"/>
    <n v="156.96"/>
    <x v="0"/>
    <x v="8"/>
    <x v="0"/>
  </r>
  <r>
    <d v="2021-09-01T00:00:00"/>
    <s v="P0003"/>
    <n v="14"/>
    <x v="1"/>
    <x v="0"/>
    <n v="0"/>
    <x v="5"/>
    <x v="6"/>
    <x v="3"/>
    <x v="1"/>
    <n v="71"/>
    <n v="80.94"/>
    <n v="994"/>
    <n v="1133.1599999999999"/>
    <x v="0"/>
    <x v="8"/>
    <x v="0"/>
  </r>
  <r>
    <d v="2021-09-03T00:00:00"/>
    <s v="P0041"/>
    <n v="8"/>
    <x v="2"/>
    <x v="0"/>
    <n v="0"/>
    <x v="0"/>
    <x v="41"/>
    <x v="1"/>
    <x v="0"/>
    <n v="138"/>
    <n v="173.88"/>
    <n v="1104"/>
    <n v="1391.04"/>
    <x v="2"/>
    <x v="8"/>
    <x v="0"/>
  </r>
  <r>
    <d v="2021-09-04T00:00:00"/>
    <s v="P0028"/>
    <n v="7"/>
    <x v="2"/>
    <x v="0"/>
    <n v="0"/>
    <x v="1"/>
    <x v="33"/>
    <x v="4"/>
    <x v="3"/>
    <n v="37"/>
    <n v="41.81"/>
    <n v="259"/>
    <n v="292.67"/>
    <x v="3"/>
    <x v="8"/>
    <x v="0"/>
  </r>
  <r>
    <d v="2021-09-04T00:00:00"/>
    <s v="P0023"/>
    <n v="15"/>
    <x v="2"/>
    <x v="0"/>
    <n v="0"/>
    <x v="1"/>
    <x v="12"/>
    <x v="0"/>
    <x v="0"/>
    <n v="141"/>
    <n v="149.46"/>
    <n v="2115"/>
    <n v="2241.9"/>
    <x v="3"/>
    <x v="8"/>
    <x v="0"/>
  </r>
  <r>
    <d v="2021-09-05T00:00:00"/>
    <s v="P0032"/>
    <n v="1"/>
    <x v="2"/>
    <x v="1"/>
    <n v="0"/>
    <x v="2"/>
    <x v="18"/>
    <x v="4"/>
    <x v="1"/>
    <n v="89"/>
    <n v="117.48"/>
    <n v="89"/>
    <n v="117.48"/>
    <x v="15"/>
    <x v="8"/>
    <x v="0"/>
  </r>
  <r>
    <d v="2021-09-07T00:00:00"/>
    <s v="P0019"/>
    <n v="5"/>
    <x v="2"/>
    <x v="0"/>
    <n v="0"/>
    <x v="4"/>
    <x v="40"/>
    <x v="2"/>
    <x v="0"/>
    <n v="150"/>
    <n v="210"/>
    <n v="750"/>
    <n v="1050"/>
    <x v="20"/>
    <x v="8"/>
    <x v="0"/>
  </r>
  <r>
    <d v="2021-09-09T00:00:00"/>
    <s v="P0044"/>
    <n v="4"/>
    <x v="2"/>
    <x v="0"/>
    <n v="0"/>
    <x v="6"/>
    <x v="11"/>
    <x v="1"/>
    <x v="1"/>
    <n v="76"/>
    <n v="82.08"/>
    <n v="304"/>
    <n v="328.32"/>
    <x v="4"/>
    <x v="8"/>
    <x v="0"/>
  </r>
  <r>
    <d v="2021-09-10T00:00:00"/>
    <s v="P0030"/>
    <n v="6"/>
    <x v="2"/>
    <x v="0"/>
    <n v="0"/>
    <x v="0"/>
    <x v="28"/>
    <x v="4"/>
    <x v="0"/>
    <n v="148"/>
    <n v="201.28"/>
    <n v="888"/>
    <n v="1207.68"/>
    <x v="26"/>
    <x v="8"/>
    <x v="0"/>
  </r>
  <r>
    <d v="2021-09-10T00:00:00"/>
    <s v="P0001"/>
    <n v="9"/>
    <x v="0"/>
    <x v="0"/>
    <n v="0"/>
    <x v="0"/>
    <x v="16"/>
    <x v="3"/>
    <x v="1"/>
    <n v="98"/>
    <n v="103.88"/>
    <n v="882"/>
    <n v="934.92"/>
    <x v="26"/>
    <x v="8"/>
    <x v="0"/>
  </r>
  <r>
    <d v="2021-09-10T00:00:00"/>
    <s v="P0026"/>
    <n v="2"/>
    <x v="2"/>
    <x v="0"/>
    <n v="0"/>
    <x v="0"/>
    <x v="42"/>
    <x v="4"/>
    <x v="3"/>
    <n v="18"/>
    <n v="24.66"/>
    <n v="36"/>
    <n v="49.32"/>
    <x v="26"/>
    <x v="8"/>
    <x v="0"/>
  </r>
  <r>
    <d v="2021-09-11T00:00:00"/>
    <s v="P0001"/>
    <n v="6"/>
    <x v="0"/>
    <x v="0"/>
    <n v="0"/>
    <x v="1"/>
    <x v="16"/>
    <x v="3"/>
    <x v="1"/>
    <n v="98"/>
    <n v="103.88"/>
    <n v="588"/>
    <n v="623.28"/>
    <x v="5"/>
    <x v="8"/>
    <x v="0"/>
  </r>
  <r>
    <d v="2021-09-13T00:00:00"/>
    <s v="P0041"/>
    <n v="7"/>
    <x v="2"/>
    <x v="1"/>
    <n v="0"/>
    <x v="3"/>
    <x v="41"/>
    <x v="1"/>
    <x v="0"/>
    <n v="138"/>
    <n v="173.88"/>
    <n v="966"/>
    <n v="1217.1599999999999"/>
    <x v="22"/>
    <x v="8"/>
    <x v="0"/>
  </r>
  <r>
    <d v="2021-09-15T00:00:00"/>
    <s v="P0042"/>
    <n v="6"/>
    <x v="2"/>
    <x v="0"/>
    <n v="0"/>
    <x v="5"/>
    <x v="10"/>
    <x v="1"/>
    <x v="0"/>
    <n v="120"/>
    <n v="162"/>
    <n v="720"/>
    <n v="972"/>
    <x v="17"/>
    <x v="8"/>
    <x v="0"/>
  </r>
  <r>
    <d v="2021-09-15T00:00:00"/>
    <s v="P0042"/>
    <n v="14"/>
    <x v="2"/>
    <x v="0"/>
    <n v="0"/>
    <x v="5"/>
    <x v="10"/>
    <x v="1"/>
    <x v="0"/>
    <n v="120"/>
    <n v="162"/>
    <n v="1680"/>
    <n v="2268"/>
    <x v="17"/>
    <x v="8"/>
    <x v="0"/>
  </r>
  <r>
    <d v="2021-09-21T00:00:00"/>
    <s v="P0020"/>
    <n v="7"/>
    <x v="0"/>
    <x v="1"/>
    <n v="0"/>
    <x v="4"/>
    <x v="14"/>
    <x v="0"/>
    <x v="2"/>
    <n v="61"/>
    <n v="76.25"/>
    <n v="427"/>
    <n v="533.75"/>
    <x v="10"/>
    <x v="8"/>
    <x v="0"/>
  </r>
  <r>
    <d v="2021-09-22T00:00:00"/>
    <s v="P0040"/>
    <n v="2"/>
    <x v="1"/>
    <x v="1"/>
    <n v="0"/>
    <x v="5"/>
    <x v="17"/>
    <x v="1"/>
    <x v="1"/>
    <n v="90"/>
    <n v="115.2"/>
    <n v="180"/>
    <n v="230.4"/>
    <x v="18"/>
    <x v="8"/>
    <x v="0"/>
  </r>
  <r>
    <d v="2021-09-22T00:00:00"/>
    <s v="P0002"/>
    <n v="4"/>
    <x v="2"/>
    <x v="1"/>
    <n v="0"/>
    <x v="5"/>
    <x v="29"/>
    <x v="3"/>
    <x v="1"/>
    <n v="105"/>
    <n v="142.80000000000001"/>
    <n v="420"/>
    <n v="571.20000000000005"/>
    <x v="18"/>
    <x v="8"/>
    <x v="0"/>
  </r>
  <r>
    <d v="2021-09-23T00:00:00"/>
    <s v="P0018"/>
    <n v="12"/>
    <x v="2"/>
    <x v="1"/>
    <n v="0"/>
    <x v="6"/>
    <x v="30"/>
    <x v="2"/>
    <x v="3"/>
    <n v="37"/>
    <n v="49.21"/>
    <n v="444"/>
    <n v="590.52"/>
    <x v="19"/>
    <x v="8"/>
    <x v="0"/>
  </r>
  <r>
    <d v="2021-09-23T00:00:00"/>
    <s v="P0021"/>
    <n v="7"/>
    <x v="1"/>
    <x v="0"/>
    <n v="0"/>
    <x v="6"/>
    <x v="32"/>
    <x v="0"/>
    <x v="0"/>
    <n v="126"/>
    <n v="162.54"/>
    <n v="882"/>
    <n v="1137.78"/>
    <x v="19"/>
    <x v="8"/>
    <x v="0"/>
  </r>
  <r>
    <d v="2021-09-27T00:00:00"/>
    <s v="P0034"/>
    <n v="1"/>
    <x v="2"/>
    <x v="1"/>
    <n v="0"/>
    <x v="3"/>
    <x v="13"/>
    <x v="4"/>
    <x v="2"/>
    <n v="55"/>
    <n v="58.3"/>
    <n v="55"/>
    <n v="58.3"/>
    <x v="13"/>
    <x v="8"/>
    <x v="0"/>
  </r>
  <r>
    <d v="2021-09-30T00:00:00"/>
    <s v="P0014"/>
    <n v="9"/>
    <x v="1"/>
    <x v="0"/>
    <n v="0"/>
    <x v="6"/>
    <x v="9"/>
    <x v="2"/>
    <x v="1"/>
    <n v="112"/>
    <n v="146.72"/>
    <n v="1008"/>
    <n v="1320.48"/>
    <x v="24"/>
    <x v="8"/>
    <x v="0"/>
  </r>
  <r>
    <d v="2021-09-30T00:00:00"/>
    <s v="P0006"/>
    <n v="5"/>
    <x v="1"/>
    <x v="0"/>
    <n v="0"/>
    <x v="6"/>
    <x v="15"/>
    <x v="3"/>
    <x v="1"/>
    <n v="75"/>
    <n v="85.5"/>
    <n v="375"/>
    <n v="427.5"/>
    <x v="24"/>
    <x v="8"/>
    <x v="0"/>
  </r>
  <r>
    <d v="2021-10-01T00:00:00"/>
    <s v="P0030"/>
    <n v="14"/>
    <x v="1"/>
    <x v="1"/>
    <n v="0"/>
    <x v="0"/>
    <x v="28"/>
    <x v="4"/>
    <x v="0"/>
    <n v="148"/>
    <n v="201.28"/>
    <n v="2072"/>
    <n v="2817.92"/>
    <x v="0"/>
    <x v="9"/>
    <x v="0"/>
  </r>
  <r>
    <d v="2021-10-02T00:00:00"/>
    <s v="P0014"/>
    <n v="15"/>
    <x v="2"/>
    <x v="0"/>
    <n v="0"/>
    <x v="1"/>
    <x v="9"/>
    <x v="2"/>
    <x v="1"/>
    <n v="112"/>
    <n v="146.72"/>
    <n v="1680"/>
    <n v="2200.8000000000002"/>
    <x v="1"/>
    <x v="9"/>
    <x v="0"/>
  </r>
  <r>
    <d v="2021-10-03T00:00:00"/>
    <s v="P0019"/>
    <n v="9"/>
    <x v="2"/>
    <x v="0"/>
    <n v="0"/>
    <x v="2"/>
    <x v="40"/>
    <x v="2"/>
    <x v="0"/>
    <n v="150"/>
    <n v="210"/>
    <n v="1350"/>
    <n v="1890"/>
    <x v="2"/>
    <x v="9"/>
    <x v="0"/>
  </r>
  <r>
    <d v="2021-10-06T00:00:00"/>
    <s v="P0035"/>
    <n v="1"/>
    <x v="2"/>
    <x v="0"/>
    <n v="0"/>
    <x v="5"/>
    <x v="4"/>
    <x v="4"/>
    <x v="3"/>
    <n v="5"/>
    <n v="6.7"/>
    <n v="5"/>
    <n v="6.7"/>
    <x v="16"/>
    <x v="9"/>
    <x v="0"/>
  </r>
  <r>
    <d v="2021-10-06T00:00:00"/>
    <s v="P0036"/>
    <n v="12"/>
    <x v="1"/>
    <x v="0"/>
    <n v="0"/>
    <x v="5"/>
    <x v="43"/>
    <x v="4"/>
    <x v="1"/>
    <n v="90"/>
    <n v="96.3"/>
    <n v="1080"/>
    <n v="1155.5999999999999"/>
    <x v="16"/>
    <x v="9"/>
    <x v="0"/>
  </r>
  <r>
    <d v="2021-10-07T00:00:00"/>
    <s v="P0026"/>
    <n v="6"/>
    <x v="2"/>
    <x v="1"/>
    <n v="0"/>
    <x v="6"/>
    <x v="42"/>
    <x v="4"/>
    <x v="3"/>
    <n v="18"/>
    <n v="24.66"/>
    <n v="108"/>
    <n v="147.96"/>
    <x v="20"/>
    <x v="9"/>
    <x v="0"/>
  </r>
  <r>
    <d v="2021-10-09T00:00:00"/>
    <s v="P0038"/>
    <n v="5"/>
    <x v="2"/>
    <x v="1"/>
    <n v="0"/>
    <x v="1"/>
    <x v="1"/>
    <x v="1"/>
    <x v="1"/>
    <n v="72"/>
    <n v="79.92"/>
    <n v="360"/>
    <n v="399.6"/>
    <x v="4"/>
    <x v="9"/>
    <x v="0"/>
  </r>
  <r>
    <d v="2021-10-09T00:00:00"/>
    <s v="P0032"/>
    <n v="11"/>
    <x v="1"/>
    <x v="1"/>
    <n v="0"/>
    <x v="1"/>
    <x v="18"/>
    <x v="4"/>
    <x v="1"/>
    <n v="89"/>
    <n v="117.48"/>
    <n v="979"/>
    <n v="1292.28"/>
    <x v="4"/>
    <x v="9"/>
    <x v="0"/>
  </r>
  <r>
    <d v="2021-10-10T00:00:00"/>
    <s v="P0035"/>
    <n v="14"/>
    <x v="2"/>
    <x v="1"/>
    <n v="0"/>
    <x v="2"/>
    <x v="4"/>
    <x v="4"/>
    <x v="3"/>
    <n v="5"/>
    <n v="6.7"/>
    <n v="70"/>
    <n v="93.8"/>
    <x v="26"/>
    <x v="9"/>
    <x v="0"/>
  </r>
  <r>
    <d v="2021-10-11T00:00:00"/>
    <s v="P0011"/>
    <n v="15"/>
    <x v="2"/>
    <x v="1"/>
    <n v="0"/>
    <x v="3"/>
    <x v="31"/>
    <x v="2"/>
    <x v="2"/>
    <n v="44"/>
    <n v="48.4"/>
    <n v="660"/>
    <n v="726"/>
    <x v="5"/>
    <x v="9"/>
    <x v="0"/>
  </r>
  <r>
    <d v="2021-10-12T00:00:00"/>
    <s v="P0027"/>
    <n v="8"/>
    <x v="1"/>
    <x v="0"/>
    <n v="0"/>
    <x v="4"/>
    <x v="26"/>
    <x v="4"/>
    <x v="2"/>
    <n v="48"/>
    <n v="57.120000000000005"/>
    <n v="384"/>
    <n v="456.96000000000004"/>
    <x v="6"/>
    <x v="9"/>
    <x v="0"/>
  </r>
  <r>
    <d v="2021-10-17T00:00:00"/>
    <s v="P0001"/>
    <n v="13"/>
    <x v="2"/>
    <x v="0"/>
    <n v="0"/>
    <x v="2"/>
    <x v="16"/>
    <x v="3"/>
    <x v="1"/>
    <n v="98"/>
    <n v="103.88"/>
    <n v="1274"/>
    <n v="1350.44"/>
    <x v="30"/>
    <x v="9"/>
    <x v="0"/>
  </r>
  <r>
    <d v="2021-10-18T00:00:00"/>
    <s v="P0025"/>
    <n v="6"/>
    <x v="1"/>
    <x v="1"/>
    <n v="0"/>
    <x v="3"/>
    <x v="7"/>
    <x v="0"/>
    <x v="3"/>
    <n v="7"/>
    <n v="8.33"/>
    <n v="42"/>
    <n v="49.980000000000004"/>
    <x v="7"/>
    <x v="9"/>
    <x v="0"/>
  </r>
  <r>
    <d v="2021-10-18T00:00:00"/>
    <s v="P0021"/>
    <n v="13"/>
    <x v="1"/>
    <x v="1"/>
    <n v="0"/>
    <x v="3"/>
    <x v="32"/>
    <x v="0"/>
    <x v="0"/>
    <n v="126"/>
    <n v="162.54"/>
    <n v="1638"/>
    <n v="2113.02"/>
    <x v="7"/>
    <x v="9"/>
    <x v="0"/>
  </r>
  <r>
    <d v="2021-10-22T00:00:00"/>
    <s v="P0011"/>
    <n v="7"/>
    <x v="2"/>
    <x v="1"/>
    <n v="0"/>
    <x v="0"/>
    <x v="31"/>
    <x v="2"/>
    <x v="2"/>
    <n v="44"/>
    <n v="48.4"/>
    <n v="308"/>
    <n v="338.8"/>
    <x v="18"/>
    <x v="9"/>
    <x v="0"/>
  </r>
  <r>
    <d v="2021-10-22T00:00:00"/>
    <s v="P0024"/>
    <n v="13"/>
    <x v="1"/>
    <x v="1"/>
    <n v="0"/>
    <x v="0"/>
    <x v="0"/>
    <x v="0"/>
    <x v="0"/>
    <n v="144"/>
    <n v="156.96"/>
    <n v="1872"/>
    <n v="2040.48"/>
    <x v="18"/>
    <x v="9"/>
    <x v="0"/>
  </r>
  <r>
    <d v="2021-10-22T00:00:00"/>
    <s v="P0009"/>
    <n v="1"/>
    <x v="2"/>
    <x v="1"/>
    <n v="0"/>
    <x v="0"/>
    <x v="37"/>
    <x v="3"/>
    <x v="3"/>
    <n v="6"/>
    <n v="7.8599999999999994"/>
    <n v="6"/>
    <n v="7.8599999999999994"/>
    <x v="18"/>
    <x v="9"/>
    <x v="0"/>
  </r>
  <r>
    <d v="2021-10-24T00:00:00"/>
    <s v="P0011"/>
    <n v="3"/>
    <x v="0"/>
    <x v="1"/>
    <n v="0"/>
    <x v="2"/>
    <x v="31"/>
    <x v="2"/>
    <x v="2"/>
    <n v="44"/>
    <n v="48.4"/>
    <n v="132"/>
    <n v="145.19999999999999"/>
    <x v="27"/>
    <x v="9"/>
    <x v="0"/>
  </r>
  <r>
    <d v="2021-10-25T00:00:00"/>
    <s v="P0044"/>
    <n v="9"/>
    <x v="1"/>
    <x v="1"/>
    <n v="0"/>
    <x v="3"/>
    <x v="11"/>
    <x v="1"/>
    <x v="1"/>
    <n v="76"/>
    <n v="82.08"/>
    <n v="684"/>
    <n v="738.72"/>
    <x v="11"/>
    <x v="9"/>
    <x v="0"/>
  </r>
  <r>
    <d v="2021-10-26T00:00:00"/>
    <s v="P0004"/>
    <n v="6"/>
    <x v="0"/>
    <x v="1"/>
    <n v="0"/>
    <x v="4"/>
    <x v="3"/>
    <x v="3"/>
    <x v="2"/>
    <n v="44"/>
    <n v="48.84"/>
    <n v="264"/>
    <n v="293.04000000000002"/>
    <x v="12"/>
    <x v="9"/>
    <x v="0"/>
  </r>
  <r>
    <d v="2021-10-28T00:00:00"/>
    <s v="P0008"/>
    <n v="1"/>
    <x v="2"/>
    <x v="1"/>
    <n v="0"/>
    <x v="6"/>
    <x v="25"/>
    <x v="3"/>
    <x v="1"/>
    <n v="83"/>
    <n v="94.62"/>
    <n v="83"/>
    <n v="94.62"/>
    <x v="14"/>
    <x v="9"/>
    <x v="0"/>
  </r>
  <r>
    <d v="2021-10-29T00:00:00"/>
    <s v="P0038"/>
    <n v="14"/>
    <x v="1"/>
    <x v="0"/>
    <n v="0"/>
    <x v="0"/>
    <x v="1"/>
    <x v="1"/>
    <x v="1"/>
    <n v="72"/>
    <n v="79.92"/>
    <n v="1008"/>
    <n v="1118.8800000000001"/>
    <x v="28"/>
    <x v="9"/>
    <x v="0"/>
  </r>
  <r>
    <d v="2021-10-31T00:00:00"/>
    <s v="P0021"/>
    <n v="6"/>
    <x v="1"/>
    <x v="1"/>
    <n v="0"/>
    <x v="2"/>
    <x v="32"/>
    <x v="0"/>
    <x v="0"/>
    <n v="126"/>
    <n v="162.54"/>
    <n v="756"/>
    <n v="975.24"/>
    <x v="25"/>
    <x v="9"/>
    <x v="0"/>
  </r>
  <r>
    <d v="2021-11-03T00:00:00"/>
    <s v="P0013"/>
    <n v="12"/>
    <x v="2"/>
    <x v="1"/>
    <n v="0"/>
    <x v="5"/>
    <x v="2"/>
    <x v="2"/>
    <x v="1"/>
    <n v="112"/>
    <n v="122.08"/>
    <n v="1344"/>
    <n v="1464.96"/>
    <x v="2"/>
    <x v="10"/>
    <x v="0"/>
  </r>
  <r>
    <d v="2021-11-06T00:00:00"/>
    <s v="P0036"/>
    <n v="10"/>
    <x v="2"/>
    <x v="0"/>
    <n v="0"/>
    <x v="1"/>
    <x v="43"/>
    <x v="4"/>
    <x v="1"/>
    <n v="90"/>
    <n v="96.3"/>
    <n v="900"/>
    <n v="963"/>
    <x v="16"/>
    <x v="10"/>
    <x v="0"/>
  </r>
  <r>
    <d v="2021-11-08T00:00:00"/>
    <s v="P0007"/>
    <n v="15"/>
    <x v="2"/>
    <x v="0"/>
    <n v="0"/>
    <x v="3"/>
    <x v="36"/>
    <x v="3"/>
    <x v="2"/>
    <n v="43"/>
    <n v="47.730000000000004"/>
    <n v="645"/>
    <n v="715.95"/>
    <x v="21"/>
    <x v="10"/>
    <x v="0"/>
  </r>
  <r>
    <d v="2021-11-10T00:00:00"/>
    <s v="P0042"/>
    <n v="6"/>
    <x v="1"/>
    <x v="1"/>
    <n v="0"/>
    <x v="5"/>
    <x v="10"/>
    <x v="1"/>
    <x v="0"/>
    <n v="120"/>
    <n v="162"/>
    <n v="720"/>
    <n v="972"/>
    <x v="26"/>
    <x v="10"/>
    <x v="0"/>
  </r>
  <r>
    <d v="2021-11-11T00:00:00"/>
    <s v="P0040"/>
    <n v="12"/>
    <x v="0"/>
    <x v="0"/>
    <n v="0"/>
    <x v="6"/>
    <x v="17"/>
    <x v="1"/>
    <x v="1"/>
    <n v="90"/>
    <n v="115.2"/>
    <n v="1080"/>
    <n v="1382.4"/>
    <x v="5"/>
    <x v="10"/>
    <x v="0"/>
  </r>
  <r>
    <d v="2021-11-12T00:00:00"/>
    <s v="P0010"/>
    <n v="3"/>
    <x v="1"/>
    <x v="1"/>
    <n v="0"/>
    <x v="0"/>
    <x v="20"/>
    <x v="2"/>
    <x v="0"/>
    <n v="148"/>
    <n v="164.28"/>
    <n v="444"/>
    <n v="492.84000000000003"/>
    <x v="6"/>
    <x v="10"/>
    <x v="0"/>
  </r>
  <r>
    <d v="2021-11-20T00:00:00"/>
    <s v="P0034"/>
    <n v="14"/>
    <x v="1"/>
    <x v="0"/>
    <n v="0"/>
    <x v="1"/>
    <x v="13"/>
    <x v="4"/>
    <x v="2"/>
    <n v="55"/>
    <n v="58.3"/>
    <n v="770"/>
    <n v="816.19999999999993"/>
    <x v="9"/>
    <x v="10"/>
    <x v="0"/>
  </r>
  <r>
    <d v="2021-11-20T00:00:00"/>
    <s v="P0008"/>
    <n v="11"/>
    <x v="1"/>
    <x v="1"/>
    <n v="0"/>
    <x v="1"/>
    <x v="25"/>
    <x v="3"/>
    <x v="1"/>
    <n v="83"/>
    <n v="94.62"/>
    <n v="913"/>
    <n v="1040.8200000000002"/>
    <x v="9"/>
    <x v="10"/>
    <x v="0"/>
  </r>
  <r>
    <d v="2021-11-21T00:00:00"/>
    <s v="P0014"/>
    <n v="1"/>
    <x v="0"/>
    <x v="0"/>
    <n v="0"/>
    <x v="2"/>
    <x v="9"/>
    <x v="2"/>
    <x v="1"/>
    <n v="112"/>
    <n v="146.72"/>
    <n v="112"/>
    <n v="146.72"/>
    <x v="10"/>
    <x v="10"/>
    <x v="0"/>
  </r>
  <r>
    <d v="2021-11-21T00:00:00"/>
    <s v="P0006"/>
    <n v="1"/>
    <x v="1"/>
    <x v="1"/>
    <n v="0"/>
    <x v="2"/>
    <x v="15"/>
    <x v="3"/>
    <x v="1"/>
    <n v="75"/>
    <n v="85.5"/>
    <n v="75"/>
    <n v="85.5"/>
    <x v="10"/>
    <x v="10"/>
    <x v="0"/>
  </r>
  <r>
    <d v="2021-11-27T00:00:00"/>
    <s v="P0012"/>
    <n v="8"/>
    <x v="1"/>
    <x v="0"/>
    <n v="0"/>
    <x v="1"/>
    <x v="35"/>
    <x v="2"/>
    <x v="1"/>
    <n v="73"/>
    <n v="94.17"/>
    <n v="584"/>
    <n v="753.36"/>
    <x v="13"/>
    <x v="10"/>
    <x v="0"/>
  </r>
  <r>
    <d v="2021-11-28T00:00:00"/>
    <s v="P0040"/>
    <n v="2"/>
    <x v="2"/>
    <x v="1"/>
    <n v="0"/>
    <x v="2"/>
    <x v="17"/>
    <x v="1"/>
    <x v="1"/>
    <n v="90"/>
    <n v="115.2"/>
    <n v="180"/>
    <n v="230.4"/>
    <x v="14"/>
    <x v="10"/>
    <x v="0"/>
  </r>
  <r>
    <d v="2021-11-30T00:00:00"/>
    <s v="P0039"/>
    <n v="15"/>
    <x v="2"/>
    <x v="0"/>
    <n v="0"/>
    <x v="4"/>
    <x v="34"/>
    <x v="1"/>
    <x v="3"/>
    <n v="37"/>
    <n v="42.55"/>
    <n v="555"/>
    <n v="638.25"/>
    <x v="24"/>
    <x v="10"/>
    <x v="0"/>
  </r>
  <r>
    <d v="2021-12-02T00:00:00"/>
    <s v="P0016"/>
    <n v="10"/>
    <x v="2"/>
    <x v="1"/>
    <n v="0"/>
    <x v="6"/>
    <x v="21"/>
    <x v="2"/>
    <x v="3"/>
    <n v="13"/>
    <n v="16.64"/>
    <n v="130"/>
    <n v="166.4"/>
    <x v="1"/>
    <x v="11"/>
    <x v="0"/>
  </r>
  <r>
    <d v="2021-12-03T00:00:00"/>
    <s v="P0034"/>
    <n v="2"/>
    <x v="1"/>
    <x v="1"/>
    <n v="0"/>
    <x v="0"/>
    <x v="13"/>
    <x v="4"/>
    <x v="2"/>
    <n v="55"/>
    <n v="58.3"/>
    <n v="110"/>
    <n v="116.6"/>
    <x v="2"/>
    <x v="11"/>
    <x v="0"/>
  </r>
  <r>
    <d v="2021-12-03T00:00:00"/>
    <s v="P0019"/>
    <n v="8"/>
    <x v="1"/>
    <x v="0"/>
    <n v="0"/>
    <x v="0"/>
    <x v="40"/>
    <x v="2"/>
    <x v="0"/>
    <n v="150"/>
    <n v="210"/>
    <n v="1200"/>
    <n v="1680"/>
    <x v="2"/>
    <x v="11"/>
    <x v="0"/>
  </r>
  <r>
    <d v="2021-12-05T00:00:00"/>
    <s v="P0004"/>
    <n v="15"/>
    <x v="2"/>
    <x v="1"/>
    <n v="0"/>
    <x v="2"/>
    <x v="3"/>
    <x v="3"/>
    <x v="2"/>
    <n v="44"/>
    <n v="48.84"/>
    <n v="660"/>
    <n v="732.6"/>
    <x v="15"/>
    <x v="11"/>
    <x v="0"/>
  </r>
  <r>
    <d v="2021-12-05T00:00:00"/>
    <s v="P0010"/>
    <n v="1"/>
    <x v="2"/>
    <x v="0"/>
    <n v="0"/>
    <x v="2"/>
    <x v="20"/>
    <x v="2"/>
    <x v="0"/>
    <n v="148"/>
    <n v="164.28"/>
    <n v="148"/>
    <n v="164.28"/>
    <x v="15"/>
    <x v="11"/>
    <x v="0"/>
  </r>
  <r>
    <d v="2021-12-07T00:00:00"/>
    <s v="P0013"/>
    <n v="8"/>
    <x v="2"/>
    <x v="0"/>
    <n v="0"/>
    <x v="4"/>
    <x v="2"/>
    <x v="2"/>
    <x v="1"/>
    <n v="112"/>
    <n v="122.08"/>
    <n v="896"/>
    <n v="976.64"/>
    <x v="20"/>
    <x v="11"/>
    <x v="0"/>
  </r>
  <r>
    <d v="2021-12-08T00:00:00"/>
    <s v="P0044"/>
    <n v="14"/>
    <x v="2"/>
    <x v="0"/>
    <n v="0"/>
    <x v="5"/>
    <x v="11"/>
    <x v="1"/>
    <x v="1"/>
    <n v="76"/>
    <n v="82.08"/>
    <n v="1064"/>
    <n v="1149.1199999999999"/>
    <x v="21"/>
    <x v="11"/>
    <x v="0"/>
  </r>
  <r>
    <d v="2021-12-14T00:00:00"/>
    <s v="P0042"/>
    <n v="4"/>
    <x v="2"/>
    <x v="0"/>
    <n v="0"/>
    <x v="4"/>
    <x v="10"/>
    <x v="1"/>
    <x v="0"/>
    <n v="120"/>
    <n v="162"/>
    <n v="480"/>
    <n v="648"/>
    <x v="29"/>
    <x v="11"/>
    <x v="0"/>
  </r>
  <r>
    <d v="2021-12-18T00:00:00"/>
    <s v="P0003"/>
    <n v="2"/>
    <x v="2"/>
    <x v="1"/>
    <n v="0"/>
    <x v="1"/>
    <x v="6"/>
    <x v="3"/>
    <x v="1"/>
    <n v="71"/>
    <n v="80.94"/>
    <n v="142"/>
    <n v="161.88"/>
    <x v="7"/>
    <x v="11"/>
    <x v="0"/>
  </r>
  <r>
    <d v="2021-12-18T00:00:00"/>
    <s v="P0022"/>
    <n v="8"/>
    <x v="1"/>
    <x v="1"/>
    <n v="0"/>
    <x v="1"/>
    <x v="22"/>
    <x v="0"/>
    <x v="0"/>
    <n v="121"/>
    <n v="141.57"/>
    <n v="968"/>
    <n v="1132.56"/>
    <x v="7"/>
    <x v="11"/>
    <x v="0"/>
  </r>
  <r>
    <d v="2021-12-19T00:00:00"/>
    <s v="P0023"/>
    <n v="12"/>
    <x v="2"/>
    <x v="0"/>
    <n v="0"/>
    <x v="2"/>
    <x v="12"/>
    <x v="0"/>
    <x v="0"/>
    <n v="141"/>
    <n v="149.46"/>
    <n v="1692"/>
    <n v="1793.52"/>
    <x v="8"/>
    <x v="11"/>
    <x v="0"/>
  </r>
  <r>
    <d v="2021-12-19T00:00:00"/>
    <s v="P0029"/>
    <n v="3"/>
    <x v="0"/>
    <x v="0"/>
    <n v="0"/>
    <x v="2"/>
    <x v="19"/>
    <x v="4"/>
    <x v="2"/>
    <n v="47"/>
    <n v="53.11"/>
    <n v="141"/>
    <n v="159.32999999999998"/>
    <x v="8"/>
    <x v="11"/>
    <x v="0"/>
  </r>
  <r>
    <d v="2021-12-19T00:00:00"/>
    <s v="P0011"/>
    <n v="10"/>
    <x v="1"/>
    <x v="0"/>
    <n v="0"/>
    <x v="2"/>
    <x v="31"/>
    <x v="2"/>
    <x v="2"/>
    <n v="44"/>
    <n v="48.4"/>
    <n v="440"/>
    <n v="484"/>
    <x v="8"/>
    <x v="11"/>
    <x v="0"/>
  </r>
  <r>
    <d v="2021-12-20T00:00:00"/>
    <s v="P0012"/>
    <n v="14"/>
    <x v="2"/>
    <x v="0"/>
    <n v="0"/>
    <x v="3"/>
    <x v="35"/>
    <x v="2"/>
    <x v="1"/>
    <n v="73"/>
    <n v="94.17"/>
    <n v="1022"/>
    <n v="1318.38"/>
    <x v="9"/>
    <x v="11"/>
    <x v="0"/>
  </r>
  <r>
    <d v="2021-12-21T00:00:00"/>
    <s v="P0026"/>
    <n v="10"/>
    <x v="1"/>
    <x v="1"/>
    <n v="0"/>
    <x v="4"/>
    <x v="42"/>
    <x v="4"/>
    <x v="3"/>
    <n v="18"/>
    <n v="24.66"/>
    <n v="180"/>
    <n v="246.6"/>
    <x v="10"/>
    <x v="11"/>
    <x v="0"/>
  </r>
  <r>
    <d v="2021-12-24T00:00:00"/>
    <s v="P0042"/>
    <n v="8"/>
    <x v="0"/>
    <x v="1"/>
    <n v="0"/>
    <x v="0"/>
    <x v="10"/>
    <x v="1"/>
    <x v="0"/>
    <n v="120"/>
    <n v="162"/>
    <n v="960"/>
    <n v="1296"/>
    <x v="27"/>
    <x v="11"/>
    <x v="0"/>
  </r>
  <r>
    <d v="2021-12-24T00:00:00"/>
    <s v="P0036"/>
    <n v="8"/>
    <x v="0"/>
    <x v="0"/>
    <n v="0"/>
    <x v="0"/>
    <x v="43"/>
    <x v="4"/>
    <x v="1"/>
    <n v="90"/>
    <n v="96.3"/>
    <n v="720"/>
    <n v="770.4"/>
    <x v="27"/>
    <x v="11"/>
    <x v="0"/>
  </r>
  <r>
    <d v="2021-12-26T00:00:00"/>
    <s v="P0041"/>
    <n v="14"/>
    <x v="1"/>
    <x v="1"/>
    <n v="0"/>
    <x v="2"/>
    <x v="41"/>
    <x v="1"/>
    <x v="0"/>
    <n v="138"/>
    <n v="173.88"/>
    <n v="1932"/>
    <n v="2434.3199999999997"/>
    <x v="12"/>
    <x v="11"/>
    <x v="0"/>
  </r>
  <r>
    <d v="2021-12-27T00:00:00"/>
    <s v="P0029"/>
    <n v="14"/>
    <x v="2"/>
    <x v="1"/>
    <n v="0"/>
    <x v="3"/>
    <x v="19"/>
    <x v="4"/>
    <x v="2"/>
    <n v="47"/>
    <n v="53.11"/>
    <n v="658"/>
    <n v="743.54"/>
    <x v="13"/>
    <x v="11"/>
    <x v="0"/>
  </r>
  <r>
    <d v="2021-12-28T00:00:00"/>
    <s v="P0029"/>
    <n v="6"/>
    <x v="2"/>
    <x v="1"/>
    <n v="0"/>
    <x v="4"/>
    <x v="19"/>
    <x v="4"/>
    <x v="2"/>
    <n v="47"/>
    <n v="53.11"/>
    <n v="282"/>
    <n v="318.65999999999997"/>
    <x v="14"/>
    <x v="11"/>
    <x v="0"/>
  </r>
  <r>
    <d v="2021-12-30T00:00:00"/>
    <s v="P0010"/>
    <n v="13"/>
    <x v="1"/>
    <x v="0"/>
    <n v="0"/>
    <x v="6"/>
    <x v="20"/>
    <x v="2"/>
    <x v="0"/>
    <n v="148"/>
    <n v="164.28"/>
    <n v="1924"/>
    <n v="2135.64"/>
    <x v="24"/>
    <x v="11"/>
    <x v="0"/>
  </r>
  <r>
    <d v="2022-01-01T00:00:00"/>
    <s v="P0022"/>
    <n v="1"/>
    <x v="0"/>
    <x v="1"/>
    <n v="0"/>
    <x v="1"/>
    <x v="22"/>
    <x v="0"/>
    <x v="0"/>
    <n v="121"/>
    <n v="141.57"/>
    <n v="121"/>
    <n v="141.57"/>
    <x v="0"/>
    <x v="0"/>
    <x v="1"/>
  </r>
  <r>
    <d v="2022-01-02T00:00:00"/>
    <s v="P0010"/>
    <n v="7"/>
    <x v="2"/>
    <x v="1"/>
    <n v="0"/>
    <x v="2"/>
    <x v="20"/>
    <x v="2"/>
    <x v="0"/>
    <n v="148"/>
    <n v="164.28"/>
    <n v="1036"/>
    <n v="1149.96"/>
    <x v="1"/>
    <x v="0"/>
    <x v="1"/>
  </r>
  <r>
    <d v="2022-01-02T00:00:00"/>
    <s v="P0015"/>
    <n v="2"/>
    <x v="1"/>
    <x v="1"/>
    <n v="0"/>
    <x v="2"/>
    <x v="27"/>
    <x v="2"/>
    <x v="3"/>
    <n v="12"/>
    <n v="15.719999999999999"/>
    <n v="24"/>
    <n v="31.439999999999998"/>
    <x v="1"/>
    <x v="0"/>
    <x v="1"/>
  </r>
  <r>
    <d v="2022-01-02T00:00:00"/>
    <s v="P0033"/>
    <n v="1"/>
    <x v="2"/>
    <x v="1"/>
    <n v="0"/>
    <x v="2"/>
    <x v="38"/>
    <x v="4"/>
    <x v="1"/>
    <n v="95"/>
    <n v="119.7"/>
    <n v="95"/>
    <n v="119.7"/>
    <x v="1"/>
    <x v="0"/>
    <x v="1"/>
  </r>
  <r>
    <d v="2022-01-03T00:00:00"/>
    <s v="P0043"/>
    <n v="9"/>
    <x v="2"/>
    <x v="1"/>
    <n v="0"/>
    <x v="3"/>
    <x v="23"/>
    <x v="1"/>
    <x v="1"/>
    <n v="67"/>
    <n v="83.08"/>
    <n v="603"/>
    <n v="747.72"/>
    <x v="2"/>
    <x v="0"/>
    <x v="1"/>
  </r>
  <r>
    <d v="2022-01-04T00:00:00"/>
    <s v="P0012"/>
    <n v="8"/>
    <x v="2"/>
    <x v="0"/>
    <n v="0"/>
    <x v="4"/>
    <x v="35"/>
    <x v="2"/>
    <x v="1"/>
    <n v="73"/>
    <n v="94.17"/>
    <n v="584"/>
    <n v="753.36"/>
    <x v="3"/>
    <x v="0"/>
    <x v="1"/>
  </r>
  <r>
    <d v="2022-01-04T00:00:00"/>
    <s v="P0029"/>
    <n v="1"/>
    <x v="1"/>
    <x v="0"/>
    <n v="0"/>
    <x v="4"/>
    <x v="19"/>
    <x v="4"/>
    <x v="2"/>
    <n v="47"/>
    <n v="53.11"/>
    <n v="47"/>
    <n v="53.11"/>
    <x v="3"/>
    <x v="0"/>
    <x v="1"/>
  </r>
  <r>
    <d v="2022-01-09T00:00:00"/>
    <s v="P0032"/>
    <n v="12"/>
    <x v="2"/>
    <x v="0"/>
    <n v="0"/>
    <x v="2"/>
    <x v="18"/>
    <x v="4"/>
    <x v="1"/>
    <n v="89"/>
    <n v="117.48"/>
    <n v="1068"/>
    <n v="1409.76"/>
    <x v="4"/>
    <x v="0"/>
    <x v="1"/>
  </r>
  <r>
    <d v="2022-01-10T00:00:00"/>
    <s v="P0034"/>
    <n v="14"/>
    <x v="1"/>
    <x v="0"/>
    <n v="0"/>
    <x v="3"/>
    <x v="13"/>
    <x v="4"/>
    <x v="2"/>
    <n v="55"/>
    <n v="58.3"/>
    <n v="770"/>
    <n v="816.19999999999993"/>
    <x v="26"/>
    <x v="0"/>
    <x v="1"/>
  </r>
  <r>
    <d v="2022-01-11T00:00:00"/>
    <s v="P0032"/>
    <n v="2"/>
    <x v="2"/>
    <x v="0"/>
    <n v="0"/>
    <x v="4"/>
    <x v="18"/>
    <x v="4"/>
    <x v="1"/>
    <n v="89"/>
    <n v="117.48"/>
    <n v="178"/>
    <n v="234.96"/>
    <x v="5"/>
    <x v="0"/>
    <x v="1"/>
  </r>
  <r>
    <d v="2022-01-13T00:00:00"/>
    <s v="P0019"/>
    <n v="6"/>
    <x v="1"/>
    <x v="0"/>
    <n v="0"/>
    <x v="6"/>
    <x v="40"/>
    <x v="2"/>
    <x v="0"/>
    <n v="150"/>
    <n v="210"/>
    <n v="900"/>
    <n v="1260"/>
    <x v="22"/>
    <x v="0"/>
    <x v="1"/>
  </r>
  <r>
    <d v="2022-01-14T00:00:00"/>
    <s v="P0011"/>
    <n v="14"/>
    <x v="2"/>
    <x v="0"/>
    <n v="0"/>
    <x v="0"/>
    <x v="31"/>
    <x v="2"/>
    <x v="2"/>
    <n v="44"/>
    <n v="48.4"/>
    <n v="616"/>
    <n v="677.6"/>
    <x v="29"/>
    <x v="0"/>
    <x v="1"/>
  </r>
  <r>
    <d v="2022-01-15T00:00:00"/>
    <s v="P0022"/>
    <n v="10"/>
    <x v="2"/>
    <x v="1"/>
    <n v="0"/>
    <x v="1"/>
    <x v="22"/>
    <x v="0"/>
    <x v="0"/>
    <n v="121"/>
    <n v="141.57"/>
    <n v="1210"/>
    <n v="1415.6999999999998"/>
    <x v="17"/>
    <x v="0"/>
    <x v="1"/>
  </r>
  <r>
    <d v="2022-01-16T00:00:00"/>
    <s v="P0014"/>
    <n v="11"/>
    <x v="1"/>
    <x v="1"/>
    <n v="0"/>
    <x v="2"/>
    <x v="9"/>
    <x v="2"/>
    <x v="1"/>
    <n v="112"/>
    <n v="146.72"/>
    <n v="1232"/>
    <n v="1613.92"/>
    <x v="23"/>
    <x v="0"/>
    <x v="1"/>
  </r>
  <r>
    <d v="2022-01-17T00:00:00"/>
    <s v="P0040"/>
    <n v="4"/>
    <x v="1"/>
    <x v="0"/>
    <n v="0"/>
    <x v="3"/>
    <x v="17"/>
    <x v="1"/>
    <x v="1"/>
    <n v="90"/>
    <n v="115.2"/>
    <n v="360"/>
    <n v="460.8"/>
    <x v="30"/>
    <x v="0"/>
    <x v="1"/>
  </r>
  <r>
    <d v="2022-01-18T00:00:00"/>
    <s v="P0008"/>
    <n v="9"/>
    <x v="0"/>
    <x v="1"/>
    <n v="0"/>
    <x v="4"/>
    <x v="25"/>
    <x v="3"/>
    <x v="1"/>
    <n v="83"/>
    <n v="94.62"/>
    <n v="747"/>
    <n v="851.58"/>
    <x v="7"/>
    <x v="0"/>
    <x v="1"/>
  </r>
  <r>
    <d v="2022-01-20T00:00:00"/>
    <s v="P0021"/>
    <n v="2"/>
    <x v="2"/>
    <x v="1"/>
    <n v="0"/>
    <x v="6"/>
    <x v="32"/>
    <x v="0"/>
    <x v="0"/>
    <n v="126"/>
    <n v="162.54"/>
    <n v="252"/>
    <n v="325.08"/>
    <x v="9"/>
    <x v="0"/>
    <x v="1"/>
  </r>
  <r>
    <d v="2022-01-20T00:00:00"/>
    <s v="P0014"/>
    <n v="7"/>
    <x v="1"/>
    <x v="0"/>
    <n v="0"/>
    <x v="6"/>
    <x v="9"/>
    <x v="2"/>
    <x v="1"/>
    <n v="112"/>
    <n v="146.72"/>
    <n v="784"/>
    <n v="1027.04"/>
    <x v="9"/>
    <x v="0"/>
    <x v="1"/>
  </r>
  <r>
    <d v="2022-01-22T00:00:00"/>
    <s v="P0001"/>
    <n v="6"/>
    <x v="1"/>
    <x v="1"/>
    <n v="0"/>
    <x v="1"/>
    <x v="16"/>
    <x v="3"/>
    <x v="1"/>
    <n v="98"/>
    <n v="103.88"/>
    <n v="588"/>
    <n v="623.28"/>
    <x v="18"/>
    <x v="0"/>
    <x v="1"/>
  </r>
  <r>
    <d v="2022-01-23T00:00:00"/>
    <s v="P0002"/>
    <n v="5"/>
    <x v="0"/>
    <x v="1"/>
    <n v="0"/>
    <x v="2"/>
    <x v="29"/>
    <x v="3"/>
    <x v="1"/>
    <n v="105"/>
    <n v="142.80000000000001"/>
    <n v="525"/>
    <n v="714"/>
    <x v="19"/>
    <x v="0"/>
    <x v="1"/>
  </r>
  <r>
    <d v="2022-01-23T00:00:00"/>
    <s v="P0042"/>
    <n v="8"/>
    <x v="2"/>
    <x v="0"/>
    <n v="0"/>
    <x v="2"/>
    <x v="10"/>
    <x v="1"/>
    <x v="0"/>
    <n v="120"/>
    <n v="162"/>
    <n v="960"/>
    <n v="1296"/>
    <x v="19"/>
    <x v="0"/>
    <x v="1"/>
  </r>
  <r>
    <d v="2022-01-24T00:00:00"/>
    <s v="P0030"/>
    <n v="15"/>
    <x v="1"/>
    <x v="0"/>
    <n v="0"/>
    <x v="3"/>
    <x v="28"/>
    <x v="4"/>
    <x v="0"/>
    <n v="148"/>
    <n v="201.28"/>
    <n v="2220"/>
    <n v="3019.2"/>
    <x v="27"/>
    <x v="0"/>
    <x v="1"/>
  </r>
  <r>
    <d v="2022-01-25T00:00:00"/>
    <s v="P0017"/>
    <n v="14"/>
    <x v="2"/>
    <x v="1"/>
    <n v="0"/>
    <x v="4"/>
    <x v="39"/>
    <x v="2"/>
    <x v="0"/>
    <n v="134"/>
    <n v="156.78"/>
    <n v="1876"/>
    <n v="2194.92"/>
    <x v="11"/>
    <x v="0"/>
    <x v="1"/>
  </r>
  <r>
    <d v="2022-01-28T00:00:00"/>
    <s v="P0016"/>
    <n v="11"/>
    <x v="2"/>
    <x v="0"/>
    <n v="0"/>
    <x v="0"/>
    <x v="21"/>
    <x v="2"/>
    <x v="3"/>
    <n v="13"/>
    <n v="16.64"/>
    <n v="143"/>
    <n v="183.04000000000002"/>
    <x v="14"/>
    <x v="0"/>
    <x v="1"/>
  </r>
  <r>
    <d v="2022-01-31T00:00:00"/>
    <s v="P0023"/>
    <n v="6"/>
    <x v="1"/>
    <x v="1"/>
    <n v="0"/>
    <x v="3"/>
    <x v="12"/>
    <x v="0"/>
    <x v="0"/>
    <n v="141"/>
    <n v="149.46"/>
    <n v="846"/>
    <n v="896.76"/>
    <x v="25"/>
    <x v="0"/>
    <x v="1"/>
  </r>
  <r>
    <d v="2022-01-31T00:00:00"/>
    <s v="P0041"/>
    <n v="9"/>
    <x v="2"/>
    <x v="1"/>
    <n v="0"/>
    <x v="3"/>
    <x v="41"/>
    <x v="1"/>
    <x v="0"/>
    <n v="138"/>
    <n v="173.88"/>
    <n v="1242"/>
    <n v="1564.92"/>
    <x v="25"/>
    <x v="0"/>
    <x v="1"/>
  </r>
  <r>
    <d v="2022-02-01T00:00:00"/>
    <s v="P0005"/>
    <n v="9"/>
    <x v="2"/>
    <x v="1"/>
    <n v="0"/>
    <x v="4"/>
    <x v="24"/>
    <x v="3"/>
    <x v="0"/>
    <n v="133"/>
    <n v="155.61000000000001"/>
    <n v="1197"/>
    <n v="1400.4900000000002"/>
    <x v="0"/>
    <x v="1"/>
    <x v="1"/>
  </r>
  <r>
    <d v="2022-02-03T00:00:00"/>
    <s v="P0014"/>
    <n v="8"/>
    <x v="2"/>
    <x v="0"/>
    <n v="0"/>
    <x v="6"/>
    <x v="9"/>
    <x v="2"/>
    <x v="1"/>
    <n v="112"/>
    <n v="146.72"/>
    <n v="896"/>
    <n v="1173.76"/>
    <x v="2"/>
    <x v="1"/>
    <x v="1"/>
  </r>
  <r>
    <d v="2022-02-05T00:00:00"/>
    <s v="P0018"/>
    <n v="6"/>
    <x v="2"/>
    <x v="1"/>
    <n v="0"/>
    <x v="1"/>
    <x v="30"/>
    <x v="2"/>
    <x v="3"/>
    <n v="37"/>
    <n v="49.21"/>
    <n v="222"/>
    <n v="295.26"/>
    <x v="15"/>
    <x v="1"/>
    <x v="1"/>
  </r>
  <r>
    <d v="2022-02-06T00:00:00"/>
    <s v="P0002"/>
    <n v="6"/>
    <x v="2"/>
    <x v="1"/>
    <n v="0"/>
    <x v="2"/>
    <x v="29"/>
    <x v="3"/>
    <x v="1"/>
    <n v="105"/>
    <n v="142.80000000000001"/>
    <n v="630"/>
    <n v="856.80000000000007"/>
    <x v="16"/>
    <x v="1"/>
    <x v="1"/>
  </r>
  <r>
    <d v="2022-02-08T00:00:00"/>
    <s v="P0005"/>
    <n v="11"/>
    <x v="1"/>
    <x v="1"/>
    <n v="0"/>
    <x v="4"/>
    <x v="24"/>
    <x v="3"/>
    <x v="0"/>
    <n v="133"/>
    <n v="155.61000000000001"/>
    <n v="1463"/>
    <n v="1711.71"/>
    <x v="21"/>
    <x v="1"/>
    <x v="1"/>
  </r>
  <r>
    <d v="2022-02-08T00:00:00"/>
    <s v="P0004"/>
    <n v="3"/>
    <x v="1"/>
    <x v="1"/>
    <n v="0"/>
    <x v="4"/>
    <x v="3"/>
    <x v="3"/>
    <x v="2"/>
    <n v="44"/>
    <n v="48.84"/>
    <n v="132"/>
    <n v="146.52000000000001"/>
    <x v="21"/>
    <x v="1"/>
    <x v="1"/>
  </r>
  <r>
    <d v="2022-02-09T00:00:00"/>
    <s v="P0032"/>
    <n v="14"/>
    <x v="1"/>
    <x v="0"/>
    <n v="0"/>
    <x v="5"/>
    <x v="18"/>
    <x v="4"/>
    <x v="1"/>
    <n v="89"/>
    <n v="117.48"/>
    <n v="1246"/>
    <n v="1644.72"/>
    <x v="4"/>
    <x v="1"/>
    <x v="1"/>
  </r>
  <r>
    <d v="2022-02-12T00:00:00"/>
    <s v="P0010"/>
    <n v="13"/>
    <x v="2"/>
    <x v="1"/>
    <n v="0"/>
    <x v="1"/>
    <x v="20"/>
    <x v="2"/>
    <x v="0"/>
    <n v="148"/>
    <n v="164.28"/>
    <n v="1924"/>
    <n v="2135.64"/>
    <x v="6"/>
    <x v="1"/>
    <x v="1"/>
  </r>
  <r>
    <d v="2022-02-14T00:00:00"/>
    <s v="P0026"/>
    <n v="8"/>
    <x v="1"/>
    <x v="1"/>
    <n v="0"/>
    <x v="3"/>
    <x v="42"/>
    <x v="4"/>
    <x v="3"/>
    <n v="18"/>
    <n v="24.66"/>
    <n v="144"/>
    <n v="197.28"/>
    <x v="29"/>
    <x v="1"/>
    <x v="1"/>
  </r>
  <r>
    <d v="2022-02-14T00:00:00"/>
    <s v="P0028"/>
    <n v="3"/>
    <x v="2"/>
    <x v="1"/>
    <n v="0"/>
    <x v="3"/>
    <x v="33"/>
    <x v="4"/>
    <x v="3"/>
    <n v="37"/>
    <n v="41.81"/>
    <n v="111"/>
    <n v="125.43"/>
    <x v="29"/>
    <x v="1"/>
    <x v="1"/>
  </r>
  <r>
    <d v="2022-02-16T00:00:00"/>
    <s v="P0032"/>
    <n v="1"/>
    <x v="1"/>
    <x v="1"/>
    <n v="0"/>
    <x v="5"/>
    <x v="18"/>
    <x v="4"/>
    <x v="1"/>
    <n v="89"/>
    <n v="117.48"/>
    <n v="89"/>
    <n v="117.48"/>
    <x v="23"/>
    <x v="1"/>
    <x v="1"/>
  </r>
  <r>
    <d v="2022-02-19T00:00:00"/>
    <s v="P0002"/>
    <n v="13"/>
    <x v="1"/>
    <x v="1"/>
    <n v="0"/>
    <x v="1"/>
    <x v="29"/>
    <x v="3"/>
    <x v="1"/>
    <n v="105"/>
    <n v="142.80000000000001"/>
    <n v="1365"/>
    <n v="1856.4"/>
    <x v="8"/>
    <x v="1"/>
    <x v="1"/>
  </r>
  <r>
    <d v="2022-02-20T00:00:00"/>
    <s v="P0012"/>
    <n v="6"/>
    <x v="2"/>
    <x v="1"/>
    <n v="0"/>
    <x v="2"/>
    <x v="35"/>
    <x v="2"/>
    <x v="1"/>
    <n v="73"/>
    <n v="94.17"/>
    <n v="438"/>
    <n v="565.02"/>
    <x v="9"/>
    <x v="1"/>
    <x v="1"/>
  </r>
  <r>
    <d v="2022-02-23T00:00:00"/>
    <s v="P0013"/>
    <n v="6"/>
    <x v="1"/>
    <x v="0"/>
    <n v="0"/>
    <x v="5"/>
    <x v="2"/>
    <x v="2"/>
    <x v="1"/>
    <n v="112"/>
    <n v="122.08"/>
    <n v="672"/>
    <n v="732.48"/>
    <x v="19"/>
    <x v="1"/>
    <x v="1"/>
  </r>
  <r>
    <d v="2022-02-23T00:00:00"/>
    <s v="P0016"/>
    <n v="15"/>
    <x v="1"/>
    <x v="1"/>
    <n v="0"/>
    <x v="5"/>
    <x v="21"/>
    <x v="2"/>
    <x v="3"/>
    <n v="13"/>
    <n v="16.64"/>
    <n v="195"/>
    <n v="249.60000000000002"/>
    <x v="19"/>
    <x v="1"/>
    <x v="1"/>
  </r>
  <r>
    <d v="2022-02-23T00:00:00"/>
    <s v="P0036"/>
    <n v="8"/>
    <x v="2"/>
    <x v="0"/>
    <n v="0"/>
    <x v="5"/>
    <x v="43"/>
    <x v="4"/>
    <x v="1"/>
    <n v="90"/>
    <n v="96.3"/>
    <n v="720"/>
    <n v="770.4"/>
    <x v="19"/>
    <x v="1"/>
    <x v="1"/>
  </r>
  <r>
    <d v="2022-02-27T00:00:00"/>
    <s v="P0012"/>
    <n v="7"/>
    <x v="2"/>
    <x v="1"/>
    <n v="0"/>
    <x v="2"/>
    <x v="35"/>
    <x v="2"/>
    <x v="1"/>
    <n v="73"/>
    <n v="94.17"/>
    <n v="511"/>
    <n v="659.19"/>
    <x v="13"/>
    <x v="1"/>
    <x v="1"/>
  </r>
  <r>
    <d v="2022-02-27T00:00:00"/>
    <s v="P0005"/>
    <n v="15"/>
    <x v="2"/>
    <x v="0"/>
    <n v="0"/>
    <x v="2"/>
    <x v="24"/>
    <x v="3"/>
    <x v="0"/>
    <n v="133"/>
    <n v="155.61000000000001"/>
    <n v="1995"/>
    <n v="2334.15"/>
    <x v="13"/>
    <x v="1"/>
    <x v="1"/>
  </r>
  <r>
    <d v="2022-02-28T00:00:00"/>
    <s v="P0037"/>
    <n v="15"/>
    <x v="2"/>
    <x v="1"/>
    <n v="0"/>
    <x v="3"/>
    <x v="8"/>
    <x v="1"/>
    <x v="1"/>
    <n v="67"/>
    <n v="85.76"/>
    <n v="1005"/>
    <n v="1286.4000000000001"/>
    <x v="14"/>
    <x v="1"/>
    <x v="1"/>
  </r>
  <r>
    <d v="2022-03-04T00:00:00"/>
    <s v="P0026"/>
    <n v="13"/>
    <x v="0"/>
    <x v="0"/>
    <n v="0"/>
    <x v="0"/>
    <x v="42"/>
    <x v="4"/>
    <x v="3"/>
    <n v="18"/>
    <n v="24.66"/>
    <n v="234"/>
    <n v="320.58"/>
    <x v="3"/>
    <x v="2"/>
    <x v="1"/>
  </r>
  <r>
    <d v="2022-03-06T00:00:00"/>
    <s v="P0004"/>
    <n v="2"/>
    <x v="2"/>
    <x v="1"/>
    <n v="0"/>
    <x v="2"/>
    <x v="3"/>
    <x v="3"/>
    <x v="2"/>
    <n v="44"/>
    <n v="48.84"/>
    <n v="88"/>
    <n v="97.68"/>
    <x v="16"/>
    <x v="2"/>
    <x v="1"/>
  </r>
  <r>
    <d v="2022-03-07T00:00:00"/>
    <s v="P0003"/>
    <n v="1"/>
    <x v="2"/>
    <x v="1"/>
    <n v="0"/>
    <x v="3"/>
    <x v="6"/>
    <x v="3"/>
    <x v="1"/>
    <n v="71"/>
    <n v="80.94"/>
    <n v="71"/>
    <n v="80.94"/>
    <x v="20"/>
    <x v="2"/>
    <x v="1"/>
  </r>
  <r>
    <d v="2022-03-08T00:00:00"/>
    <s v="P0044"/>
    <n v="6"/>
    <x v="2"/>
    <x v="0"/>
    <n v="0"/>
    <x v="4"/>
    <x v="11"/>
    <x v="1"/>
    <x v="1"/>
    <n v="76"/>
    <n v="82.08"/>
    <n v="456"/>
    <n v="492.48"/>
    <x v="21"/>
    <x v="2"/>
    <x v="1"/>
  </r>
  <r>
    <d v="2022-03-09T00:00:00"/>
    <s v="P0030"/>
    <n v="3"/>
    <x v="2"/>
    <x v="0"/>
    <n v="0"/>
    <x v="5"/>
    <x v="28"/>
    <x v="4"/>
    <x v="0"/>
    <n v="148"/>
    <n v="201.28"/>
    <n v="444"/>
    <n v="603.84"/>
    <x v="4"/>
    <x v="2"/>
    <x v="1"/>
  </r>
  <r>
    <d v="2022-03-09T00:00:00"/>
    <s v="P0004"/>
    <n v="11"/>
    <x v="1"/>
    <x v="1"/>
    <n v="0"/>
    <x v="5"/>
    <x v="3"/>
    <x v="3"/>
    <x v="2"/>
    <n v="44"/>
    <n v="48.84"/>
    <n v="484"/>
    <n v="537.24"/>
    <x v="4"/>
    <x v="2"/>
    <x v="1"/>
  </r>
  <r>
    <d v="2022-03-10T00:00:00"/>
    <s v="P0033"/>
    <n v="12"/>
    <x v="0"/>
    <x v="0"/>
    <n v="0"/>
    <x v="6"/>
    <x v="38"/>
    <x v="4"/>
    <x v="1"/>
    <n v="95"/>
    <n v="119.7"/>
    <n v="1140"/>
    <n v="1436.4"/>
    <x v="26"/>
    <x v="2"/>
    <x v="1"/>
  </r>
  <r>
    <d v="2022-03-14T00:00:00"/>
    <s v="P0016"/>
    <n v="2"/>
    <x v="2"/>
    <x v="1"/>
    <n v="0"/>
    <x v="3"/>
    <x v="21"/>
    <x v="2"/>
    <x v="3"/>
    <n v="13"/>
    <n v="16.64"/>
    <n v="26"/>
    <n v="33.28"/>
    <x v="29"/>
    <x v="2"/>
    <x v="1"/>
  </r>
  <r>
    <d v="2022-03-14T00:00:00"/>
    <s v="P0026"/>
    <n v="13"/>
    <x v="2"/>
    <x v="0"/>
    <n v="0"/>
    <x v="3"/>
    <x v="42"/>
    <x v="4"/>
    <x v="3"/>
    <n v="18"/>
    <n v="24.66"/>
    <n v="234"/>
    <n v="320.58"/>
    <x v="29"/>
    <x v="2"/>
    <x v="1"/>
  </r>
  <r>
    <d v="2022-03-18T00:00:00"/>
    <s v="P0019"/>
    <n v="2"/>
    <x v="1"/>
    <x v="1"/>
    <n v="0"/>
    <x v="0"/>
    <x v="40"/>
    <x v="2"/>
    <x v="0"/>
    <n v="150"/>
    <n v="210"/>
    <n v="300"/>
    <n v="420"/>
    <x v="7"/>
    <x v="2"/>
    <x v="1"/>
  </r>
  <r>
    <d v="2022-03-18T00:00:00"/>
    <s v="P0027"/>
    <n v="10"/>
    <x v="2"/>
    <x v="1"/>
    <n v="0"/>
    <x v="0"/>
    <x v="26"/>
    <x v="4"/>
    <x v="2"/>
    <n v="48"/>
    <n v="57.120000000000005"/>
    <n v="480"/>
    <n v="571.20000000000005"/>
    <x v="7"/>
    <x v="2"/>
    <x v="1"/>
  </r>
  <r>
    <d v="2022-03-19T00:00:00"/>
    <s v="P0041"/>
    <n v="6"/>
    <x v="0"/>
    <x v="1"/>
    <n v="0"/>
    <x v="1"/>
    <x v="41"/>
    <x v="1"/>
    <x v="0"/>
    <n v="138"/>
    <n v="173.88"/>
    <n v="828"/>
    <n v="1043.28"/>
    <x v="8"/>
    <x v="2"/>
    <x v="1"/>
  </r>
  <r>
    <d v="2022-03-23T00:00:00"/>
    <s v="P0032"/>
    <n v="9"/>
    <x v="2"/>
    <x v="1"/>
    <n v="0"/>
    <x v="5"/>
    <x v="18"/>
    <x v="4"/>
    <x v="1"/>
    <n v="89"/>
    <n v="117.48"/>
    <n v="801"/>
    <n v="1057.32"/>
    <x v="19"/>
    <x v="2"/>
    <x v="1"/>
  </r>
  <r>
    <d v="2022-03-25T00:00:00"/>
    <s v="P0001"/>
    <n v="2"/>
    <x v="0"/>
    <x v="0"/>
    <n v="0"/>
    <x v="0"/>
    <x v="16"/>
    <x v="3"/>
    <x v="1"/>
    <n v="98"/>
    <n v="103.88"/>
    <n v="196"/>
    <n v="207.76"/>
    <x v="11"/>
    <x v="2"/>
    <x v="1"/>
  </r>
  <r>
    <d v="2022-03-25T00:00:00"/>
    <s v="P0030"/>
    <n v="11"/>
    <x v="2"/>
    <x v="0"/>
    <n v="0"/>
    <x v="0"/>
    <x v="28"/>
    <x v="4"/>
    <x v="0"/>
    <n v="148"/>
    <n v="201.28"/>
    <n v="1628"/>
    <n v="2214.08"/>
    <x v="11"/>
    <x v="2"/>
    <x v="1"/>
  </r>
  <r>
    <d v="2022-03-29T00:00:00"/>
    <s v="P0032"/>
    <n v="12"/>
    <x v="1"/>
    <x v="0"/>
    <n v="0"/>
    <x v="4"/>
    <x v="18"/>
    <x v="4"/>
    <x v="1"/>
    <n v="89"/>
    <n v="117.48"/>
    <n v="1068"/>
    <n v="1409.76"/>
    <x v="28"/>
    <x v="2"/>
    <x v="1"/>
  </r>
  <r>
    <d v="2022-03-30T00:00:00"/>
    <s v="P0001"/>
    <n v="13"/>
    <x v="1"/>
    <x v="1"/>
    <n v="0"/>
    <x v="5"/>
    <x v="16"/>
    <x v="3"/>
    <x v="1"/>
    <n v="98"/>
    <n v="103.88"/>
    <n v="1274"/>
    <n v="1350.44"/>
    <x v="24"/>
    <x v="2"/>
    <x v="1"/>
  </r>
  <r>
    <d v="2022-04-01T00:00:00"/>
    <s v="P0002"/>
    <n v="2"/>
    <x v="1"/>
    <x v="1"/>
    <n v="0"/>
    <x v="0"/>
    <x v="29"/>
    <x v="3"/>
    <x v="1"/>
    <n v="105"/>
    <n v="142.80000000000001"/>
    <n v="210"/>
    <n v="285.60000000000002"/>
    <x v="0"/>
    <x v="3"/>
    <x v="1"/>
  </r>
  <r>
    <d v="2022-04-02T00:00:00"/>
    <s v="P0002"/>
    <n v="3"/>
    <x v="2"/>
    <x v="1"/>
    <n v="0"/>
    <x v="1"/>
    <x v="29"/>
    <x v="3"/>
    <x v="1"/>
    <n v="105"/>
    <n v="142.80000000000001"/>
    <n v="315"/>
    <n v="428.40000000000003"/>
    <x v="1"/>
    <x v="3"/>
    <x v="1"/>
  </r>
  <r>
    <d v="2022-04-06T00:00:00"/>
    <s v="P0040"/>
    <n v="2"/>
    <x v="0"/>
    <x v="1"/>
    <n v="0"/>
    <x v="5"/>
    <x v="17"/>
    <x v="1"/>
    <x v="1"/>
    <n v="90"/>
    <n v="115.2"/>
    <n v="180"/>
    <n v="230.4"/>
    <x v="16"/>
    <x v="3"/>
    <x v="1"/>
  </r>
  <r>
    <d v="2022-04-07T00:00:00"/>
    <s v="P0026"/>
    <n v="7"/>
    <x v="2"/>
    <x v="0"/>
    <n v="0"/>
    <x v="6"/>
    <x v="42"/>
    <x v="4"/>
    <x v="3"/>
    <n v="18"/>
    <n v="24.66"/>
    <n v="126"/>
    <n v="172.62"/>
    <x v="20"/>
    <x v="3"/>
    <x v="1"/>
  </r>
  <r>
    <d v="2022-04-09T00:00:00"/>
    <s v="P0039"/>
    <n v="12"/>
    <x v="0"/>
    <x v="1"/>
    <n v="0"/>
    <x v="1"/>
    <x v="34"/>
    <x v="1"/>
    <x v="3"/>
    <n v="37"/>
    <n v="42.55"/>
    <n v="444"/>
    <n v="510.59999999999997"/>
    <x v="4"/>
    <x v="3"/>
    <x v="1"/>
  </r>
  <r>
    <d v="2022-04-09T00:00:00"/>
    <s v="P0002"/>
    <n v="9"/>
    <x v="1"/>
    <x v="0"/>
    <n v="0"/>
    <x v="1"/>
    <x v="29"/>
    <x v="3"/>
    <x v="1"/>
    <n v="105"/>
    <n v="142.80000000000001"/>
    <n v="945"/>
    <n v="1285.2"/>
    <x v="4"/>
    <x v="3"/>
    <x v="1"/>
  </r>
  <r>
    <d v="2022-04-13T00:00:00"/>
    <s v="P0016"/>
    <n v="14"/>
    <x v="0"/>
    <x v="0"/>
    <n v="0"/>
    <x v="5"/>
    <x v="21"/>
    <x v="2"/>
    <x v="3"/>
    <n v="13"/>
    <n v="16.64"/>
    <n v="182"/>
    <n v="232.96"/>
    <x v="22"/>
    <x v="3"/>
    <x v="1"/>
  </r>
  <r>
    <d v="2022-04-18T00:00:00"/>
    <s v="P0041"/>
    <n v="9"/>
    <x v="2"/>
    <x v="1"/>
    <n v="0"/>
    <x v="3"/>
    <x v="41"/>
    <x v="1"/>
    <x v="0"/>
    <n v="138"/>
    <n v="173.88"/>
    <n v="1242"/>
    <n v="1564.92"/>
    <x v="7"/>
    <x v="3"/>
    <x v="1"/>
  </r>
  <r>
    <d v="2022-04-20T00:00:00"/>
    <s v="P0018"/>
    <n v="2"/>
    <x v="0"/>
    <x v="0"/>
    <n v="0"/>
    <x v="5"/>
    <x v="30"/>
    <x v="2"/>
    <x v="3"/>
    <n v="37"/>
    <n v="49.21"/>
    <n v="74"/>
    <n v="98.42"/>
    <x v="9"/>
    <x v="3"/>
    <x v="1"/>
  </r>
  <r>
    <d v="2022-04-20T00:00:00"/>
    <s v="P0012"/>
    <n v="4"/>
    <x v="2"/>
    <x v="0"/>
    <n v="0"/>
    <x v="5"/>
    <x v="35"/>
    <x v="2"/>
    <x v="1"/>
    <n v="73"/>
    <n v="94.17"/>
    <n v="292"/>
    <n v="376.68"/>
    <x v="9"/>
    <x v="3"/>
    <x v="1"/>
  </r>
  <r>
    <d v="2022-04-21T00:00:00"/>
    <s v="P0030"/>
    <n v="2"/>
    <x v="2"/>
    <x v="1"/>
    <n v="0"/>
    <x v="6"/>
    <x v="28"/>
    <x v="4"/>
    <x v="0"/>
    <n v="148"/>
    <n v="201.28"/>
    <n v="296"/>
    <n v="402.56"/>
    <x v="10"/>
    <x v="3"/>
    <x v="1"/>
  </r>
  <r>
    <d v="2022-04-21T00:00:00"/>
    <s v="P0026"/>
    <n v="14"/>
    <x v="1"/>
    <x v="0"/>
    <n v="0"/>
    <x v="6"/>
    <x v="42"/>
    <x v="4"/>
    <x v="3"/>
    <n v="18"/>
    <n v="24.66"/>
    <n v="252"/>
    <n v="345.24"/>
    <x v="10"/>
    <x v="3"/>
    <x v="1"/>
  </r>
  <r>
    <d v="2022-04-23T00:00:00"/>
    <s v="P0044"/>
    <n v="15"/>
    <x v="1"/>
    <x v="0"/>
    <n v="0"/>
    <x v="1"/>
    <x v="11"/>
    <x v="1"/>
    <x v="1"/>
    <n v="76"/>
    <n v="82.08"/>
    <n v="1140"/>
    <n v="1231.2"/>
    <x v="19"/>
    <x v="3"/>
    <x v="1"/>
  </r>
  <r>
    <d v="2022-04-24T00:00:00"/>
    <s v="P0034"/>
    <n v="4"/>
    <x v="2"/>
    <x v="0"/>
    <n v="0"/>
    <x v="2"/>
    <x v="13"/>
    <x v="4"/>
    <x v="2"/>
    <n v="55"/>
    <n v="58.3"/>
    <n v="220"/>
    <n v="233.2"/>
    <x v="27"/>
    <x v="3"/>
    <x v="1"/>
  </r>
  <r>
    <d v="2022-04-25T00:00:00"/>
    <s v="P0004"/>
    <n v="9"/>
    <x v="2"/>
    <x v="1"/>
    <n v="0"/>
    <x v="3"/>
    <x v="3"/>
    <x v="3"/>
    <x v="2"/>
    <n v="44"/>
    <n v="48.84"/>
    <n v="396"/>
    <n v="439.56000000000006"/>
    <x v="11"/>
    <x v="3"/>
    <x v="1"/>
  </r>
  <r>
    <d v="2022-04-25T00:00:00"/>
    <s v="P0003"/>
    <n v="8"/>
    <x v="1"/>
    <x v="0"/>
    <n v="0"/>
    <x v="3"/>
    <x v="6"/>
    <x v="3"/>
    <x v="1"/>
    <n v="71"/>
    <n v="80.94"/>
    <n v="568"/>
    <n v="647.52"/>
    <x v="11"/>
    <x v="3"/>
    <x v="1"/>
  </r>
  <r>
    <d v="2022-04-26T00:00:00"/>
    <s v="P0027"/>
    <n v="2"/>
    <x v="2"/>
    <x v="1"/>
    <n v="0"/>
    <x v="4"/>
    <x v="26"/>
    <x v="4"/>
    <x v="2"/>
    <n v="48"/>
    <n v="57.120000000000005"/>
    <n v="96"/>
    <n v="114.24000000000001"/>
    <x v="12"/>
    <x v="3"/>
    <x v="1"/>
  </r>
  <r>
    <d v="2022-04-28T00:00:00"/>
    <s v="P0014"/>
    <n v="14"/>
    <x v="2"/>
    <x v="1"/>
    <n v="0"/>
    <x v="6"/>
    <x v="9"/>
    <x v="2"/>
    <x v="1"/>
    <n v="112"/>
    <n v="146.72"/>
    <n v="1568"/>
    <n v="2054.08"/>
    <x v="14"/>
    <x v="3"/>
    <x v="1"/>
  </r>
  <r>
    <d v="2022-04-30T00:00:00"/>
    <s v="P0016"/>
    <n v="13"/>
    <x v="1"/>
    <x v="0"/>
    <n v="0"/>
    <x v="1"/>
    <x v="21"/>
    <x v="2"/>
    <x v="3"/>
    <n v="13"/>
    <n v="16.64"/>
    <n v="169"/>
    <n v="216.32"/>
    <x v="24"/>
    <x v="3"/>
    <x v="1"/>
  </r>
  <r>
    <d v="2022-04-30T00:00:00"/>
    <s v="P0027"/>
    <n v="8"/>
    <x v="2"/>
    <x v="0"/>
    <n v="0"/>
    <x v="1"/>
    <x v="26"/>
    <x v="4"/>
    <x v="2"/>
    <n v="48"/>
    <n v="57.120000000000005"/>
    <n v="384"/>
    <n v="456.96000000000004"/>
    <x v="24"/>
    <x v="3"/>
    <x v="1"/>
  </r>
  <r>
    <d v="2022-05-01T00:00:00"/>
    <s v="P0034"/>
    <n v="9"/>
    <x v="0"/>
    <x v="0"/>
    <n v="0"/>
    <x v="2"/>
    <x v="13"/>
    <x v="4"/>
    <x v="2"/>
    <n v="55"/>
    <n v="58.3"/>
    <n v="495"/>
    <n v="524.69999999999993"/>
    <x v="0"/>
    <x v="4"/>
    <x v="1"/>
  </r>
  <r>
    <d v="2022-05-01T00:00:00"/>
    <s v="P0033"/>
    <n v="6"/>
    <x v="1"/>
    <x v="0"/>
    <n v="0"/>
    <x v="2"/>
    <x v="38"/>
    <x v="4"/>
    <x v="1"/>
    <n v="95"/>
    <n v="119.7"/>
    <n v="570"/>
    <n v="718.2"/>
    <x v="0"/>
    <x v="4"/>
    <x v="1"/>
  </r>
  <r>
    <d v="2022-05-02T00:00:00"/>
    <s v="P0013"/>
    <n v="4"/>
    <x v="1"/>
    <x v="1"/>
    <n v="0"/>
    <x v="3"/>
    <x v="2"/>
    <x v="2"/>
    <x v="1"/>
    <n v="112"/>
    <n v="122.08"/>
    <n v="448"/>
    <n v="488.32"/>
    <x v="1"/>
    <x v="4"/>
    <x v="1"/>
  </r>
  <r>
    <d v="2022-05-04T00:00:00"/>
    <s v="P0020"/>
    <n v="10"/>
    <x v="2"/>
    <x v="0"/>
    <n v="0"/>
    <x v="5"/>
    <x v="14"/>
    <x v="0"/>
    <x v="2"/>
    <n v="61"/>
    <n v="76.25"/>
    <n v="610"/>
    <n v="762.5"/>
    <x v="3"/>
    <x v="4"/>
    <x v="1"/>
  </r>
  <r>
    <d v="2022-05-06T00:00:00"/>
    <s v="P0034"/>
    <n v="7"/>
    <x v="2"/>
    <x v="0"/>
    <n v="0"/>
    <x v="0"/>
    <x v="13"/>
    <x v="4"/>
    <x v="2"/>
    <n v="55"/>
    <n v="58.3"/>
    <n v="385"/>
    <n v="408.09999999999997"/>
    <x v="16"/>
    <x v="4"/>
    <x v="1"/>
  </r>
  <r>
    <d v="2022-05-07T00:00:00"/>
    <s v="P0015"/>
    <n v="4"/>
    <x v="1"/>
    <x v="1"/>
    <n v="0"/>
    <x v="1"/>
    <x v="27"/>
    <x v="2"/>
    <x v="3"/>
    <n v="12"/>
    <n v="15.719999999999999"/>
    <n v="48"/>
    <n v="62.879999999999995"/>
    <x v="20"/>
    <x v="4"/>
    <x v="1"/>
  </r>
  <r>
    <d v="2022-05-07T00:00:00"/>
    <s v="P0027"/>
    <n v="1"/>
    <x v="1"/>
    <x v="0"/>
    <n v="0"/>
    <x v="1"/>
    <x v="26"/>
    <x v="4"/>
    <x v="2"/>
    <n v="48"/>
    <n v="57.120000000000005"/>
    <n v="48"/>
    <n v="57.120000000000005"/>
    <x v="20"/>
    <x v="4"/>
    <x v="1"/>
  </r>
  <r>
    <d v="2022-05-08T00:00:00"/>
    <s v="P0022"/>
    <n v="7"/>
    <x v="1"/>
    <x v="0"/>
    <n v="0"/>
    <x v="2"/>
    <x v="22"/>
    <x v="0"/>
    <x v="0"/>
    <n v="121"/>
    <n v="141.57"/>
    <n v="847"/>
    <n v="990.99"/>
    <x v="21"/>
    <x v="4"/>
    <x v="1"/>
  </r>
  <r>
    <d v="2022-05-09T00:00:00"/>
    <s v="P0017"/>
    <n v="12"/>
    <x v="0"/>
    <x v="1"/>
    <n v="0"/>
    <x v="3"/>
    <x v="39"/>
    <x v="2"/>
    <x v="0"/>
    <n v="134"/>
    <n v="156.78"/>
    <n v="1608"/>
    <n v="1881.3600000000001"/>
    <x v="4"/>
    <x v="4"/>
    <x v="1"/>
  </r>
  <r>
    <d v="2022-05-10T00:00:00"/>
    <s v="P0009"/>
    <n v="6"/>
    <x v="2"/>
    <x v="0"/>
    <n v="0"/>
    <x v="4"/>
    <x v="37"/>
    <x v="3"/>
    <x v="3"/>
    <n v="6"/>
    <n v="7.8599999999999994"/>
    <n v="36"/>
    <n v="47.16"/>
    <x v="26"/>
    <x v="4"/>
    <x v="1"/>
  </r>
  <r>
    <d v="2022-05-12T00:00:00"/>
    <s v="P0011"/>
    <n v="7"/>
    <x v="1"/>
    <x v="1"/>
    <n v="0"/>
    <x v="6"/>
    <x v="31"/>
    <x v="2"/>
    <x v="2"/>
    <n v="44"/>
    <n v="48.4"/>
    <n v="308"/>
    <n v="338.8"/>
    <x v="6"/>
    <x v="4"/>
    <x v="1"/>
  </r>
  <r>
    <d v="2022-05-13T00:00:00"/>
    <s v="P0012"/>
    <n v="5"/>
    <x v="2"/>
    <x v="0"/>
    <n v="0"/>
    <x v="0"/>
    <x v="35"/>
    <x v="2"/>
    <x v="1"/>
    <n v="73"/>
    <n v="94.17"/>
    <n v="365"/>
    <n v="470.85"/>
    <x v="22"/>
    <x v="4"/>
    <x v="1"/>
  </r>
  <r>
    <d v="2022-05-14T00:00:00"/>
    <s v="P0008"/>
    <n v="14"/>
    <x v="2"/>
    <x v="1"/>
    <n v="0"/>
    <x v="1"/>
    <x v="25"/>
    <x v="3"/>
    <x v="1"/>
    <n v="83"/>
    <n v="94.62"/>
    <n v="1162"/>
    <n v="1324.68"/>
    <x v="29"/>
    <x v="4"/>
    <x v="1"/>
  </r>
  <r>
    <d v="2022-05-15T00:00:00"/>
    <s v="P0020"/>
    <n v="5"/>
    <x v="1"/>
    <x v="0"/>
    <n v="0"/>
    <x v="2"/>
    <x v="14"/>
    <x v="0"/>
    <x v="2"/>
    <n v="61"/>
    <n v="76.25"/>
    <n v="305"/>
    <n v="381.25"/>
    <x v="17"/>
    <x v="4"/>
    <x v="1"/>
  </r>
  <r>
    <d v="2022-05-16T00:00:00"/>
    <s v="P0010"/>
    <n v="13"/>
    <x v="2"/>
    <x v="1"/>
    <n v="0"/>
    <x v="3"/>
    <x v="20"/>
    <x v="2"/>
    <x v="0"/>
    <n v="148"/>
    <n v="164.28"/>
    <n v="1924"/>
    <n v="2135.64"/>
    <x v="23"/>
    <x v="4"/>
    <x v="1"/>
  </r>
  <r>
    <d v="2022-05-16T00:00:00"/>
    <s v="P0031"/>
    <n v="13"/>
    <x v="1"/>
    <x v="0"/>
    <n v="0"/>
    <x v="3"/>
    <x v="5"/>
    <x v="4"/>
    <x v="1"/>
    <n v="93"/>
    <n v="104.16"/>
    <n v="1209"/>
    <n v="1354.08"/>
    <x v="23"/>
    <x v="4"/>
    <x v="1"/>
  </r>
  <r>
    <d v="2022-05-17T00:00:00"/>
    <s v="P0027"/>
    <n v="8"/>
    <x v="2"/>
    <x v="1"/>
    <n v="0"/>
    <x v="4"/>
    <x v="26"/>
    <x v="4"/>
    <x v="2"/>
    <n v="48"/>
    <n v="57.120000000000005"/>
    <n v="384"/>
    <n v="456.96000000000004"/>
    <x v="30"/>
    <x v="4"/>
    <x v="1"/>
  </r>
  <r>
    <d v="2022-05-18T00:00:00"/>
    <s v="P0027"/>
    <n v="4"/>
    <x v="0"/>
    <x v="0"/>
    <n v="0"/>
    <x v="5"/>
    <x v="26"/>
    <x v="4"/>
    <x v="2"/>
    <n v="48"/>
    <n v="57.120000000000005"/>
    <n v="192"/>
    <n v="228.48000000000002"/>
    <x v="7"/>
    <x v="4"/>
    <x v="1"/>
  </r>
  <r>
    <d v="2022-05-18T00:00:00"/>
    <s v="P0038"/>
    <n v="8"/>
    <x v="0"/>
    <x v="0"/>
    <n v="0"/>
    <x v="5"/>
    <x v="1"/>
    <x v="1"/>
    <x v="1"/>
    <n v="72"/>
    <n v="79.92"/>
    <n v="576"/>
    <n v="639.36"/>
    <x v="7"/>
    <x v="4"/>
    <x v="1"/>
  </r>
  <r>
    <d v="2022-05-20T00:00:00"/>
    <s v="P0044"/>
    <n v="15"/>
    <x v="1"/>
    <x v="1"/>
    <n v="0"/>
    <x v="0"/>
    <x v="11"/>
    <x v="1"/>
    <x v="1"/>
    <n v="76"/>
    <n v="82.08"/>
    <n v="1140"/>
    <n v="1231.2"/>
    <x v="9"/>
    <x v="4"/>
    <x v="1"/>
  </r>
  <r>
    <d v="2022-05-22T00:00:00"/>
    <s v="P0015"/>
    <n v="12"/>
    <x v="2"/>
    <x v="0"/>
    <n v="0"/>
    <x v="2"/>
    <x v="27"/>
    <x v="2"/>
    <x v="3"/>
    <n v="12"/>
    <n v="15.719999999999999"/>
    <n v="144"/>
    <n v="188.64"/>
    <x v="18"/>
    <x v="4"/>
    <x v="1"/>
  </r>
  <r>
    <d v="2022-05-25T00:00:00"/>
    <s v="P0002"/>
    <n v="7"/>
    <x v="1"/>
    <x v="0"/>
    <n v="0"/>
    <x v="5"/>
    <x v="29"/>
    <x v="3"/>
    <x v="1"/>
    <n v="105"/>
    <n v="142.80000000000001"/>
    <n v="735"/>
    <n v="999.60000000000014"/>
    <x v="11"/>
    <x v="4"/>
    <x v="1"/>
  </r>
  <r>
    <d v="2022-05-26T00:00:00"/>
    <s v="P0028"/>
    <n v="2"/>
    <x v="2"/>
    <x v="0"/>
    <n v="0"/>
    <x v="6"/>
    <x v="33"/>
    <x v="4"/>
    <x v="3"/>
    <n v="37"/>
    <n v="41.81"/>
    <n v="74"/>
    <n v="83.62"/>
    <x v="12"/>
    <x v="4"/>
    <x v="1"/>
  </r>
  <r>
    <d v="2022-05-26T00:00:00"/>
    <s v="P0027"/>
    <n v="2"/>
    <x v="1"/>
    <x v="0"/>
    <n v="0"/>
    <x v="6"/>
    <x v="26"/>
    <x v="4"/>
    <x v="2"/>
    <n v="48"/>
    <n v="57.120000000000005"/>
    <n v="96"/>
    <n v="114.24000000000001"/>
    <x v="12"/>
    <x v="4"/>
    <x v="1"/>
  </r>
  <r>
    <d v="2022-05-28T00:00:00"/>
    <s v="P0041"/>
    <n v="10"/>
    <x v="0"/>
    <x v="1"/>
    <n v="0"/>
    <x v="1"/>
    <x v="41"/>
    <x v="1"/>
    <x v="0"/>
    <n v="138"/>
    <n v="173.88"/>
    <n v="1380"/>
    <n v="1738.8"/>
    <x v="14"/>
    <x v="4"/>
    <x v="1"/>
  </r>
  <r>
    <d v="2022-05-28T00:00:00"/>
    <s v="P0008"/>
    <n v="5"/>
    <x v="0"/>
    <x v="0"/>
    <n v="0"/>
    <x v="1"/>
    <x v="25"/>
    <x v="3"/>
    <x v="1"/>
    <n v="83"/>
    <n v="94.62"/>
    <n v="415"/>
    <n v="473.1"/>
    <x v="14"/>
    <x v="4"/>
    <x v="1"/>
  </r>
  <r>
    <d v="2022-05-28T00:00:00"/>
    <s v="P0010"/>
    <n v="9"/>
    <x v="1"/>
    <x v="1"/>
    <n v="0"/>
    <x v="1"/>
    <x v="20"/>
    <x v="2"/>
    <x v="0"/>
    <n v="148"/>
    <n v="164.28"/>
    <n v="1332"/>
    <n v="1478.52"/>
    <x v="14"/>
    <x v="4"/>
    <x v="1"/>
  </r>
  <r>
    <d v="2022-05-28T00:00:00"/>
    <s v="P0004"/>
    <n v="12"/>
    <x v="1"/>
    <x v="0"/>
    <n v="0"/>
    <x v="1"/>
    <x v="3"/>
    <x v="3"/>
    <x v="2"/>
    <n v="44"/>
    <n v="48.84"/>
    <n v="528"/>
    <n v="586.08000000000004"/>
    <x v="14"/>
    <x v="4"/>
    <x v="1"/>
  </r>
  <r>
    <d v="2022-05-28T00:00:00"/>
    <s v="P0020"/>
    <n v="14"/>
    <x v="2"/>
    <x v="1"/>
    <n v="0"/>
    <x v="1"/>
    <x v="14"/>
    <x v="0"/>
    <x v="2"/>
    <n v="61"/>
    <n v="76.25"/>
    <n v="854"/>
    <n v="1067.5"/>
    <x v="14"/>
    <x v="4"/>
    <x v="1"/>
  </r>
  <r>
    <d v="2022-05-30T00:00:00"/>
    <s v="P0044"/>
    <n v="9"/>
    <x v="2"/>
    <x v="0"/>
    <n v="0"/>
    <x v="3"/>
    <x v="11"/>
    <x v="1"/>
    <x v="1"/>
    <n v="76"/>
    <n v="82.08"/>
    <n v="684"/>
    <n v="738.72"/>
    <x v="24"/>
    <x v="4"/>
    <x v="1"/>
  </r>
  <r>
    <d v="2022-05-30T00:00:00"/>
    <s v="P0005"/>
    <n v="4"/>
    <x v="0"/>
    <x v="1"/>
    <n v="0"/>
    <x v="3"/>
    <x v="24"/>
    <x v="3"/>
    <x v="0"/>
    <n v="133"/>
    <n v="155.61000000000001"/>
    <n v="532"/>
    <n v="622.44000000000005"/>
    <x v="24"/>
    <x v="4"/>
    <x v="1"/>
  </r>
  <r>
    <d v="2022-05-30T00:00:00"/>
    <s v="P0033"/>
    <n v="3"/>
    <x v="1"/>
    <x v="1"/>
    <n v="0"/>
    <x v="3"/>
    <x v="38"/>
    <x v="4"/>
    <x v="1"/>
    <n v="95"/>
    <n v="119.7"/>
    <n v="285"/>
    <n v="359.1"/>
    <x v="24"/>
    <x v="4"/>
    <x v="1"/>
  </r>
  <r>
    <d v="2022-06-03T00:00:00"/>
    <s v="P0008"/>
    <n v="14"/>
    <x v="1"/>
    <x v="0"/>
    <n v="0"/>
    <x v="0"/>
    <x v="25"/>
    <x v="3"/>
    <x v="1"/>
    <n v="83"/>
    <n v="94.62"/>
    <n v="1162"/>
    <n v="1324.68"/>
    <x v="2"/>
    <x v="5"/>
    <x v="1"/>
  </r>
  <r>
    <d v="2022-06-10T00:00:00"/>
    <s v="P0028"/>
    <n v="8"/>
    <x v="0"/>
    <x v="0"/>
    <n v="0"/>
    <x v="0"/>
    <x v="33"/>
    <x v="4"/>
    <x v="3"/>
    <n v="37"/>
    <n v="41.81"/>
    <n v="296"/>
    <n v="334.48"/>
    <x v="26"/>
    <x v="5"/>
    <x v="1"/>
  </r>
  <r>
    <d v="2022-06-11T00:00:00"/>
    <s v="P0039"/>
    <n v="13"/>
    <x v="1"/>
    <x v="1"/>
    <n v="0"/>
    <x v="1"/>
    <x v="34"/>
    <x v="1"/>
    <x v="3"/>
    <n v="37"/>
    <n v="42.55"/>
    <n v="481"/>
    <n v="553.15"/>
    <x v="5"/>
    <x v="5"/>
    <x v="1"/>
  </r>
  <r>
    <d v="2022-06-11T00:00:00"/>
    <s v="P0021"/>
    <n v="6"/>
    <x v="2"/>
    <x v="0"/>
    <n v="0"/>
    <x v="1"/>
    <x v="32"/>
    <x v="0"/>
    <x v="0"/>
    <n v="126"/>
    <n v="162.54"/>
    <n v="756"/>
    <n v="975.24"/>
    <x v="5"/>
    <x v="5"/>
    <x v="1"/>
  </r>
  <r>
    <d v="2022-06-13T00:00:00"/>
    <s v="P0026"/>
    <n v="6"/>
    <x v="2"/>
    <x v="1"/>
    <n v="0"/>
    <x v="3"/>
    <x v="42"/>
    <x v="4"/>
    <x v="3"/>
    <n v="18"/>
    <n v="24.66"/>
    <n v="108"/>
    <n v="147.96"/>
    <x v="22"/>
    <x v="5"/>
    <x v="1"/>
  </r>
  <r>
    <d v="2022-06-15T00:00:00"/>
    <s v="P0042"/>
    <n v="15"/>
    <x v="0"/>
    <x v="0"/>
    <n v="0"/>
    <x v="5"/>
    <x v="10"/>
    <x v="1"/>
    <x v="0"/>
    <n v="120"/>
    <n v="162"/>
    <n v="1800"/>
    <n v="2430"/>
    <x v="17"/>
    <x v="5"/>
    <x v="1"/>
  </r>
  <r>
    <d v="2022-06-16T00:00:00"/>
    <s v="P0029"/>
    <n v="15"/>
    <x v="1"/>
    <x v="1"/>
    <n v="0"/>
    <x v="6"/>
    <x v="19"/>
    <x v="4"/>
    <x v="2"/>
    <n v="47"/>
    <n v="53.11"/>
    <n v="705"/>
    <n v="796.65"/>
    <x v="23"/>
    <x v="5"/>
    <x v="1"/>
  </r>
  <r>
    <d v="2022-06-19T00:00:00"/>
    <s v="P0002"/>
    <n v="8"/>
    <x v="2"/>
    <x v="1"/>
    <n v="0"/>
    <x v="2"/>
    <x v="29"/>
    <x v="3"/>
    <x v="1"/>
    <n v="105"/>
    <n v="142.80000000000001"/>
    <n v="840"/>
    <n v="1142.4000000000001"/>
    <x v="8"/>
    <x v="5"/>
    <x v="1"/>
  </r>
  <r>
    <d v="2022-06-21T00:00:00"/>
    <s v="P0017"/>
    <n v="14"/>
    <x v="2"/>
    <x v="1"/>
    <n v="0"/>
    <x v="4"/>
    <x v="39"/>
    <x v="2"/>
    <x v="0"/>
    <n v="134"/>
    <n v="156.78"/>
    <n v="1876"/>
    <n v="2194.92"/>
    <x v="10"/>
    <x v="5"/>
    <x v="1"/>
  </r>
  <r>
    <d v="2022-06-22T00:00:00"/>
    <s v="P0040"/>
    <n v="10"/>
    <x v="1"/>
    <x v="1"/>
    <n v="0"/>
    <x v="5"/>
    <x v="17"/>
    <x v="1"/>
    <x v="1"/>
    <n v="90"/>
    <n v="115.2"/>
    <n v="900"/>
    <n v="1152"/>
    <x v="18"/>
    <x v="5"/>
    <x v="1"/>
  </r>
  <r>
    <d v="2022-06-22T00:00:00"/>
    <s v="P0001"/>
    <n v="4"/>
    <x v="2"/>
    <x v="1"/>
    <n v="0"/>
    <x v="5"/>
    <x v="16"/>
    <x v="3"/>
    <x v="1"/>
    <n v="98"/>
    <n v="103.88"/>
    <n v="392"/>
    <n v="415.52"/>
    <x v="18"/>
    <x v="5"/>
    <x v="1"/>
  </r>
  <r>
    <d v="2022-06-23T00:00:00"/>
    <s v="P0004"/>
    <n v="8"/>
    <x v="2"/>
    <x v="0"/>
    <n v="0"/>
    <x v="6"/>
    <x v="3"/>
    <x v="3"/>
    <x v="2"/>
    <n v="44"/>
    <n v="48.84"/>
    <n v="352"/>
    <n v="390.72"/>
    <x v="19"/>
    <x v="5"/>
    <x v="1"/>
  </r>
  <r>
    <d v="2022-06-24T00:00:00"/>
    <s v="P0018"/>
    <n v="7"/>
    <x v="2"/>
    <x v="1"/>
    <n v="0"/>
    <x v="0"/>
    <x v="30"/>
    <x v="2"/>
    <x v="3"/>
    <n v="37"/>
    <n v="49.21"/>
    <n v="259"/>
    <n v="344.47"/>
    <x v="27"/>
    <x v="5"/>
    <x v="1"/>
  </r>
  <r>
    <d v="2022-06-25T00:00:00"/>
    <s v="P0012"/>
    <n v="7"/>
    <x v="1"/>
    <x v="0"/>
    <n v="0"/>
    <x v="1"/>
    <x v="35"/>
    <x v="2"/>
    <x v="1"/>
    <n v="73"/>
    <n v="94.17"/>
    <n v="511"/>
    <n v="659.19"/>
    <x v="11"/>
    <x v="5"/>
    <x v="1"/>
  </r>
  <r>
    <d v="2022-06-26T00:00:00"/>
    <s v="P0034"/>
    <n v="4"/>
    <x v="2"/>
    <x v="1"/>
    <n v="0"/>
    <x v="2"/>
    <x v="13"/>
    <x v="4"/>
    <x v="2"/>
    <n v="55"/>
    <n v="58.3"/>
    <n v="220"/>
    <n v="233.2"/>
    <x v="12"/>
    <x v="5"/>
    <x v="1"/>
  </r>
  <r>
    <d v="2022-06-26T00:00:00"/>
    <s v="P0043"/>
    <n v="12"/>
    <x v="2"/>
    <x v="0"/>
    <n v="0"/>
    <x v="2"/>
    <x v="23"/>
    <x v="1"/>
    <x v="1"/>
    <n v="67"/>
    <n v="83.08"/>
    <n v="804"/>
    <n v="996.96"/>
    <x v="12"/>
    <x v="5"/>
    <x v="1"/>
  </r>
  <r>
    <d v="2022-07-03T00:00:00"/>
    <s v="P0033"/>
    <n v="15"/>
    <x v="2"/>
    <x v="1"/>
    <n v="0"/>
    <x v="2"/>
    <x v="38"/>
    <x v="4"/>
    <x v="1"/>
    <n v="95"/>
    <n v="119.7"/>
    <n v="1425"/>
    <n v="1795.5"/>
    <x v="2"/>
    <x v="6"/>
    <x v="1"/>
  </r>
  <r>
    <d v="2022-07-04T00:00:00"/>
    <s v="P0007"/>
    <n v="7"/>
    <x v="2"/>
    <x v="0"/>
    <n v="0"/>
    <x v="3"/>
    <x v="36"/>
    <x v="3"/>
    <x v="2"/>
    <n v="43"/>
    <n v="47.730000000000004"/>
    <n v="301"/>
    <n v="334.11"/>
    <x v="3"/>
    <x v="6"/>
    <x v="1"/>
  </r>
  <r>
    <d v="2022-07-05T00:00:00"/>
    <s v="P0025"/>
    <n v="7"/>
    <x v="1"/>
    <x v="1"/>
    <n v="0"/>
    <x v="4"/>
    <x v="7"/>
    <x v="0"/>
    <x v="3"/>
    <n v="7"/>
    <n v="8.33"/>
    <n v="49"/>
    <n v="58.31"/>
    <x v="15"/>
    <x v="6"/>
    <x v="1"/>
  </r>
  <r>
    <d v="2022-07-05T00:00:00"/>
    <s v="P0015"/>
    <n v="8"/>
    <x v="2"/>
    <x v="0"/>
    <n v="0"/>
    <x v="4"/>
    <x v="27"/>
    <x v="2"/>
    <x v="3"/>
    <n v="12"/>
    <n v="15.719999999999999"/>
    <n v="96"/>
    <n v="125.75999999999999"/>
    <x v="15"/>
    <x v="6"/>
    <x v="1"/>
  </r>
  <r>
    <d v="2022-07-06T00:00:00"/>
    <s v="P0041"/>
    <n v="2"/>
    <x v="2"/>
    <x v="1"/>
    <n v="0"/>
    <x v="5"/>
    <x v="41"/>
    <x v="1"/>
    <x v="0"/>
    <n v="138"/>
    <n v="173.88"/>
    <n v="276"/>
    <n v="347.76"/>
    <x v="16"/>
    <x v="6"/>
    <x v="1"/>
  </r>
  <r>
    <d v="2022-07-08T00:00:00"/>
    <s v="P0018"/>
    <n v="2"/>
    <x v="2"/>
    <x v="0"/>
    <n v="0"/>
    <x v="0"/>
    <x v="30"/>
    <x v="2"/>
    <x v="3"/>
    <n v="37"/>
    <n v="49.21"/>
    <n v="74"/>
    <n v="98.42"/>
    <x v="21"/>
    <x v="6"/>
    <x v="1"/>
  </r>
  <r>
    <d v="2022-07-10T00:00:00"/>
    <s v="P0032"/>
    <n v="12"/>
    <x v="1"/>
    <x v="1"/>
    <n v="0"/>
    <x v="2"/>
    <x v="18"/>
    <x v="4"/>
    <x v="1"/>
    <n v="89"/>
    <n v="117.48"/>
    <n v="1068"/>
    <n v="1409.76"/>
    <x v="26"/>
    <x v="6"/>
    <x v="1"/>
  </r>
  <r>
    <d v="2022-07-12T00:00:00"/>
    <s v="P0028"/>
    <n v="12"/>
    <x v="2"/>
    <x v="1"/>
    <n v="0"/>
    <x v="4"/>
    <x v="33"/>
    <x v="4"/>
    <x v="3"/>
    <n v="37"/>
    <n v="41.81"/>
    <n v="444"/>
    <n v="501.72"/>
    <x v="6"/>
    <x v="6"/>
    <x v="1"/>
  </r>
  <r>
    <d v="2022-07-13T00:00:00"/>
    <s v="P0025"/>
    <n v="7"/>
    <x v="2"/>
    <x v="0"/>
    <n v="0"/>
    <x v="5"/>
    <x v="7"/>
    <x v="0"/>
    <x v="3"/>
    <n v="7"/>
    <n v="8.33"/>
    <n v="49"/>
    <n v="58.31"/>
    <x v="22"/>
    <x v="6"/>
    <x v="1"/>
  </r>
  <r>
    <d v="2022-07-14T00:00:00"/>
    <s v="P0033"/>
    <n v="9"/>
    <x v="2"/>
    <x v="0"/>
    <n v="0"/>
    <x v="6"/>
    <x v="38"/>
    <x v="4"/>
    <x v="1"/>
    <n v="95"/>
    <n v="119.7"/>
    <n v="855"/>
    <n v="1077.3"/>
    <x v="29"/>
    <x v="6"/>
    <x v="1"/>
  </r>
  <r>
    <d v="2022-07-15T00:00:00"/>
    <s v="P0004"/>
    <n v="2"/>
    <x v="1"/>
    <x v="0"/>
    <n v="0"/>
    <x v="0"/>
    <x v="3"/>
    <x v="3"/>
    <x v="2"/>
    <n v="44"/>
    <n v="48.84"/>
    <n v="88"/>
    <n v="97.68"/>
    <x v="17"/>
    <x v="6"/>
    <x v="1"/>
  </r>
  <r>
    <d v="2022-07-17T00:00:00"/>
    <s v="P0041"/>
    <n v="8"/>
    <x v="1"/>
    <x v="1"/>
    <n v="0"/>
    <x v="2"/>
    <x v="41"/>
    <x v="1"/>
    <x v="0"/>
    <n v="138"/>
    <n v="173.88"/>
    <n v="1104"/>
    <n v="1391.04"/>
    <x v="30"/>
    <x v="6"/>
    <x v="1"/>
  </r>
  <r>
    <d v="2022-07-18T00:00:00"/>
    <s v="P0010"/>
    <n v="12"/>
    <x v="2"/>
    <x v="0"/>
    <n v="0"/>
    <x v="3"/>
    <x v="20"/>
    <x v="2"/>
    <x v="0"/>
    <n v="148"/>
    <n v="164.28"/>
    <n v="1776"/>
    <n v="1971.3600000000001"/>
    <x v="7"/>
    <x v="6"/>
    <x v="1"/>
  </r>
  <r>
    <d v="2022-07-20T00:00:00"/>
    <s v="P0042"/>
    <n v="8"/>
    <x v="0"/>
    <x v="0"/>
    <n v="0"/>
    <x v="5"/>
    <x v="10"/>
    <x v="1"/>
    <x v="0"/>
    <n v="120"/>
    <n v="162"/>
    <n v="960"/>
    <n v="1296"/>
    <x v="9"/>
    <x v="6"/>
    <x v="1"/>
  </r>
  <r>
    <d v="2022-07-22T00:00:00"/>
    <s v="P0034"/>
    <n v="6"/>
    <x v="2"/>
    <x v="1"/>
    <n v="0"/>
    <x v="0"/>
    <x v="13"/>
    <x v="4"/>
    <x v="2"/>
    <n v="55"/>
    <n v="58.3"/>
    <n v="330"/>
    <n v="349.79999999999995"/>
    <x v="18"/>
    <x v="6"/>
    <x v="1"/>
  </r>
  <r>
    <d v="2022-07-23T00:00:00"/>
    <s v="P0018"/>
    <n v="2"/>
    <x v="1"/>
    <x v="0"/>
    <n v="0"/>
    <x v="1"/>
    <x v="30"/>
    <x v="2"/>
    <x v="3"/>
    <n v="37"/>
    <n v="49.21"/>
    <n v="74"/>
    <n v="98.42"/>
    <x v="19"/>
    <x v="6"/>
    <x v="1"/>
  </r>
  <r>
    <d v="2022-07-24T00:00:00"/>
    <s v="P0006"/>
    <n v="14"/>
    <x v="2"/>
    <x v="1"/>
    <n v="0"/>
    <x v="2"/>
    <x v="15"/>
    <x v="3"/>
    <x v="1"/>
    <n v="75"/>
    <n v="85.5"/>
    <n v="1050"/>
    <n v="1197"/>
    <x v="27"/>
    <x v="6"/>
    <x v="1"/>
  </r>
  <r>
    <d v="2022-07-24T00:00:00"/>
    <s v="P0027"/>
    <n v="1"/>
    <x v="1"/>
    <x v="0"/>
    <n v="0"/>
    <x v="2"/>
    <x v="26"/>
    <x v="4"/>
    <x v="2"/>
    <n v="48"/>
    <n v="57.120000000000005"/>
    <n v="48"/>
    <n v="57.120000000000005"/>
    <x v="27"/>
    <x v="6"/>
    <x v="1"/>
  </r>
  <r>
    <d v="2022-07-25T00:00:00"/>
    <s v="P0044"/>
    <n v="2"/>
    <x v="2"/>
    <x v="1"/>
    <n v="0"/>
    <x v="3"/>
    <x v="11"/>
    <x v="1"/>
    <x v="1"/>
    <n v="76"/>
    <n v="82.08"/>
    <n v="152"/>
    <n v="164.16"/>
    <x v="11"/>
    <x v="6"/>
    <x v="1"/>
  </r>
  <r>
    <d v="2022-07-25T00:00:00"/>
    <s v="P0017"/>
    <n v="12"/>
    <x v="2"/>
    <x v="1"/>
    <n v="0"/>
    <x v="3"/>
    <x v="39"/>
    <x v="2"/>
    <x v="0"/>
    <n v="134"/>
    <n v="156.78"/>
    <n v="1608"/>
    <n v="1881.3600000000001"/>
    <x v="11"/>
    <x v="6"/>
    <x v="1"/>
  </r>
  <r>
    <d v="2022-07-25T00:00:00"/>
    <s v="P0003"/>
    <n v="13"/>
    <x v="1"/>
    <x v="1"/>
    <n v="0"/>
    <x v="3"/>
    <x v="6"/>
    <x v="3"/>
    <x v="1"/>
    <n v="71"/>
    <n v="80.94"/>
    <n v="923"/>
    <n v="1052.22"/>
    <x v="11"/>
    <x v="6"/>
    <x v="1"/>
  </r>
  <r>
    <d v="2022-07-26T00:00:00"/>
    <s v="P0003"/>
    <n v="10"/>
    <x v="1"/>
    <x v="0"/>
    <n v="0"/>
    <x v="4"/>
    <x v="6"/>
    <x v="3"/>
    <x v="1"/>
    <n v="71"/>
    <n v="80.94"/>
    <n v="710"/>
    <n v="809.4"/>
    <x v="12"/>
    <x v="6"/>
    <x v="1"/>
  </r>
  <r>
    <d v="2022-07-26T00:00:00"/>
    <s v="P0026"/>
    <n v="1"/>
    <x v="1"/>
    <x v="1"/>
    <n v="0"/>
    <x v="4"/>
    <x v="42"/>
    <x v="4"/>
    <x v="3"/>
    <n v="18"/>
    <n v="24.66"/>
    <n v="18"/>
    <n v="24.66"/>
    <x v="12"/>
    <x v="6"/>
    <x v="1"/>
  </r>
  <r>
    <d v="2022-08-03T00:00:00"/>
    <s v="P0012"/>
    <n v="5"/>
    <x v="2"/>
    <x v="1"/>
    <n v="0"/>
    <x v="5"/>
    <x v="35"/>
    <x v="2"/>
    <x v="1"/>
    <n v="73"/>
    <n v="94.17"/>
    <n v="365"/>
    <n v="470.85"/>
    <x v="2"/>
    <x v="7"/>
    <x v="1"/>
  </r>
  <r>
    <d v="2022-08-06T00:00:00"/>
    <s v="P0016"/>
    <n v="9"/>
    <x v="1"/>
    <x v="0"/>
    <n v="0"/>
    <x v="1"/>
    <x v="21"/>
    <x v="2"/>
    <x v="3"/>
    <n v="13"/>
    <n v="16.64"/>
    <n v="117"/>
    <n v="149.76"/>
    <x v="16"/>
    <x v="7"/>
    <x v="1"/>
  </r>
  <r>
    <d v="2022-08-08T00:00:00"/>
    <s v="P0016"/>
    <n v="2"/>
    <x v="2"/>
    <x v="0"/>
    <n v="0"/>
    <x v="3"/>
    <x v="21"/>
    <x v="2"/>
    <x v="3"/>
    <n v="13"/>
    <n v="16.64"/>
    <n v="26"/>
    <n v="33.28"/>
    <x v="21"/>
    <x v="7"/>
    <x v="1"/>
  </r>
  <r>
    <d v="2022-08-08T00:00:00"/>
    <s v="P0032"/>
    <n v="12"/>
    <x v="2"/>
    <x v="1"/>
    <n v="0"/>
    <x v="3"/>
    <x v="18"/>
    <x v="4"/>
    <x v="1"/>
    <n v="89"/>
    <n v="117.48"/>
    <n v="1068"/>
    <n v="1409.76"/>
    <x v="21"/>
    <x v="7"/>
    <x v="1"/>
  </r>
  <r>
    <d v="2022-08-08T00:00:00"/>
    <s v="P0021"/>
    <n v="11"/>
    <x v="2"/>
    <x v="1"/>
    <n v="0"/>
    <x v="3"/>
    <x v="32"/>
    <x v="0"/>
    <x v="0"/>
    <n v="126"/>
    <n v="162.54"/>
    <n v="1386"/>
    <n v="1787.9399999999998"/>
    <x v="21"/>
    <x v="7"/>
    <x v="1"/>
  </r>
  <r>
    <d v="2022-08-14T00:00:00"/>
    <s v="P0030"/>
    <n v="14"/>
    <x v="2"/>
    <x v="1"/>
    <n v="0"/>
    <x v="2"/>
    <x v="28"/>
    <x v="4"/>
    <x v="0"/>
    <n v="148"/>
    <n v="201.28"/>
    <n v="2072"/>
    <n v="2817.92"/>
    <x v="29"/>
    <x v="7"/>
    <x v="1"/>
  </r>
  <r>
    <d v="2022-08-15T00:00:00"/>
    <s v="P0011"/>
    <n v="10"/>
    <x v="0"/>
    <x v="1"/>
    <n v="0"/>
    <x v="3"/>
    <x v="31"/>
    <x v="2"/>
    <x v="2"/>
    <n v="44"/>
    <n v="48.4"/>
    <n v="440"/>
    <n v="484"/>
    <x v="17"/>
    <x v="7"/>
    <x v="1"/>
  </r>
  <r>
    <d v="2022-08-15T00:00:00"/>
    <s v="P0015"/>
    <n v="7"/>
    <x v="2"/>
    <x v="0"/>
    <n v="0"/>
    <x v="3"/>
    <x v="27"/>
    <x v="2"/>
    <x v="3"/>
    <n v="12"/>
    <n v="15.719999999999999"/>
    <n v="84"/>
    <n v="110.03999999999999"/>
    <x v="17"/>
    <x v="7"/>
    <x v="1"/>
  </r>
  <r>
    <d v="2022-08-18T00:00:00"/>
    <s v="P0029"/>
    <n v="8"/>
    <x v="1"/>
    <x v="0"/>
    <n v="0"/>
    <x v="6"/>
    <x v="19"/>
    <x v="4"/>
    <x v="2"/>
    <n v="47"/>
    <n v="53.11"/>
    <n v="376"/>
    <n v="424.88"/>
    <x v="7"/>
    <x v="7"/>
    <x v="1"/>
  </r>
  <r>
    <d v="2022-08-18T00:00:00"/>
    <s v="P0010"/>
    <n v="2"/>
    <x v="1"/>
    <x v="1"/>
    <n v="0"/>
    <x v="6"/>
    <x v="20"/>
    <x v="2"/>
    <x v="0"/>
    <n v="148"/>
    <n v="164.28"/>
    <n v="296"/>
    <n v="328.56"/>
    <x v="7"/>
    <x v="7"/>
    <x v="1"/>
  </r>
  <r>
    <d v="2022-08-19T00:00:00"/>
    <s v="P0007"/>
    <n v="3"/>
    <x v="1"/>
    <x v="0"/>
    <n v="0"/>
    <x v="0"/>
    <x v="36"/>
    <x v="3"/>
    <x v="2"/>
    <n v="43"/>
    <n v="47.730000000000004"/>
    <n v="129"/>
    <n v="143.19"/>
    <x v="8"/>
    <x v="7"/>
    <x v="1"/>
  </r>
  <r>
    <d v="2022-08-20T00:00:00"/>
    <s v="P0023"/>
    <n v="13"/>
    <x v="2"/>
    <x v="0"/>
    <n v="0"/>
    <x v="1"/>
    <x v="12"/>
    <x v="0"/>
    <x v="0"/>
    <n v="141"/>
    <n v="149.46"/>
    <n v="1833"/>
    <n v="1942.98"/>
    <x v="9"/>
    <x v="7"/>
    <x v="1"/>
  </r>
  <r>
    <d v="2022-08-20T00:00:00"/>
    <s v="P0033"/>
    <n v="14"/>
    <x v="2"/>
    <x v="0"/>
    <n v="0"/>
    <x v="1"/>
    <x v="38"/>
    <x v="4"/>
    <x v="1"/>
    <n v="95"/>
    <n v="119.7"/>
    <n v="1330"/>
    <n v="1675.8"/>
    <x v="9"/>
    <x v="7"/>
    <x v="1"/>
  </r>
  <r>
    <d v="2022-08-21T00:00:00"/>
    <s v="P0016"/>
    <n v="4"/>
    <x v="2"/>
    <x v="0"/>
    <n v="0"/>
    <x v="2"/>
    <x v="21"/>
    <x v="2"/>
    <x v="3"/>
    <n v="13"/>
    <n v="16.64"/>
    <n v="52"/>
    <n v="66.56"/>
    <x v="10"/>
    <x v="7"/>
    <x v="1"/>
  </r>
  <r>
    <d v="2022-08-23T00:00:00"/>
    <s v="P0044"/>
    <n v="11"/>
    <x v="1"/>
    <x v="0"/>
    <n v="0"/>
    <x v="4"/>
    <x v="11"/>
    <x v="1"/>
    <x v="1"/>
    <n v="76"/>
    <n v="82.08"/>
    <n v="836"/>
    <n v="902.88"/>
    <x v="19"/>
    <x v="7"/>
    <x v="1"/>
  </r>
  <r>
    <d v="2022-08-23T00:00:00"/>
    <s v="P0029"/>
    <n v="14"/>
    <x v="2"/>
    <x v="1"/>
    <n v="0"/>
    <x v="4"/>
    <x v="19"/>
    <x v="4"/>
    <x v="2"/>
    <n v="47"/>
    <n v="53.11"/>
    <n v="658"/>
    <n v="743.54"/>
    <x v="19"/>
    <x v="7"/>
    <x v="1"/>
  </r>
  <r>
    <d v="2022-08-24T00:00:00"/>
    <s v="P0005"/>
    <n v="5"/>
    <x v="2"/>
    <x v="1"/>
    <n v="0"/>
    <x v="5"/>
    <x v="24"/>
    <x v="3"/>
    <x v="0"/>
    <n v="133"/>
    <n v="155.61000000000001"/>
    <n v="665"/>
    <n v="778.05000000000007"/>
    <x v="27"/>
    <x v="7"/>
    <x v="1"/>
  </r>
  <r>
    <d v="2022-08-26T00:00:00"/>
    <s v="P0019"/>
    <n v="13"/>
    <x v="0"/>
    <x v="1"/>
    <n v="0"/>
    <x v="0"/>
    <x v="40"/>
    <x v="2"/>
    <x v="0"/>
    <n v="150"/>
    <n v="210"/>
    <n v="1950"/>
    <n v="2730"/>
    <x v="12"/>
    <x v="7"/>
    <x v="1"/>
  </r>
  <r>
    <d v="2022-08-26T00:00:00"/>
    <s v="P0037"/>
    <n v="8"/>
    <x v="1"/>
    <x v="0"/>
    <n v="0"/>
    <x v="0"/>
    <x v="8"/>
    <x v="1"/>
    <x v="1"/>
    <n v="67"/>
    <n v="85.76"/>
    <n v="536"/>
    <n v="686.08"/>
    <x v="12"/>
    <x v="7"/>
    <x v="1"/>
  </r>
  <r>
    <d v="2022-08-27T00:00:00"/>
    <s v="P0039"/>
    <n v="15"/>
    <x v="0"/>
    <x v="0"/>
    <n v="0"/>
    <x v="1"/>
    <x v="34"/>
    <x v="1"/>
    <x v="3"/>
    <n v="37"/>
    <n v="42.55"/>
    <n v="555"/>
    <n v="638.25"/>
    <x v="13"/>
    <x v="7"/>
    <x v="1"/>
  </r>
  <r>
    <d v="2022-08-28T00:00:00"/>
    <s v="P0005"/>
    <n v="9"/>
    <x v="1"/>
    <x v="0"/>
    <n v="0"/>
    <x v="2"/>
    <x v="24"/>
    <x v="3"/>
    <x v="0"/>
    <n v="133"/>
    <n v="155.61000000000001"/>
    <n v="1197"/>
    <n v="1400.4900000000002"/>
    <x v="14"/>
    <x v="7"/>
    <x v="1"/>
  </r>
  <r>
    <d v="2022-08-28T00:00:00"/>
    <s v="P0039"/>
    <n v="5"/>
    <x v="2"/>
    <x v="0"/>
    <n v="0"/>
    <x v="2"/>
    <x v="34"/>
    <x v="1"/>
    <x v="3"/>
    <n v="37"/>
    <n v="42.55"/>
    <n v="185"/>
    <n v="212.75"/>
    <x v="14"/>
    <x v="7"/>
    <x v="1"/>
  </r>
  <r>
    <d v="2022-08-30T00:00:00"/>
    <s v="P0006"/>
    <n v="6"/>
    <x v="1"/>
    <x v="1"/>
    <n v="0"/>
    <x v="4"/>
    <x v="15"/>
    <x v="3"/>
    <x v="1"/>
    <n v="75"/>
    <n v="85.5"/>
    <n v="450"/>
    <n v="513"/>
    <x v="24"/>
    <x v="7"/>
    <x v="1"/>
  </r>
  <r>
    <d v="2022-08-30T00:00:00"/>
    <s v="P0043"/>
    <n v="6"/>
    <x v="2"/>
    <x v="1"/>
    <n v="0"/>
    <x v="4"/>
    <x v="23"/>
    <x v="1"/>
    <x v="1"/>
    <n v="67"/>
    <n v="83.08"/>
    <n v="402"/>
    <n v="498.48"/>
    <x v="24"/>
    <x v="7"/>
    <x v="1"/>
  </r>
  <r>
    <d v="2022-08-30T00:00:00"/>
    <s v="P0025"/>
    <n v="5"/>
    <x v="2"/>
    <x v="1"/>
    <n v="0"/>
    <x v="4"/>
    <x v="7"/>
    <x v="0"/>
    <x v="3"/>
    <n v="7"/>
    <n v="8.33"/>
    <n v="35"/>
    <n v="41.65"/>
    <x v="24"/>
    <x v="7"/>
    <x v="1"/>
  </r>
  <r>
    <d v="2022-08-31T00:00:00"/>
    <s v="P0015"/>
    <n v="13"/>
    <x v="2"/>
    <x v="1"/>
    <n v="0"/>
    <x v="5"/>
    <x v="27"/>
    <x v="2"/>
    <x v="3"/>
    <n v="12"/>
    <n v="15.719999999999999"/>
    <n v="156"/>
    <n v="204.35999999999999"/>
    <x v="25"/>
    <x v="7"/>
    <x v="1"/>
  </r>
  <r>
    <d v="2022-09-04T00:00:00"/>
    <s v="P0002"/>
    <n v="1"/>
    <x v="2"/>
    <x v="1"/>
    <n v="0"/>
    <x v="2"/>
    <x v="29"/>
    <x v="3"/>
    <x v="1"/>
    <n v="105"/>
    <n v="142.80000000000001"/>
    <n v="105"/>
    <n v="142.80000000000001"/>
    <x v="3"/>
    <x v="8"/>
    <x v="1"/>
  </r>
  <r>
    <d v="2022-09-06T00:00:00"/>
    <s v="P0005"/>
    <n v="12"/>
    <x v="0"/>
    <x v="0"/>
    <n v="0"/>
    <x v="4"/>
    <x v="24"/>
    <x v="3"/>
    <x v="0"/>
    <n v="133"/>
    <n v="155.61000000000001"/>
    <n v="1596"/>
    <n v="1867.3200000000002"/>
    <x v="16"/>
    <x v="8"/>
    <x v="1"/>
  </r>
  <r>
    <d v="2022-09-09T00:00:00"/>
    <s v="P0041"/>
    <n v="9"/>
    <x v="2"/>
    <x v="0"/>
    <n v="0"/>
    <x v="0"/>
    <x v="41"/>
    <x v="1"/>
    <x v="0"/>
    <n v="138"/>
    <n v="173.88"/>
    <n v="1242"/>
    <n v="1564.92"/>
    <x v="4"/>
    <x v="8"/>
    <x v="1"/>
  </r>
  <r>
    <d v="2022-09-09T00:00:00"/>
    <s v="P0003"/>
    <n v="3"/>
    <x v="2"/>
    <x v="0"/>
    <n v="0"/>
    <x v="0"/>
    <x v="6"/>
    <x v="3"/>
    <x v="1"/>
    <n v="71"/>
    <n v="80.94"/>
    <n v="213"/>
    <n v="242.82"/>
    <x v="4"/>
    <x v="8"/>
    <x v="1"/>
  </r>
  <r>
    <d v="2022-09-10T00:00:00"/>
    <s v="P0035"/>
    <n v="15"/>
    <x v="1"/>
    <x v="1"/>
    <n v="0"/>
    <x v="1"/>
    <x v="4"/>
    <x v="4"/>
    <x v="3"/>
    <n v="5"/>
    <n v="6.7"/>
    <n v="75"/>
    <n v="100.5"/>
    <x v="26"/>
    <x v="8"/>
    <x v="1"/>
  </r>
  <r>
    <d v="2022-09-10T00:00:00"/>
    <s v="P0038"/>
    <n v="4"/>
    <x v="2"/>
    <x v="1"/>
    <n v="0"/>
    <x v="1"/>
    <x v="1"/>
    <x v="1"/>
    <x v="1"/>
    <n v="72"/>
    <n v="79.92"/>
    <n v="288"/>
    <n v="319.68"/>
    <x v="26"/>
    <x v="8"/>
    <x v="1"/>
  </r>
  <r>
    <d v="2022-09-14T00:00:00"/>
    <s v="P0029"/>
    <n v="3"/>
    <x v="2"/>
    <x v="1"/>
    <n v="0"/>
    <x v="5"/>
    <x v="19"/>
    <x v="4"/>
    <x v="2"/>
    <n v="47"/>
    <n v="53.11"/>
    <n v="141"/>
    <n v="159.32999999999998"/>
    <x v="29"/>
    <x v="8"/>
    <x v="1"/>
  </r>
  <r>
    <d v="2022-09-15T00:00:00"/>
    <s v="P0037"/>
    <n v="15"/>
    <x v="1"/>
    <x v="0"/>
    <n v="0"/>
    <x v="6"/>
    <x v="8"/>
    <x v="1"/>
    <x v="1"/>
    <n v="67"/>
    <n v="85.76"/>
    <n v="1005"/>
    <n v="1286.4000000000001"/>
    <x v="17"/>
    <x v="8"/>
    <x v="1"/>
  </r>
  <r>
    <d v="2022-09-18T00:00:00"/>
    <s v="P0026"/>
    <n v="14"/>
    <x v="1"/>
    <x v="1"/>
    <n v="0"/>
    <x v="2"/>
    <x v="42"/>
    <x v="4"/>
    <x v="3"/>
    <n v="18"/>
    <n v="24.66"/>
    <n v="252"/>
    <n v="345.24"/>
    <x v="7"/>
    <x v="8"/>
    <x v="1"/>
  </r>
  <r>
    <d v="2022-09-19T00:00:00"/>
    <s v="P0033"/>
    <n v="8"/>
    <x v="0"/>
    <x v="1"/>
    <n v="0"/>
    <x v="3"/>
    <x v="38"/>
    <x v="4"/>
    <x v="1"/>
    <n v="95"/>
    <n v="119.7"/>
    <n v="760"/>
    <n v="957.6"/>
    <x v="8"/>
    <x v="8"/>
    <x v="1"/>
  </r>
  <r>
    <d v="2022-09-20T00:00:00"/>
    <s v="P0033"/>
    <n v="6"/>
    <x v="2"/>
    <x v="0"/>
    <n v="0"/>
    <x v="4"/>
    <x v="38"/>
    <x v="4"/>
    <x v="1"/>
    <n v="95"/>
    <n v="119.7"/>
    <n v="570"/>
    <n v="718.2"/>
    <x v="9"/>
    <x v="8"/>
    <x v="1"/>
  </r>
  <r>
    <d v="2022-09-20T00:00:00"/>
    <s v="P0001"/>
    <n v="10"/>
    <x v="2"/>
    <x v="0"/>
    <n v="0"/>
    <x v="4"/>
    <x v="16"/>
    <x v="3"/>
    <x v="1"/>
    <n v="98"/>
    <n v="103.88"/>
    <n v="980"/>
    <n v="1038.8"/>
    <x v="9"/>
    <x v="8"/>
    <x v="1"/>
  </r>
  <r>
    <d v="2022-09-21T00:00:00"/>
    <s v="P0018"/>
    <n v="14"/>
    <x v="1"/>
    <x v="0"/>
    <n v="0"/>
    <x v="5"/>
    <x v="30"/>
    <x v="2"/>
    <x v="3"/>
    <n v="37"/>
    <n v="49.21"/>
    <n v="518"/>
    <n v="688.94"/>
    <x v="10"/>
    <x v="8"/>
    <x v="1"/>
  </r>
  <r>
    <d v="2022-09-21T00:00:00"/>
    <s v="P0026"/>
    <n v="5"/>
    <x v="2"/>
    <x v="1"/>
    <n v="0"/>
    <x v="5"/>
    <x v="42"/>
    <x v="4"/>
    <x v="3"/>
    <n v="18"/>
    <n v="24.66"/>
    <n v="90"/>
    <n v="123.3"/>
    <x v="10"/>
    <x v="8"/>
    <x v="1"/>
  </r>
  <r>
    <d v="2022-09-22T00:00:00"/>
    <s v="P0043"/>
    <n v="12"/>
    <x v="1"/>
    <x v="0"/>
    <n v="0"/>
    <x v="6"/>
    <x v="23"/>
    <x v="1"/>
    <x v="1"/>
    <n v="67"/>
    <n v="83.08"/>
    <n v="804"/>
    <n v="996.96"/>
    <x v="18"/>
    <x v="8"/>
    <x v="1"/>
  </r>
  <r>
    <d v="2022-09-23T00:00:00"/>
    <s v="P0012"/>
    <n v="12"/>
    <x v="2"/>
    <x v="0"/>
    <n v="0"/>
    <x v="0"/>
    <x v="35"/>
    <x v="2"/>
    <x v="1"/>
    <n v="73"/>
    <n v="94.17"/>
    <n v="876"/>
    <n v="1130.04"/>
    <x v="19"/>
    <x v="8"/>
    <x v="1"/>
  </r>
  <r>
    <d v="2022-09-24T00:00:00"/>
    <s v="P0032"/>
    <n v="14"/>
    <x v="2"/>
    <x v="0"/>
    <n v="0"/>
    <x v="1"/>
    <x v="18"/>
    <x v="4"/>
    <x v="1"/>
    <n v="89"/>
    <n v="117.48"/>
    <n v="1246"/>
    <n v="1644.72"/>
    <x v="27"/>
    <x v="8"/>
    <x v="1"/>
  </r>
  <r>
    <d v="2022-09-24T00:00:00"/>
    <s v="P0032"/>
    <n v="8"/>
    <x v="2"/>
    <x v="1"/>
    <n v="0"/>
    <x v="1"/>
    <x v="18"/>
    <x v="4"/>
    <x v="1"/>
    <n v="89"/>
    <n v="117.48"/>
    <n v="712"/>
    <n v="939.84"/>
    <x v="27"/>
    <x v="8"/>
    <x v="1"/>
  </r>
  <r>
    <d v="2022-09-27T00:00:00"/>
    <s v="P0036"/>
    <n v="4"/>
    <x v="2"/>
    <x v="1"/>
    <n v="0"/>
    <x v="4"/>
    <x v="43"/>
    <x v="4"/>
    <x v="1"/>
    <n v="90"/>
    <n v="96.3"/>
    <n v="360"/>
    <n v="385.2"/>
    <x v="13"/>
    <x v="8"/>
    <x v="1"/>
  </r>
  <r>
    <d v="2022-09-27T00:00:00"/>
    <s v="P0044"/>
    <n v="9"/>
    <x v="2"/>
    <x v="1"/>
    <n v="0"/>
    <x v="4"/>
    <x v="11"/>
    <x v="1"/>
    <x v="1"/>
    <n v="76"/>
    <n v="82.08"/>
    <n v="684"/>
    <n v="738.72"/>
    <x v="13"/>
    <x v="8"/>
    <x v="1"/>
  </r>
  <r>
    <d v="2022-09-27T00:00:00"/>
    <s v="P0038"/>
    <n v="3"/>
    <x v="0"/>
    <x v="1"/>
    <n v="0"/>
    <x v="4"/>
    <x v="1"/>
    <x v="1"/>
    <x v="1"/>
    <n v="72"/>
    <n v="79.92"/>
    <n v="216"/>
    <n v="239.76"/>
    <x v="13"/>
    <x v="8"/>
    <x v="1"/>
  </r>
  <r>
    <d v="2022-09-29T00:00:00"/>
    <s v="P0034"/>
    <n v="13"/>
    <x v="2"/>
    <x v="0"/>
    <n v="0"/>
    <x v="6"/>
    <x v="13"/>
    <x v="4"/>
    <x v="2"/>
    <n v="55"/>
    <n v="58.3"/>
    <n v="715"/>
    <n v="757.9"/>
    <x v="28"/>
    <x v="8"/>
    <x v="1"/>
  </r>
  <r>
    <d v="2022-10-03T00:00:00"/>
    <s v="P0011"/>
    <n v="5"/>
    <x v="2"/>
    <x v="1"/>
    <n v="0"/>
    <x v="3"/>
    <x v="31"/>
    <x v="2"/>
    <x v="2"/>
    <n v="44"/>
    <n v="48.4"/>
    <n v="220"/>
    <n v="242"/>
    <x v="2"/>
    <x v="9"/>
    <x v="1"/>
  </r>
  <r>
    <d v="2022-10-04T00:00:00"/>
    <s v="P0007"/>
    <n v="15"/>
    <x v="2"/>
    <x v="0"/>
    <n v="0"/>
    <x v="4"/>
    <x v="36"/>
    <x v="3"/>
    <x v="2"/>
    <n v="43"/>
    <n v="47.730000000000004"/>
    <n v="645"/>
    <n v="715.95"/>
    <x v="3"/>
    <x v="9"/>
    <x v="1"/>
  </r>
  <r>
    <d v="2022-10-06T00:00:00"/>
    <s v="P0035"/>
    <n v="1"/>
    <x v="2"/>
    <x v="0"/>
    <n v="0"/>
    <x v="6"/>
    <x v="4"/>
    <x v="4"/>
    <x v="3"/>
    <n v="5"/>
    <n v="6.7"/>
    <n v="5"/>
    <n v="6.7"/>
    <x v="16"/>
    <x v="9"/>
    <x v="1"/>
  </r>
  <r>
    <d v="2022-10-09T00:00:00"/>
    <s v="P0038"/>
    <n v="14"/>
    <x v="1"/>
    <x v="0"/>
    <n v="0"/>
    <x v="2"/>
    <x v="1"/>
    <x v="1"/>
    <x v="1"/>
    <n v="72"/>
    <n v="79.92"/>
    <n v="1008"/>
    <n v="1118.8800000000001"/>
    <x v="4"/>
    <x v="9"/>
    <x v="1"/>
  </r>
  <r>
    <d v="2022-10-10T00:00:00"/>
    <s v="P0019"/>
    <n v="9"/>
    <x v="2"/>
    <x v="0"/>
    <n v="0"/>
    <x v="3"/>
    <x v="40"/>
    <x v="2"/>
    <x v="0"/>
    <n v="150"/>
    <n v="210"/>
    <n v="1350"/>
    <n v="1890"/>
    <x v="26"/>
    <x v="9"/>
    <x v="1"/>
  </r>
  <r>
    <d v="2022-10-10T00:00:00"/>
    <s v="P0044"/>
    <n v="12"/>
    <x v="1"/>
    <x v="0"/>
    <n v="0"/>
    <x v="3"/>
    <x v="11"/>
    <x v="1"/>
    <x v="1"/>
    <n v="76"/>
    <n v="82.08"/>
    <n v="912"/>
    <n v="984.96"/>
    <x v="26"/>
    <x v="9"/>
    <x v="1"/>
  </r>
  <r>
    <d v="2022-10-11T00:00:00"/>
    <s v="P0008"/>
    <n v="10"/>
    <x v="2"/>
    <x v="0"/>
    <n v="0"/>
    <x v="4"/>
    <x v="25"/>
    <x v="3"/>
    <x v="1"/>
    <n v="83"/>
    <n v="94.62"/>
    <n v="830"/>
    <n v="946.2"/>
    <x v="5"/>
    <x v="9"/>
    <x v="1"/>
  </r>
  <r>
    <d v="2022-10-13T00:00:00"/>
    <s v="P0002"/>
    <n v="15"/>
    <x v="1"/>
    <x v="0"/>
    <n v="0"/>
    <x v="6"/>
    <x v="29"/>
    <x v="3"/>
    <x v="1"/>
    <n v="105"/>
    <n v="142.80000000000001"/>
    <n v="1575"/>
    <n v="2142"/>
    <x v="22"/>
    <x v="9"/>
    <x v="1"/>
  </r>
  <r>
    <d v="2022-10-14T00:00:00"/>
    <s v="P0044"/>
    <n v="15"/>
    <x v="0"/>
    <x v="0"/>
    <n v="0"/>
    <x v="0"/>
    <x v="11"/>
    <x v="1"/>
    <x v="1"/>
    <n v="76"/>
    <n v="82.08"/>
    <n v="1140"/>
    <n v="1231.2"/>
    <x v="29"/>
    <x v="9"/>
    <x v="1"/>
  </r>
  <r>
    <d v="2022-10-15T00:00:00"/>
    <s v="P0015"/>
    <n v="10"/>
    <x v="2"/>
    <x v="1"/>
    <n v="0"/>
    <x v="1"/>
    <x v="27"/>
    <x v="2"/>
    <x v="3"/>
    <n v="12"/>
    <n v="15.719999999999999"/>
    <n v="120"/>
    <n v="157.19999999999999"/>
    <x v="17"/>
    <x v="9"/>
    <x v="1"/>
  </r>
  <r>
    <d v="2022-10-16T00:00:00"/>
    <s v="P0036"/>
    <n v="3"/>
    <x v="1"/>
    <x v="0"/>
    <n v="0"/>
    <x v="2"/>
    <x v="43"/>
    <x v="4"/>
    <x v="1"/>
    <n v="90"/>
    <n v="96.3"/>
    <n v="270"/>
    <n v="288.89999999999998"/>
    <x v="23"/>
    <x v="9"/>
    <x v="1"/>
  </r>
  <r>
    <d v="2022-10-23T00:00:00"/>
    <s v="P0024"/>
    <n v="14"/>
    <x v="1"/>
    <x v="1"/>
    <n v="0"/>
    <x v="2"/>
    <x v="0"/>
    <x v="0"/>
    <x v="0"/>
    <n v="144"/>
    <n v="156.96"/>
    <n v="2016"/>
    <n v="2197.44"/>
    <x v="19"/>
    <x v="9"/>
    <x v="1"/>
  </r>
  <r>
    <d v="2022-10-30T00:00:00"/>
    <s v="P0042"/>
    <n v="3"/>
    <x v="2"/>
    <x v="1"/>
    <n v="0"/>
    <x v="2"/>
    <x v="10"/>
    <x v="1"/>
    <x v="0"/>
    <n v="120"/>
    <n v="162"/>
    <n v="360"/>
    <n v="486"/>
    <x v="24"/>
    <x v="9"/>
    <x v="1"/>
  </r>
  <r>
    <d v="2022-10-31T00:00:00"/>
    <s v="P0038"/>
    <n v="8"/>
    <x v="2"/>
    <x v="0"/>
    <n v="0"/>
    <x v="3"/>
    <x v="1"/>
    <x v="1"/>
    <x v="1"/>
    <n v="72"/>
    <n v="79.92"/>
    <n v="576"/>
    <n v="639.36"/>
    <x v="25"/>
    <x v="9"/>
    <x v="1"/>
  </r>
  <r>
    <d v="2022-11-01T00:00:00"/>
    <s v="P0012"/>
    <n v="15"/>
    <x v="0"/>
    <x v="0"/>
    <n v="0"/>
    <x v="4"/>
    <x v="35"/>
    <x v="2"/>
    <x v="1"/>
    <n v="73"/>
    <n v="94.17"/>
    <n v="1095"/>
    <n v="1412.55"/>
    <x v="0"/>
    <x v="10"/>
    <x v="1"/>
  </r>
  <r>
    <d v="2022-11-02T00:00:00"/>
    <s v="P0015"/>
    <n v="15"/>
    <x v="0"/>
    <x v="1"/>
    <n v="0"/>
    <x v="5"/>
    <x v="27"/>
    <x v="2"/>
    <x v="3"/>
    <n v="12"/>
    <n v="15.719999999999999"/>
    <n v="180"/>
    <n v="235.79999999999998"/>
    <x v="1"/>
    <x v="10"/>
    <x v="1"/>
  </r>
  <r>
    <d v="2022-11-02T00:00:00"/>
    <s v="P0030"/>
    <n v="15"/>
    <x v="2"/>
    <x v="1"/>
    <n v="0"/>
    <x v="5"/>
    <x v="28"/>
    <x v="4"/>
    <x v="0"/>
    <n v="148"/>
    <n v="201.28"/>
    <n v="2220"/>
    <n v="3019.2"/>
    <x v="1"/>
    <x v="10"/>
    <x v="1"/>
  </r>
  <r>
    <d v="2022-11-02T00:00:00"/>
    <s v="P0035"/>
    <n v="5"/>
    <x v="2"/>
    <x v="1"/>
    <n v="0"/>
    <x v="5"/>
    <x v="4"/>
    <x v="4"/>
    <x v="3"/>
    <n v="5"/>
    <n v="6.7"/>
    <n v="25"/>
    <n v="33.5"/>
    <x v="1"/>
    <x v="10"/>
    <x v="1"/>
  </r>
  <r>
    <d v="2022-11-03T00:00:00"/>
    <s v="P0020"/>
    <n v="11"/>
    <x v="1"/>
    <x v="0"/>
    <n v="0"/>
    <x v="6"/>
    <x v="14"/>
    <x v="0"/>
    <x v="2"/>
    <n v="61"/>
    <n v="76.25"/>
    <n v="671"/>
    <n v="838.75"/>
    <x v="2"/>
    <x v="10"/>
    <x v="1"/>
  </r>
  <r>
    <d v="2022-11-04T00:00:00"/>
    <s v="P0008"/>
    <n v="10"/>
    <x v="2"/>
    <x v="0"/>
    <n v="0"/>
    <x v="0"/>
    <x v="25"/>
    <x v="3"/>
    <x v="1"/>
    <n v="83"/>
    <n v="94.62"/>
    <n v="830"/>
    <n v="946.2"/>
    <x v="3"/>
    <x v="10"/>
    <x v="1"/>
  </r>
  <r>
    <d v="2022-11-05T00:00:00"/>
    <s v="P0019"/>
    <n v="15"/>
    <x v="2"/>
    <x v="1"/>
    <n v="0"/>
    <x v="1"/>
    <x v="40"/>
    <x v="2"/>
    <x v="0"/>
    <n v="150"/>
    <n v="210"/>
    <n v="2250"/>
    <n v="3150"/>
    <x v="15"/>
    <x v="10"/>
    <x v="1"/>
  </r>
  <r>
    <d v="2022-11-06T00:00:00"/>
    <s v="P0043"/>
    <n v="13"/>
    <x v="2"/>
    <x v="1"/>
    <n v="0"/>
    <x v="2"/>
    <x v="23"/>
    <x v="1"/>
    <x v="1"/>
    <n v="67"/>
    <n v="83.08"/>
    <n v="871"/>
    <n v="1080.04"/>
    <x v="16"/>
    <x v="10"/>
    <x v="1"/>
  </r>
  <r>
    <d v="2022-11-06T00:00:00"/>
    <s v="P0015"/>
    <n v="13"/>
    <x v="1"/>
    <x v="0"/>
    <n v="0"/>
    <x v="2"/>
    <x v="27"/>
    <x v="2"/>
    <x v="3"/>
    <n v="12"/>
    <n v="15.719999999999999"/>
    <n v="156"/>
    <n v="204.35999999999999"/>
    <x v="16"/>
    <x v="10"/>
    <x v="1"/>
  </r>
  <r>
    <d v="2022-11-06T00:00:00"/>
    <s v="P0042"/>
    <n v="13"/>
    <x v="2"/>
    <x v="1"/>
    <n v="0"/>
    <x v="2"/>
    <x v="10"/>
    <x v="1"/>
    <x v="0"/>
    <n v="120"/>
    <n v="162"/>
    <n v="1560"/>
    <n v="2106"/>
    <x v="16"/>
    <x v="10"/>
    <x v="1"/>
  </r>
  <r>
    <d v="2022-11-07T00:00:00"/>
    <s v="P0040"/>
    <n v="13"/>
    <x v="1"/>
    <x v="1"/>
    <n v="0"/>
    <x v="3"/>
    <x v="17"/>
    <x v="1"/>
    <x v="1"/>
    <n v="90"/>
    <n v="115.2"/>
    <n v="1170"/>
    <n v="1497.6000000000001"/>
    <x v="20"/>
    <x v="10"/>
    <x v="1"/>
  </r>
  <r>
    <d v="2022-11-08T00:00:00"/>
    <s v="P0036"/>
    <n v="11"/>
    <x v="0"/>
    <x v="1"/>
    <n v="0"/>
    <x v="4"/>
    <x v="43"/>
    <x v="4"/>
    <x v="1"/>
    <n v="90"/>
    <n v="96.3"/>
    <n v="990"/>
    <n v="1059.3"/>
    <x v="21"/>
    <x v="10"/>
    <x v="1"/>
  </r>
  <r>
    <d v="2022-11-08T00:00:00"/>
    <s v="P0019"/>
    <n v="10"/>
    <x v="0"/>
    <x v="0"/>
    <n v="0"/>
    <x v="4"/>
    <x v="40"/>
    <x v="2"/>
    <x v="0"/>
    <n v="150"/>
    <n v="210"/>
    <n v="1500"/>
    <n v="2100"/>
    <x v="21"/>
    <x v="10"/>
    <x v="1"/>
  </r>
  <r>
    <d v="2022-11-09T00:00:00"/>
    <s v="P0027"/>
    <n v="8"/>
    <x v="1"/>
    <x v="1"/>
    <n v="0"/>
    <x v="5"/>
    <x v="26"/>
    <x v="4"/>
    <x v="2"/>
    <n v="48"/>
    <n v="57.120000000000005"/>
    <n v="384"/>
    <n v="456.96000000000004"/>
    <x v="4"/>
    <x v="10"/>
    <x v="1"/>
  </r>
  <r>
    <d v="2022-11-10T00:00:00"/>
    <s v="P0018"/>
    <n v="7"/>
    <x v="2"/>
    <x v="0"/>
    <n v="0"/>
    <x v="6"/>
    <x v="30"/>
    <x v="2"/>
    <x v="3"/>
    <n v="37"/>
    <n v="49.21"/>
    <n v="259"/>
    <n v="344.47"/>
    <x v="26"/>
    <x v="10"/>
    <x v="1"/>
  </r>
  <r>
    <d v="2022-11-13T00:00:00"/>
    <s v="P0027"/>
    <n v="10"/>
    <x v="0"/>
    <x v="1"/>
    <n v="0"/>
    <x v="2"/>
    <x v="26"/>
    <x v="4"/>
    <x v="2"/>
    <n v="48"/>
    <n v="57.120000000000005"/>
    <n v="480"/>
    <n v="571.20000000000005"/>
    <x v="22"/>
    <x v="10"/>
    <x v="1"/>
  </r>
  <r>
    <d v="2022-11-14T00:00:00"/>
    <s v="P0002"/>
    <n v="1"/>
    <x v="2"/>
    <x v="1"/>
    <n v="0"/>
    <x v="3"/>
    <x v="29"/>
    <x v="3"/>
    <x v="1"/>
    <n v="105"/>
    <n v="142.80000000000001"/>
    <n v="105"/>
    <n v="142.80000000000001"/>
    <x v="29"/>
    <x v="10"/>
    <x v="1"/>
  </r>
  <r>
    <d v="2022-11-15T00:00:00"/>
    <s v="P0012"/>
    <n v="14"/>
    <x v="2"/>
    <x v="1"/>
    <n v="0"/>
    <x v="4"/>
    <x v="35"/>
    <x v="2"/>
    <x v="1"/>
    <n v="73"/>
    <n v="94.17"/>
    <n v="1022"/>
    <n v="1318.38"/>
    <x v="17"/>
    <x v="10"/>
    <x v="1"/>
  </r>
  <r>
    <d v="2022-11-16T00:00:00"/>
    <s v="P0017"/>
    <n v="8"/>
    <x v="1"/>
    <x v="0"/>
    <n v="0"/>
    <x v="5"/>
    <x v="39"/>
    <x v="2"/>
    <x v="0"/>
    <n v="134"/>
    <n v="156.78"/>
    <n v="1072"/>
    <n v="1254.24"/>
    <x v="23"/>
    <x v="10"/>
    <x v="1"/>
  </r>
  <r>
    <d v="2022-11-18T00:00:00"/>
    <s v="P0034"/>
    <n v="8"/>
    <x v="2"/>
    <x v="1"/>
    <n v="0"/>
    <x v="0"/>
    <x v="13"/>
    <x v="4"/>
    <x v="2"/>
    <n v="55"/>
    <n v="58.3"/>
    <n v="440"/>
    <n v="466.4"/>
    <x v="7"/>
    <x v="10"/>
    <x v="1"/>
  </r>
  <r>
    <d v="2022-11-21T00:00:00"/>
    <s v="P0020"/>
    <n v="6"/>
    <x v="2"/>
    <x v="1"/>
    <n v="0"/>
    <x v="3"/>
    <x v="14"/>
    <x v="0"/>
    <x v="2"/>
    <n v="61"/>
    <n v="76.25"/>
    <n v="366"/>
    <n v="457.5"/>
    <x v="10"/>
    <x v="10"/>
    <x v="1"/>
  </r>
  <r>
    <d v="2022-11-23T00:00:00"/>
    <s v="P0036"/>
    <n v="12"/>
    <x v="1"/>
    <x v="0"/>
    <n v="0"/>
    <x v="5"/>
    <x v="43"/>
    <x v="4"/>
    <x v="1"/>
    <n v="90"/>
    <n v="96.3"/>
    <n v="1080"/>
    <n v="1155.5999999999999"/>
    <x v="19"/>
    <x v="10"/>
    <x v="1"/>
  </r>
  <r>
    <d v="2022-11-25T00:00:00"/>
    <s v="P0004"/>
    <n v="5"/>
    <x v="2"/>
    <x v="1"/>
    <n v="0"/>
    <x v="0"/>
    <x v="3"/>
    <x v="3"/>
    <x v="2"/>
    <n v="44"/>
    <n v="48.84"/>
    <n v="220"/>
    <n v="244.20000000000002"/>
    <x v="11"/>
    <x v="10"/>
    <x v="1"/>
  </r>
  <r>
    <d v="2022-11-26T00:00:00"/>
    <s v="P0032"/>
    <n v="5"/>
    <x v="2"/>
    <x v="0"/>
    <n v="0"/>
    <x v="1"/>
    <x v="18"/>
    <x v="4"/>
    <x v="1"/>
    <n v="89"/>
    <n v="117.48"/>
    <n v="445"/>
    <n v="587.4"/>
    <x v="12"/>
    <x v="10"/>
    <x v="1"/>
  </r>
  <r>
    <d v="2022-11-27T00:00:00"/>
    <s v="P0034"/>
    <n v="15"/>
    <x v="2"/>
    <x v="0"/>
    <n v="0"/>
    <x v="2"/>
    <x v="13"/>
    <x v="4"/>
    <x v="2"/>
    <n v="55"/>
    <n v="58.3"/>
    <n v="825"/>
    <n v="874.5"/>
    <x v="13"/>
    <x v="10"/>
    <x v="1"/>
  </r>
  <r>
    <d v="2022-11-28T00:00:00"/>
    <s v="P0031"/>
    <n v="8"/>
    <x v="2"/>
    <x v="1"/>
    <n v="0"/>
    <x v="3"/>
    <x v="5"/>
    <x v="4"/>
    <x v="1"/>
    <n v="93"/>
    <n v="104.16"/>
    <n v="744"/>
    <n v="833.28"/>
    <x v="14"/>
    <x v="10"/>
    <x v="1"/>
  </r>
  <r>
    <d v="2022-11-30T00:00:00"/>
    <s v="P0015"/>
    <n v="2"/>
    <x v="2"/>
    <x v="0"/>
    <n v="0"/>
    <x v="5"/>
    <x v="27"/>
    <x v="2"/>
    <x v="3"/>
    <n v="12"/>
    <n v="15.719999999999999"/>
    <n v="24"/>
    <n v="31.439999999999998"/>
    <x v="24"/>
    <x v="10"/>
    <x v="1"/>
  </r>
  <r>
    <d v="2022-12-03T00:00:00"/>
    <s v="P0028"/>
    <n v="5"/>
    <x v="0"/>
    <x v="1"/>
    <n v="0"/>
    <x v="1"/>
    <x v="33"/>
    <x v="4"/>
    <x v="3"/>
    <n v="37"/>
    <n v="41.81"/>
    <n v="185"/>
    <n v="209.05"/>
    <x v="2"/>
    <x v="11"/>
    <x v="1"/>
  </r>
  <r>
    <d v="2022-12-04T00:00:00"/>
    <s v="P0026"/>
    <n v="10"/>
    <x v="2"/>
    <x v="1"/>
    <n v="0"/>
    <x v="2"/>
    <x v="42"/>
    <x v="4"/>
    <x v="3"/>
    <n v="18"/>
    <n v="24.66"/>
    <n v="180"/>
    <n v="246.6"/>
    <x v="3"/>
    <x v="11"/>
    <x v="1"/>
  </r>
  <r>
    <d v="2022-12-04T00:00:00"/>
    <s v="P0044"/>
    <n v="15"/>
    <x v="2"/>
    <x v="1"/>
    <n v="0"/>
    <x v="2"/>
    <x v="11"/>
    <x v="1"/>
    <x v="1"/>
    <n v="76"/>
    <n v="82.08"/>
    <n v="1140"/>
    <n v="1231.2"/>
    <x v="3"/>
    <x v="11"/>
    <x v="1"/>
  </r>
  <r>
    <d v="2022-12-07T00:00:00"/>
    <s v="P0038"/>
    <n v="12"/>
    <x v="2"/>
    <x v="1"/>
    <n v="0"/>
    <x v="5"/>
    <x v="1"/>
    <x v="1"/>
    <x v="1"/>
    <n v="72"/>
    <n v="79.92"/>
    <n v="864"/>
    <n v="959.04"/>
    <x v="20"/>
    <x v="11"/>
    <x v="1"/>
  </r>
  <r>
    <d v="2022-12-07T00:00:00"/>
    <s v="P0016"/>
    <n v="13"/>
    <x v="2"/>
    <x v="0"/>
    <n v="0"/>
    <x v="5"/>
    <x v="21"/>
    <x v="2"/>
    <x v="3"/>
    <n v="13"/>
    <n v="16.64"/>
    <n v="169"/>
    <n v="216.32"/>
    <x v="20"/>
    <x v="11"/>
    <x v="1"/>
  </r>
  <r>
    <d v="2022-12-07T00:00:00"/>
    <s v="P0038"/>
    <n v="5"/>
    <x v="2"/>
    <x v="1"/>
    <n v="0"/>
    <x v="5"/>
    <x v="1"/>
    <x v="1"/>
    <x v="1"/>
    <n v="72"/>
    <n v="79.92"/>
    <n v="360"/>
    <n v="399.6"/>
    <x v="20"/>
    <x v="11"/>
    <x v="1"/>
  </r>
  <r>
    <d v="2022-12-11T00:00:00"/>
    <s v="P0027"/>
    <n v="5"/>
    <x v="2"/>
    <x v="0"/>
    <n v="0"/>
    <x v="2"/>
    <x v="26"/>
    <x v="4"/>
    <x v="2"/>
    <n v="48"/>
    <n v="57.120000000000005"/>
    <n v="240"/>
    <n v="285.60000000000002"/>
    <x v="5"/>
    <x v="11"/>
    <x v="1"/>
  </r>
  <r>
    <d v="2022-12-11T00:00:00"/>
    <s v="P0013"/>
    <n v="9"/>
    <x v="0"/>
    <x v="0"/>
    <n v="0"/>
    <x v="2"/>
    <x v="2"/>
    <x v="2"/>
    <x v="1"/>
    <n v="112"/>
    <n v="122.08"/>
    <n v="1008"/>
    <n v="1098.72"/>
    <x v="5"/>
    <x v="11"/>
    <x v="1"/>
  </r>
  <r>
    <d v="2022-12-11T00:00:00"/>
    <s v="P0014"/>
    <n v="10"/>
    <x v="1"/>
    <x v="1"/>
    <n v="0"/>
    <x v="2"/>
    <x v="9"/>
    <x v="2"/>
    <x v="1"/>
    <n v="112"/>
    <n v="146.72"/>
    <n v="1120"/>
    <n v="1467.2"/>
    <x v="5"/>
    <x v="11"/>
    <x v="1"/>
  </r>
  <r>
    <d v="2022-12-12T00:00:00"/>
    <s v="P0030"/>
    <n v="9"/>
    <x v="0"/>
    <x v="1"/>
    <n v="0"/>
    <x v="3"/>
    <x v="28"/>
    <x v="4"/>
    <x v="0"/>
    <n v="148"/>
    <n v="201.28"/>
    <n v="1332"/>
    <n v="1811.52"/>
    <x v="6"/>
    <x v="11"/>
    <x v="1"/>
  </r>
  <r>
    <d v="2022-12-12T00:00:00"/>
    <s v="P0041"/>
    <n v="10"/>
    <x v="0"/>
    <x v="0"/>
    <n v="0"/>
    <x v="3"/>
    <x v="41"/>
    <x v="1"/>
    <x v="0"/>
    <n v="138"/>
    <n v="173.88"/>
    <n v="1380"/>
    <n v="1738.8"/>
    <x v="6"/>
    <x v="11"/>
    <x v="1"/>
  </r>
  <r>
    <d v="2022-12-14T00:00:00"/>
    <s v="P0005"/>
    <n v="4"/>
    <x v="2"/>
    <x v="1"/>
    <n v="0"/>
    <x v="5"/>
    <x v="24"/>
    <x v="3"/>
    <x v="0"/>
    <n v="133"/>
    <n v="155.61000000000001"/>
    <n v="532"/>
    <n v="622.44000000000005"/>
    <x v="29"/>
    <x v="11"/>
    <x v="1"/>
  </r>
  <r>
    <d v="2022-12-15T00:00:00"/>
    <s v="P0009"/>
    <n v="13"/>
    <x v="2"/>
    <x v="0"/>
    <n v="0"/>
    <x v="6"/>
    <x v="37"/>
    <x v="3"/>
    <x v="3"/>
    <n v="6"/>
    <n v="7.8599999999999994"/>
    <n v="78"/>
    <n v="102.17999999999999"/>
    <x v="17"/>
    <x v="11"/>
    <x v="1"/>
  </r>
  <r>
    <d v="2022-12-19T00:00:00"/>
    <s v="P0044"/>
    <n v="7"/>
    <x v="2"/>
    <x v="0"/>
    <n v="0"/>
    <x v="3"/>
    <x v="11"/>
    <x v="1"/>
    <x v="1"/>
    <n v="76"/>
    <n v="82.08"/>
    <n v="532"/>
    <n v="574.55999999999995"/>
    <x v="8"/>
    <x v="11"/>
    <x v="1"/>
  </r>
  <r>
    <d v="2022-12-19T00:00:00"/>
    <s v="P0011"/>
    <n v="14"/>
    <x v="2"/>
    <x v="1"/>
    <n v="0"/>
    <x v="3"/>
    <x v="31"/>
    <x v="2"/>
    <x v="2"/>
    <n v="44"/>
    <n v="48.4"/>
    <n v="616"/>
    <n v="677.6"/>
    <x v="8"/>
    <x v="11"/>
    <x v="1"/>
  </r>
  <r>
    <d v="2022-12-19T00:00:00"/>
    <s v="P0009"/>
    <n v="11"/>
    <x v="1"/>
    <x v="0"/>
    <n v="0"/>
    <x v="3"/>
    <x v="37"/>
    <x v="3"/>
    <x v="3"/>
    <n v="6"/>
    <n v="7.8599999999999994"/>
    <n v="66"/>
    <n v="86.46"/>
    <x v="8"/>
    <x v="11"/>
    <x v="1"/>
  </r>
  <r>
    <d v="2022-12-21T00:00:00"/>
    <s v="P0006"/>
    <n v="10"/>
    <x v="2"/>
    <x v="0"/>
    <n v="0"/>
    <x v="5"/>
    <x v="15"/>
    <x v="3"/>
    <x v="1"/>
    <n v="75"/>
    <n v="85.5"/>
    <n v="750"/>
    <n v="855"/>
    <x v="10"/>
    <x v="11"/>
    <x v="1"/>
  </r>
  <r>
    <d v="2022-12-29T00:00:00"/>
    <s v="P0008"/>
    <n v="15"/>
    <x v="2"/>
    <x v="0"/>
    <n v="0"/>
    <x v="6"/>
    <x v="25"/>
    <x v="3"/>
    <x v="1"/>
    <n v="83"/>
    <n v="94.62"/>
    <n v="1245"/>
    <n v="1419.3000000000002"/>
    <x v="28"/>
    <x v="11"/>
    <x v="1"/>
  </r>
  <r>
    <d v="2022-12-29T00:00:00"/>
    <s v="P0042"/>
    <n v="1"/>
    <x v="0"/>
    <x v="1"/>
    <n v="0"/>
    <x v="6"/>
    <x v="10"/>
    <x v="1"/>
    <x v="0"/>
    <n v="120"/>
    <n v="162"/>
    <n v="120"/>
    <n v="162"/>
    <x v="28"/>
    <x v="11"/>
    <x v="1"/>
  </r>
  <r>
    <d v="2022-12-30T00:00:00"/>
    <s v="P0041"/>
    <n v="14"/>
    <x v="2"/>
    <x v="0"/>
    <n v="0"/>
    <x v="0"/>
    <x v="41"/>
    <x v="1"/>
    <x v="0"/>
    <n v="138"/>
    <n v="173.88"/>
    <n v="1932"/>
    <n v="2434.3199999999997"/>
    <x v="24"/>
    <x v="11"/>
    <x v="1"/>
  </r>
  <r>
    <d v="2022-12-31T00:00:00"/>
    <s v="P0033"/>
    <n v="12"/>
    <x v="1"/>
    <x v="0"/>
    <n v="0"/>
    <x v="1"/>
    <x v="38"/>
    <x v="4"/>
    <x v="1"/>
    <n v="95"/>
    <n v="119.7"/>
    <n v="1140"/>
    <n v="1436.4"/>
    <x v="25"/>
    <x v="11"/>
    <x v="1"/>
  </r>
  <r>
    <d v="2022-12-31T00:00:00"/>
    <s v="P0011"/>
    <n v="6"/>
    <x v="1"/>
    <x v="0"/>
    <n v="0"/>
    <x v="1"/>
    <x v="31"/>
    <x v="2"/>
    <x v="2"/>
    <n v="44"/>
    <n v="48.4"/>
    <n v="264"/>
    <n v="290.39999999999998"/>
    <x v="25"/>
    <x v="11"/>
    <x v="1"/>
  </r>
  <r>
    <d v="2022-12-31T00:00:00"/>
    <s v="P0011"/>
    <n v="3"/>
    <x v="0"/>
    <x v="1"/>
    <n v="0"/>
    <x v="1"/>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9EB11D-1D74-4CA2-92EB-CDE23083EE51}" name="SaleTyp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Q3:AR6"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s" fld="13" baseField="0" baseItem="0" numFmtId="164"/>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2" format="7">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E3E2E2-BB73-437B-8457-289ACD08DA62}" name="Tota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G3:AH4"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s" fld="13" baseField="0" baseItem="0" numFmtId="164"/>
    <dataField name="Sum of Total buying values"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4E9BCC-821C-4F67-AE40-C048B429CB3C}" name="PaymentMon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T3:AU5"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showAll="0"/>
    <pivotField showAll="0">
      <items count="8">
        <item x="2"/>
        <item x="3"/>
        <item x="4"/>
        <item x="5"/>
        <item x="6"/>
        <item x="0"/>
        <item x="1"/>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s" fld="13" baseField="0" baseItem="0" numFmtId="164"/>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CFFCD8-3F07-4EF5-B70D-252F5F20D3FF}"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3:F15"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s" fld="13" baseField="0" baseItem="0" numFmtId="164"/>
    <dataField name="Sum of Total buying values"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9AF306-BF13-462E-B143-F3AB75C23268}"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J3:AK8"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5">
    <i>
      <x/>
    </i>
    <i>
      <x v="1"/>
    </i>
    <i>
      <x v="2"/>
    </i>
    <i>
      <x v="3"/>
    </i>
    <i>
      <x v="4"/>
    </i>
  </rowItems>
  <colItems count="1">
    <i/>
  </colItems>
  <dataFields count="1">
    <dataField name="Sum of Total selling values" fld="1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F410F9-53A0-41A0-A51B-B1D0C84BD402}"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34"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s" fld="13"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99D5E7-D1A9-450F-A5CA-9CF611F2F711}"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4:J48"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showAll="0"/>
    <pivotField showAll="0">
      <items count="8">
        <item x="2"/>
        <item x="3"/>
        <item x="4"/>
        <item x="5"/>
        <item x="6"/>
        <item x="0"/>
        <item x="1"/>
        <item t="default"/>
      </items>
    </pivotField>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defaultSubtotal="0">
      <items count="4">
        <item x="0"/>
        <item x="1"/>
        <item x="2"/>
        <item x="3"/>
      </items>
    </pivotField>
    <pivotField numFmtId="164" showAll="0"/>
    <pivotField dataField="1" numFmtId="164" showAll="0"/>
    <pivotField numFmtId="164" showAll="0"/>
    <pivotField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SELLING PRICE" fld="11" baseField="0" baseItem="0" numFmtId="164"/>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913D3D6-C558-44DD-A9ED-7E15AEBD6466}" autoFormatId="16" applyNumberFormats="0" applyBorderFormats="0" applyFontFormats="0" applyPatternFormats="0" applyAlignmentFormats="0" applyWidthHeightFormats="0">
  <queryTableRefresh nextId="19" unboundColumnsRight="10">
    <queryTableFields count="17">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18" name="Day Name" tableColumnId="18"/>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D4C75B0-3224-476A-B245-3D37722499D6}" autoFormatId="16" applyNumberFormats="0" applyBorderFormats="0" applyFontFormats="0" applyPatternFormats="0" applyAlignmentFormats="0" applyWidthHeightFormats="0">
  <queryTableRefresh nextId="7">
    <queryTableFields count="6">
      <queryTableField id="1" name="PRODUCT ID" tableColumnId="1"/>
      <queryTableField id="2" name="PRODUCT" tableColumnId="2"/>
      <queryTableField id="3" name="CATEGORY" tableColumnId="3"/>
      <queryTableField id="4" name="UOM" tableColumnId="4"/>
      <queryTableField id="5" name="BUYING PRIZE" tableColumnId="5"/>
      <queryTableField id="6" name="SELLING PRIC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05288E2-7772-4D00-966A-93E71F186202}" sourceName="Years">
  <pivotTables>
    <pivotTable tabId="1" name="Productwise"/>
    <pivotTable tabId="1" name="Categorywise"/>
    <pivotTable tabId="1" name="Daily"/>
    <pivotTable tabId="1" name="Monthly"/>
    <pivotTable tabId="1" name="PaymentMonde"/>
    <pivotTable tabId="1" name="SaleTypes"/>
    <pivotTable tabId="1" name="Tota_Sales"/>
  </pivotTables>
  <data>
    <tabular pivotCacheId="15237002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82CD6F60-5656-4392-8DC1-A83C3894C0F5}" sourceName="Months">
  <pivotTables>
    <pivotTable tabId="1" name="Productwise"/>
    <pivotTable tabId="1" name="Categorywise"/>
    <pivotTable tabId="1" name="Daily"/>
    <pivotTable tabId="1" name="PaymentMonde"/>
    <pivotTable tabId="1" name="SaleTypes"/>
    <pivotTable tabId="1" name="Tota_Sales"/>
  </pivotTables>
  <data>
    <tabular pivotCacheId="1523700206">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EB32E3BE-2E0F-40F8-81CA-A555278B77DF}" sourceName="Day Name">
  <pivotTables>
    <pivotTable tabId="1" name="Productwise"/>
    <pivotTable tabId="1" name="Categorywise"/>
    <pivotTable tabId="1" name="Daily"/>
    <pivotTable tabId="1" name="Monthly"/>
    <pivotTable tabId="1" name="PaymentMonde"/>
    <pivotTable tabId="1" name="SaleTypes"/>
    <pivotTable tabId="1" name="Tota_Sales"/>
  </pivotTables>
  <data>
    <tabular pivotCacheId="1523700206">
      <items count="7">
        <i x="2" s="1"/>
        <i x="3" s="1"/>
        <i x="4" s="1"/>
        <i x="5" s="1"/>
        <i x="6"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E8216C3-46B7-483A-BC97-E7F4444F2899}" sourceName="PAYMENT MODE">
  <pivotTables>
    <pivotTable tabId="1" name="Productwise"/>
    <pivotTable tabId="1" name="Categorywise"/>
    <pivotTable tabId="1" name="Daily"/>
    <pivotTable tabId="1" name="Monthly"/>
    <pivotTable tabId="1" name="SaleTypes"/>
    <pivotTable tabId="1" name="Tota_Sales"/>
  </pivotTables>
  <data>
    <tabular pivotCacheId="1523700206">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43726C9-E856-4B2B-A43F-729A9A91420E}" sourceName="SALE TYPE">
  <pivotTables>
    <pivotTable tabId="1" name="Productwise"/>
    <pivotTable tabId="1" name="Categorywise"/>
    <pivotTable tabId="1" name="Daily"/>
    <pivotTable tabId="1" name="Monthly"/>
    <pivotTable tabId="1" name="PaymentMonde"/>
    <pivotTable tabId="1" name="Tota_Sales"/>
  </pivotTables>
  <data>
    <tabular pivotCacheId="15237002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8006AB52-0BDF-40FF-B73D-D12B30DC6FA6}" cache="Slicer_Years" caption="Years" rowHeight="1188000"/>
  <slicer name="Months" xr10:uid="{EDC56E82-18F8-4D9A-AD71-0AC4DFF4DC63}" cache="Slicer_Months" caption="Months" rowHeight="684000"/>
  <slicer name="Day Name" xr10:uid="{42B42903-0FCC-4C9E-BC62-105AD7982BEE}" cache="Slicer_Day_Name" caption="Day Name" columnCount="3" rowHeight="432000"/>
  <slicer name="PAYMENT MODE" xr10:uid="{E4B15438-CBC1-4CF4-966C-9E9B85D01F2A}" cache="Slicer_PAYMENT_MODE" caption="PAYMENT MODE" columnCount="2" rowHeight="1080000"/>
  <slicer name="SALE TYPE" xr10:uid="{32ED6EF2-1078-4A5C-8E28-565F689AF7CD}" cache="Slicer_SALE_TYPE" caption="SALE TYPE" columnCount="3" rowHeight="10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6A7A04-2869-4069-8807-E6436DCF0201}" name="Input_Data" displayName="Input_Data" ref="A1:Q528" tableType="queryTable" totalsRowShown="0">
  <autoFilter ref="A1:Q528" xr:uid="{C46A7A04-2869-4069-8807-E6436DCF0201}"/>
  <tableColumns count="17">
    <tableColumn id="1" xr3:uid="{5B502BCA-32C2-4076-A432-1C7161329715}" uniqueName="1" name="DATE" queryTableFieldId="1" dataDxfId="21"/>
    <tableColumn id="2" xr3:uid="{0D8EAA15-6C16-4413-8033-BB42DFC359A4}" uniqueName="2" name="PRODUCT ID" queryTableFieldId="2" dataDxfId="20"/>
    <tableColumn id="3" xr3:uid="{53A88418-1972-4A44-8222-E3ED7B23DBCD}" uniqueName="3" name="QUANTITY" queryTableFieldId="3"/>
    <tableColumn id="4" xr3:uid="{D6A13762-3E68-4DAB-B5F0-D6BCBC793B95}" uniqueName="4" name="SALE TYPE" queryTableFieldId="4" dataDxfId="19"/>
    <tableColumn id="5" xr3:uid="{CD9B62FC-B6AA-4F26-9C2E-72DBAD82394E}" uniqueName="5" name="PAYMENT MODE" queryTableFieldId="5" dataDxfId="18"/>
    <tableColumn id="6" xr3:uid="{73A93910-36F0-4BEB-B4F3-92D4978CB9F0}" uniqueName="6" name="DISCOUNT %" queryTableFieldId="6"/>
    <tableColumn id="18" xr3:uid="{2AD1D4F4-B83C-4C79-91D2-194B2916F1D2}" uniqueName="18" name="Day Name" queryTableFieldId="18" dataDxfId="17"/>
    <tableColumn id="8" xr3:uid="{EA45EBFB-CDC5-461F-9DA6-E066A88D4299}" uniqueName="8" name="PRODUCT" queryTableFieldId="8" dataDxfId="16">
      <calculatedColumnFormula>VLOOKUP(Input_Data[[#This Row],[PRODUCT ID]],Master_Data[],2,0)</calculatedColumnFormula>
    </tableColumn>
    <tableColumn id="9" xr3:uid="{CBE21297-E627-42CF-95BD-F24919243F30}" uniqueName="9" name="CATEGORY" queryTableFieldId="9" dataDxfId="15">
      <calculatedColumnFormula>VLOOKUP(Input_Data[[#This Row],[PRODUCT ID]],Master_Data[],3,0)</calculatedColumnFormula>
    </tableColumn>
    <tableColumn id="10" xr3:uid="{A0E46566-28CB-492A-95B9-176D95EE21DD}" uniqueName="10" name="UOM" queryTableFieldId="10" dataDxfId="14">
      <calculatedColumnFormula>VLOOKUP(Input_Data[[#This Row],[PRODUCT ID]],Master_Data[],4,0)</calculatedColumnFormula>
    </tableColumn>
    <tableColumn id="11" xr3:uid="{5ECB1643-DF1E-4F1C-B60D-396795AF91B9}" uniqueName="11" name="BUYING PRIZE" queryTableFieldId="11" dataDxfId="13">
      <calculatedColumnFormula>VLOOKUP(Input_Data[[#This Row],[PRODUCT ID]],Master_Data[],5,0)</calculatedColumnFormula>
    </tableColumn>
    <tableColumn id="12" xr3:uid="{3F25C3E4-5AC8-4387-9FD6-F56E9BFD31B8}" uniqueName="12" name="SELLING PRICE" queryTableFieldId="12" dataDxfId="12">
      <calculatedColumnFormula>VLOOKUP(Input_Data[[#This Row],[PRODUCT ID]],Master_Data[],6,0)</calculatedColumnFormula>
    </tableColumn>
    <tableColumn id="13" xr3:uid="{820EC047-F404-4B60-BE78-8BCA692DB40B}" uniqueName="13" name="Total buying values" queryTableFieldId="13" dataDxfId="11">
      <calculatedColumnFormula>Input_Data[[#This Row],[BUYING PRIZE]]*Input_Data[[#This Row],[QUANTITY]]</calculatedColumnFormula>
    </tableColumn>
    <tableColumn id="14" xr3:uid="{B7D46509-5932-442F-BD3B-223CA3BCC63C}" uniqueName="14" name="Total selling values" queryTableFieldId="14" dataDxfId="10">
      <calculatedColumnFormula>Input_Data[[#This Row],[SELLING PRICE]]*Input_Data[[#This Row],[QUANTITY]]*(1-Input_Data[[#This Row],[DISCOUNT %]])</calculatedColumnFormula>
    </tableColumn>
    <tableColumn id="15" xr3:uid="{C8159A3B-74D8-4EE0-B3D3-670BC5324AB0}" uniqueName="15" name="Day" queryTableFieldId="15" dataDxfId="9">
      <calculatedColumnFormula>DAY(Input_Data[[#This Row],[DATE]])</calculatedColumnFormula>
    </tableColumn>
    <tableColumn id="16" xr3:uid="{70D9F5D4-1793-4B61-A911-0CFEAE9534B1}" uniqueName="16" name="Months" queryTableFieldId="16" dataDxfId="8">
      <calculatedColumnFormula>TEXT(Input_Data[[#This Row],[DATE]],"mmm")</calculatedColumnFormula>
    </tableColumn>
    <tableColumn id="17" xr3:uid="{0DAE82AE-C157-4073-AA22-3582DFAE9D8B}" uniqueName="17" name="Years" queryTableFieldId="17" dataDxfId="7">
      <calculatedColumnFormula>YEAR(Input_Data[[#This Row],[DATE]])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0CF01A-149E-4E3B-B200-F9FFE1B12C62}" name="Master_Data" displayName="Master_Data" ref="A1:F46" tableType="queryTable" totalsRowShown="0">
  <autoFilter ref="A1:F46" xr:uid="{2A0CF01A-149E-4E3B-B200-F9FFE1B12C62}"/>
  <tableColumns count="6">
    <tableColumn id="1" xr3:uid="{75D70A41-2E33-4D5A-BA8F-71C14D94C2D6}" uniqueName="1" name="PRODUCT ID" queryTableFieldId="1" dataDxfId="6"/>
    <tableColumn id="2" xr3:uid="{C9835AA5-5237-49CE-8B5D-F2345F31B57D}" uniqueName="2" name="PRODUCT" queryTableFieldId="2" dataDxfId="5"/>
    <tableColumn id="3" xr3:uid="{7B36101E-7890-43F6-82FF-93ADEFA933FA}" uniqueName="3" name="CATEGORY" queryTableFieldId="3" dataDxfId="4"/>
    <tableColumn id="4" xr3:uid="{E7BBF0C0-F38D-49C0-B292-CB1BF7D354CE}" uniqueName="4" name="UOM" queryTableFieldId="4" dataDxfId="3"/>
    <tableColumn id="5" xr3:uid="{CE7861E9-7221-4189-9F76-192D773F02C3}" uniqueName="5" name="BUYING PRIZE" queryTableFieldId="5"/>
    <tableColumn id="6" xr3:uid="{07A6EBA5-6A5D-4121-84B3-184FEB8851F6}" uniqueName="6" name="SELLING PRICE"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1740-2938-4BA9-9750-54B2E8E0354D}">
  <sheetPr codeName="Sheet2"/>
  <dimension ref="A1:Q528"/>
  <sheetViews>
    <sheetView tabSelected="1" workbookViewId="0">
      <selection activeCell="H14" sqref="H14"/>
    </sheetView>
  </sheetViews>
  <sheetFormatPr defaultRowHeight="14.5" x14ac:dyDescent="0.35"/>
  <cols>
    <col min="1" max="1" width="10.08984375" bestFit="1" customWidth="1"/>
    <col min="2" max="2" width="13.54296875" bestFit="1" customWidth="1"/>
    <col min="3" max="3" width="11.7265625" bestFit="1" customWidth="1"/>
    <col min="4" max="4" width="11.54296875" bestFit="1" customWidth="1"/>
    <col min="5" max="5" width="17.26953125" bestFit="1" customWidth="1"/>
    <col min="6" max="6" width="13.7265625" bestFit="1" customWidth="1"/>
    <col min="7" max="7" width="11.6328125" bestFit="1" customWidth="1"/>
    <col min="8" max="8" width="11.26953125" bestFit="1" customWidth="1"/>
    <col min="9" max="9" width="12.08984375" bestFit="1" customWidth="1"/>
    <col min="10" max="10" width="7.453125" bestFit="1" customWidth="1"/>
    <col min="11" max="11" width="15.90625" style="2" bestFit="1" customWidth="1"/>
    <col min="12" max="12" width="16.1796875" style="2" bestFit="1" customWidth="1"/>
    <col min="13" max="13" width="20.36328125" style="2" bestFit="1" customWidth="1"/>
    <col min="14" max="14" width="20" style="2" bestFit="1" customWidth="1"/>
    <col min="15" max="15" width="6.26953125" bestFit="1" customWidth="1"/>
    <col min="16" max="16" width="9.6328125" bestFit="1" customWidth="1"/>
    <col min="17" max="17" width="7.6328125" bestFit="1" customWidth="1"/>
  </cols>
  <sheetData>
    <row r="1" spans="1:17" x14ac:dyDescent="0.35">
      <c r="A1" t="s">
        <v>105</v>
      </c>
      <c r="B1" t="s">
        <v>0</v>
      </c>
      <c r="C1" t="s">
        <v>106</v>
      </c>
      <c r="D1" t="s">
        <v>107</v>
      </c>
      <c r="E1" t="s">
        <v>108</v>
      </c>
      <c r="F1" t="s">
        <v>109</v>
      </c>
      <c r="G1" t="s">
        <v>135</v>
      </c>
      <c r="H1" t="s">
        <v>1</v>
      </c>
      <c r="I1" t="s">
        <v>2</v>
      </c>
      <c r="J1" t="s">
        <v>3</v>
      </c>
      <c r="K1" s="2" t="s">
        <v>4</v>
      </c>
      <c r="L1" s="2" t="s">
        <v>5</v>
      </c>
      <c r="M1" s="2" t="s">
        <v>114</v>
      </c>
      <c r="N1" s="2" t="s">
        <v>115</v>
      </c>
      <c r="O1" t="s">
        <v>116</v>
      </c>
      <c r="P1" t="s">
        <v>117</v>
      </c>
      <c r="Q1" t="s">
        <v>118</v>
      </c>
    </row>
    <row r="2" spans="1:17" x14ac:dyDescent="0.35">
      <c r="A2" s="1">
        <v>44197</v>
      </c>
      <c r="B2" t="s">
        <v>59</v>
      </c>
      <c r="C2">
        <v>9</v>
      </c>
      <c r="D2" t="s">
        <v>110</v>
      </c>
      <c r="E2" t="s">
        <v>111</v>
      </c>
      <c r="F2">
        <v>0</v>
      </c>
      <c r="G2" t="s">
        <v>136</v>
      </c>
      <c r="H2" t="str">
        <f>VLOOKUP(Input_Data[[#This Row],[PRODUCT ID]],Master_Data[],2,0)</f>
        <v>Product24</v>
      </c>
      <c r="I2" t="str">
        <f>VLOOKUP(Input_Data[[#This Row],[PRODUCT ID]],Master_Data[],3,0)</f>
        <v>Category03</v>
      </c>
      <c r="J2" t="str">
        <f>VLOOKUP(Input_Data[[#This Row],[PRODUCT ID]],Master_Data[],4,0)</f>
        <v>Ft</v>
      </c>
      <c r="K2" s="2">
        <f>VLOOKUP(Input_Data[[#This Row],[PRODUCT ID]],Master_Data[],5,0)</f>
        <v>144</v>
      </c>
      <c r="L2" s="2">
        <f>VLOOKUP(Input_Data[[#This Row],[PRODUCT ID]],Master_Data[],6,0)</f>
        <v>156.96</v>
      </c>
      <c r="M2" s="2">
        <f>Input_Data[[#This Row],[BUYING PRIZE]]*Input_Data[[#This Row],[QUANTITY]]</f>
        <v>1296</v>
      </c>
      <c r="N2" s="2">
        <f>Input_Data[[#This Row],[SELLING PRICE]]*Input_Data[[#This Row],[QUANTITY]]*(1-Input_Data[[#This Row],[DISCOUNT %]])</f>
        <v>1412.64</v>
      </c>
      <c r="O2">
        <f>DAY(Input_Data[[#This Row],[DATE]])</f>
        <v>1</v>
      </c>
      <c r="P2" t="str">
        <f>TEXT(Input_Data[[#This Row],[DATE]],"mmm")</f>
        <v>Jan</v>
      </c>
      <c r="Q2">
        <f>YEAR(Input_Data[[#This Row],[DATE]])</f>
        <v>2021</v>
      </c>
    </row>
    <row r="3" spans="1:17" x14ac:dyDescent="0.35">
      <c r="A3" s="1">
        <v>44198</v>
      </c>
      <c r="B3" t="s">
        <v>89</v>
      </c>
      <c r="C3">
        <v>15</v>
      </c>
      <c r="D3" t="s">
        <v>111</v>
      </c>
      <c r="E3" t="s">
        <v>112</v>
      </c>
      <c r="F3">
        <v>0</v>
      </c>
      <c r="G3" t="s">
        <v>137</v>
      </c>
      <c r="H3" t="str">
        <f>VLOOKUP(Input_Data[[#This Row],[PRODUCT ID]],Master_Data[],2,0)</f>
        <v>Product38</v>
      </c>
      <c r="I3" t="str">
        <f>VLOOKUP(Input_Data[[#This Row],[PRODUCT ID]],Master_Data[],3,0)</f>
        <v>Category05</v>
      </c>
      <c r="J3" t="str">
        <f>VLOOKUP(Input_Data[[#This Row],[PRODUCT ID]],Master_Data[],4,0)</f>
        <v>Kg</v>
      </c>
      <c r="K3" s="2">
        <f>VLOOKUP(Input_Data[[#This Row],[PRODUCT ID]],Master_Data[],5,0)</f>
        <v>72</v>
      </c>
      <c r="L3" s="2">
        <f>VLOOKUP(Input_Data[[#This Row],[PRODUCT ID]],Master_Data[],6,0)</f>
        <v>79.92</v>
      </c>
      <c r="M3" s="2">
        <f>Input_Data[[#This Row],[BUYING PRIZE]]*Input_Data[[#This Row],[QUANTITY]]</f>
        <v>1080</v>
      </c>
      <c r="N3" s="2">
        <f>Input_Data[[#This Row],[SELLING PRICE]]*Input_Data[[#This Row],[QUANTITY]]*(1-Input_Data[[#This Row],[DISCOUNT %]])</f>
        <v>1198.8</v>
      </c>
      <c r="O3">
        <f>DAY(Input_Data[[#This Row],[DATE]])</f>
        <v>2</v>
      </c>
      <c r="P3" t="str">
        <f>TEXT(Input_Data[[#This Row],[DATE]],"mmm")</f>
        <v>Jan</v>
      </c>
      <c r="Q3">
        <f>YEAR(Input_Data[[#This Row],[DATE]])</f>
        <v>2021</v>
      </c>
    </row>
    <row r="4" spans="1:17" x14ac:dyDescent="0.35">
      <c r="A4" s="1">
        <v>44198</v>
      </c>
      <c r="B4" t="s">
        <v>36</v>
      </c>
      <c r="C4">
        <v>6</v>
      </c>
      <c r="D4" t="s">
        <v>113</v>
      </c>
      <c r="E4" t="s">
        <v>112</v>
      </c>
      <c r="F4">
        <v>0</v>
      </c>
      <c r="G4" t="s">
        <v>137</v>
      </c>
      <c r="H4" t="str">
        <f>VLOOKUP(Input_Data[[#This Row],[PRODUCT ID]],Master_Data[],2,0)</f>
        <v>Product13</v>
      </c>
      <c r="I4" t="str">
        <f>VLOOKUP(Input_Data[[#This Row],[PRODUCT ID]],Master_Data[],3,0)</f>
        <v>Category02</v>
      </c>
      <c r="J4" t="str">
        <f>VLOOKUP(Input_Data[[#This Row],[PRODUCT ID]],Master_Data[],4,0)</f>
        <v>Kg</v>
      </c>
      <c r="K4" s="2">
        <f>VLOOKUP(Input_Data[[#This Row],[PRODUCT ID]],Master_Data[],5,0)</f>
        <v>112</v>
      </c>
      <c r="L4" s="2">
        <f>VLOOKUP(Input_Data[[#This Row],[PRODUCT ID]],Master_Data[],6,0)</f>
        <v>122.08</v>
      </c>
      <c r="M4" s="2">
        <f>Input_Data[[#This Row],[BUYING PRIZE]]*Input_Data[[#This Row],[QUANTITY]]</f>
        <v>672</v>
      </c>
      <c r="N4" s="2">
        <f>Input_Data[[#This Row],[SELLING PRICE]]*Input_Data[[#This Row],[QUANTITY]]*(1-Input_Data[[#This Row],[DISCOUNT %]])</f>
        <v>732.48</v>
      </c>
      <c r="O4">
        <f>DAY(Input_Data[[#This Row],[DATE]])</f>
        <v>2</v>
      </c>
      <c r="P4" t="str">
        <f>TEXT(Input_Data[[#This Row],[DATE]],"mmm")</f>
        <v>Jan</v>
      </c>
      <c r="Q4">
        <f>YEAR(Input_Data[[#This Row],[DATE]])</f>
        <v>2021</v>
      </c>
    </row>
    <row r="5" spans="1:17" x14ac:dyDescent="0.35">
      <c r="A5" s="1">
        <v>44199</v>
      </c>
      <c r="B5" t="s">
        <v>14</v>
      </c>
      <c r="C5">
        <v>5</v>
      </c>
      <c r="D5" t="s">
        <v>113</v>
      </c>
      <c r="E5" t="s">
        <v>111</v>
      </c>
      <c r="F5">
        <v>0</v>
      </c>
      <c r="G5" t="s">
        <v>138</v>
      </c>
      <c r="H5" t="str">
        <f>VLOOKUP(Input_Data[[#This Row],[PRODUCT ID]],Master_Data[],2,0)</f>
        <v>Product04</v>
      </c>
      <c r="I5" t="str">
        <f>VLOOKUP(Input_Data[[#This Row],[PRODUCT ID]],Master_Data[],3,0)</f>
        <v>Category01</v>
      </c>
      <c r="J5" t="str">
        <f>VLOOKUP(Input_Data[[#This Row],[PRODUCT ID]],Master_Data[],4,0)</f>
        <v>Lt</v>
      </c>
      <c r="K5" s="2">
        <f>VLOOKUP(Input_Data[[#This Row],[PRODUCT ID]],Master_Data[],5,0)</f>
        <v>44</v>
      </c>
      <c r="L5" s="2">
        <f>VLOOKUP(Input_Data[[#This Row],[PRODUCT ID]],Master_Data[],6,0)</f>
        <v>48.84</v>
      </c>
      <c r="M5" s="2">
        <f>Input_Data[[#This Row],[BUYING PRIZE]]*Input_Data[[#This Row],[QUANTITY]]</f>
        <v>220</v>
      </c>
      <c r="N5" s="2">
        <f>Input_Data[[#This Row],[SELLING PRICE]]*Input_Data[[#This Row],[QUANTITY]]*(1-Input_Data[[#This Row],[DISCOUNT %]])</f>
        <v>244.20000000000002</v>
      </c>
      <c r="O5">
        <f>DAY(Input_Data[[#This Row],[DATE]])</f>
        <v>3</v>
      </c>
      <c r="P5" t="str">
        <f>TEXT(Input_Data[[#This Row],[DATE]],"mmm")</f>
        <v>Jan</v>
      </c>
      <c r="Q5">
        <f>YEAR(Input_Data[[#This Row],[DATE]])</f>
        <v>2021</v>
      </c>
    </row>
    <row r="6" spans="1:17" x14ac:dyDescent="0.35">
      <c r="A6" s="1">
        <v>44200</v>
      </c>
      <c r="B6" t="s">
        <v>82</v>
      </c>
      <c r="C6">
        <v>12</v>
      </c>
      <c r="D6" t="s">
        <v>111</v>
      </c>
      <c r="E6" t="s">
        <v>111</v>
      </c>
      <c r="F6">
        <v>0</v>
      </c>
      <c r="G6" t="s">
        <v>139</v>
      </c>
      <c r="H6" t="str">
        <f>VLOOKUP(Input_Data[[#This Row],[PRODUCT ID]],Master_Data[],2,0)</f>
        <v>Product35</v>
      </c>
      <c r="I6" t="str">
        <f>VLOOKUP(Input_Data[[#This Row],[PRODUCT ID]],Master_Data[],3,0)</f>
        <v>Category04</v>
      </c>
      <c r="J6" t="str">
        <f>VLOOKUP(Input_Data[[#This Row],[PRODUCT ID]],Master_Data[],4,0)</f>
        <v>No.</v>
      </c>
      <c r="K6" s="2">
        <f>VLOOKUP(Input_Data[[#This Row],[PRODUCT ID]],Master_Data[],5,0)</f>
        <v>5</v>
      </c>
      <c r="L6" s="2">
        <f>VLOOKUP(Input_Data[[#This Row],[PRODUCT ID]],Master_Data[],6,0)</f>
        <v>6.7</v>
      </c>
      <c r="M6" s="2">
        <f>Input_Data[[#This Row],[BUYING PRIZE]]*Input_Data[[#This Row],[QUANTITY]]</f>
        <v>60</v>
      </c>
      <c r="N6" s="2">
        <f>Input_Data[[#This Row],[SELLING PRICE]]*Input_Data[[#This Row],[QUANTITY]]*(1-Input_Data[[#This Row],[DISCOUNT %]])</f>
        <v>80.400000000000006</v>
      </c>
      <c r="O6">
        <f>DAY(Input_Data[[#This Row],[DATE]])</f>
        <v>4</v>
      </c>
      <c r="P6" t="str">
        <f>TEXT(Input_Data[[#This Row],[DATE]],"mmm")</f>
        <v>Jan</v>
      </c>
      <c r="Q6">
        <f>YEAR(Input_Data[[#This Row],[DATE]])</f>
        <v>2021</v>
      </c>
    </row>
    <row r="7" spans="1:17" x14ac:dyDescent="0.35">
      <c r="A7" s="1">
        <v>44205</v>
      </c>
      <c r="B7" t="s">
        <v>74</v>
      </c>
      <c r="C7">
        <v>1</v>
      </c>
      <c r="D7" t="s">
        <v>113</v>
      </c>
      <c r="E7" t="s">
        <v>112</v>
      </c>
      <c r="F7">
        <v>0</v>
      </c>
      <c r="G7" t="s">
        <v>137</v>
      </c>
      <c r="H7" t="str">
        <f>VLOOKUP(Input_Data[[#This Row],[PRODUCT ID]],Master_Data[],2,0)</f>
        <v>Product31</v>
      </c>
      <c r="I7" t="str">
        <f>VLOOKUP(Input_Data[[#This Row],[PRODUCT ID]],Master_Data[],3,0)</f>
        <v>Category04</v>
      </c>
      <c r="J7" t="str">
        <f>VLOOKUP(Input_Data[[#This Row],[PRODUCT ID]],Master_Data[],4,0)</f>
        <v>Kg</v>
      </c>
      <c r="K7" s="2">
        <f>VLOOKUP(Input_Data[[#This Row],[PRODUCT ID]],Master_Data[],5,0)</f>
        <v>93</v>
      </c>
      <c r="L7" s="2">
        <f>VLOOKUP(Input_Data[[#This Row],[PRODUCT ID]],Master_Data[],6,0)</f>
        <v>104.16</v>
      </c>
      <c r="M7" s="2">
        <f>Input_Data[[#This Row],[BUYING PRIZE]]*Input_Data[[#This Row],[QUANTITY]]</f>
        <v>93</v>
      </c>
      <c r="N7" s="2">
        <f>Input_Data[[#This Row],[SELLING PRICE]]*Input_Data[[#This Row],[QUANTITY]]*(1-Input_Data[[#This Row],[DISCOUNT %]])</f>
        <v>104.16</v>
      </c>
      <c r="O7">
        <f>DAY(Input_Data[[#This Row],[DATE]])</f>
        <v>9</v>
      </c>
      <c r="P7" t="str">
        <f>TEXT(Input_Data[[#This Row],[DATE]],"mmm")</f>
        <v>Jan</v>
      </c>
      <c r="Q7">
        <f>YEAR(Input_Data[[#This Row],[DATE]])</f>
        <v>2021</v>
      </c>
    </row>
    <row r="8" spans="1:17" x14ac:dyDescent="0.35">
      <c r="A8" s="1">
        <v>44205</v>
      </c>
      <c r="B8" t="s">
        <v>12</v>
      </c>
      <c r="C8">
        <v>8</v>
      </c>
      <c r="D8" t="s">
        <v>113</v>
      </c>
      <c r="E8" t="s">
        <v>112</v>
      </c>
      <c r="F8">
        <v>0</v>
      </c>
      <c r="G8" t="s">
        <v>137</v>
      </c>
      <c r="H8" t="str">
        <f>VLOOKUP(Input_Data[[#This Row],[PRODUCT ID]],Master_Data[],2,0)</f>
        <v>Product03</v>
      </c>
      <c r="I8" t="str">
        <f>VLOOKUP(Input_Data[[#This Row],[PRODUCT ID]],Master_Data[],3,0)</f>
        <v>Category01</v>
      </c>
      <c r="J8" t="str">
        <f>VLOOKUP(Input_Data[[#This Row],[PRODUCT ID]],Master_Data[],4,0)</f>
        <v>Kg</v>
      </c>
      <c r="K8" s="2">
        <f>VLOOKUP(Input_Data[[#This Row],[PRODUCT ID]],Master_Data[],5,0)</f>
        <v>71</v>
      </c>
      <c r="L8" s="2">
        <f>VLOOKUP(Input_Data[[#This Row],[PRODUCT ID]],Master_Data[],6,0)</f>
        <v>80.94</v>
      </c>
      <c r="M8" s="2">
        <f>Input_Data[[#This Row],[BUYING PRIZE]]*Input_Data[[#This Row],[QUANTITY]]</f>
        <v>568</v>
      </c>
      <c r="N8" s="2">
        <f>Input_Data[[#This Row],[SELLING PRICE]]*Input_Data[[#This Row],[QUANTITY]]*(1-Input_Data[[#This Row],[DISCOUNT %]])</f>
        <v>647.52</v>
      </c>
      <c r="O8">
        <f>DAY(Input_Data[[#This Row],[DATE]])</f>
        <v>9</v>
      </c>
      <c r="P8" t="str">
        <f>TEXT(Input_Data[[#This Row],[DATE]],"mmm")</f>
        <v>Jan</v>
      </c>
      <c r="Q8">
        <f>YEAR(Input_Data[[#This Row],[DATE]])</f>
        <v>2021</v>
      </c>
    </row>
    <row r="9" spans="1:17" x14ac:dyDescent="0.35">
      <c r="A9" s="1">
        <v>44205</v>
      </c>
      <c r="B9" t="s">
        <v>61</v>
      </c>
      <c r="C9">
        <v>4</v>
      </c>
      <c r="D9" t="s">
        <v>113</v>
      </c>
      <c r="E9" t="s">
        <v>111</v>
      </c>
      <c r="F9">
        <v>0</v>
      </c>
      <c r="G9" t="s">
        <v>137</v>
      </c>
      <c r="H9" t="str">
        <f>VLOOKUP(Input_Data[[#This Row],[PRODUCT ID]],Master_Data[],2,0)</f>
        <v>Product25</v>
      </c>
      <c r="I9" t="str">
        <f>VLOOKUP(Input_Data[[#This Row],[PRODUCT ID]],Master_Data[],3,0)</f>
        <v>Category03</v>
      </c>
      <c r="J9" t="str">
        <f>VLOOKUP(Input_Data[[#This Row],[PRODUCT ID]],Master_Data[],4,0)</f>
        <v>No.</v>
      </c>
      <c r="K9" s="2">
        <f>VLOOKUP(Input_Data[[#This Row],[PRODUCT ID]],Master_Data[],5,0)</f>
        <v>7</v>
      </c>
      <c r="L9" s="2">
        <f>VLOOKUP(Input_Data[[#This Row],[PRODUCT ID]],Master_Data[],6,0)</f>
        <v>8.33</v>
      </c>
      <c r="M9" s="2">
        <f>Input_Data[[#This Row],[BUYING PRIZE]]*Input_Data[[#This Row],[QUANTITY]]</f>
        <v>28</v>
      </c>
      <c r="N9" s="2">
        <f>Input_Data[[#This Row],[SELLING PRICE]]*Input_Data[[#This Row],[QUANTITY]]*(1-Input_Data[[#This Row],[DISCOUNT %]])</f>
        <v>33.32</v>
      </c>
      <c r="O9">
        <f>DAY(Input_Data[[#This Row],[DATE]])</f>
        <v>9</v>
      </c>
      <c r="P9" t="str">
        <f>TEXT(Input_Data[[#This Row],[DATE]],"mmm")</f>
        <v>Jan</v>
      </c>
      <c r="Q9">
        <f>YEAR(Input_Data[[#This Row],[DATE]])</f>
        <v>2021</v>
      </c>
    </row>
    <row r="10" spans="1:17" x14ac:dyDescent="0.35">
      <c r="A10" s="1">
        <v>44207</v>
      </c>
      <c r="B10" t="s">
        <v>86</v>
      </c>
      <c r="C10">
        <v>3</v>
      </c>
      <c r="D10" t="s">
        <v>113</v>
      </c>
      <c r="E10" t="s">
        <v>112</v>
      </c>
      <c r="F10">
        <v>0</v>
      </c>
      <c r="G10" t="s">
        <v>139</v>
      </c>
      <c r="H10" t="str">
        <f>VLOOKUP(Input_Data[[#This Row],[PRODUCT ID]],Master_Data[],2,0)</f>
        <v>Product37</v>
      </c>
      <c r="I10" t="str">
        <f>VLOOKUP(Input_Data[[#This Row],[PRODUCT ID]],Master_Data[],3,0)</f>
        <v>Category05</v>
      </c>
      <c r="J10" t="str">
        <f>VLOOKUP(Input_Data[[#This Row],[PRODUCT ID]],Master_Data[],4,0)</f>
        <v>Kg</v>
      </c>
      <c r="K10" s="2">
        <f>VLOOKUP(Input_Data[[#This Row],[PRODUCT ID]],Master_Data[],5,0)</f>
        <v>67</v>
      </c>
      <c r="L10" s="2">
        <f>VLOOKUP(Input_Data[[#This Row],[PRODUCT ID]],Master_Data[],6,0)</f>
        <v>85.76</v>
      </c>
      <c r="M10" s="2">
        <f>Input_Data[[#This Row],[BUYING PRIZE]]*Input_Data[[#This Row],[QUANTITY]]</f>
        <v>201</v>
      </c>
      <c r="N10" s="2">
        <f>Input_Data[[#This Row],[SELLING PRICE]]*Input_Data[[#This Row],[QUANTITY]]*(1-Input_Data[[#This Row],[DISCOUNT %]])</f>
        <v>257.28000000000003</v>
      </c>
      <c r="O10">
        <f>DAY(Input_Data[[#This Row],[DATE]])</f>
        <v>11</v>
      </c>
      <c r="P10" t="str">
        <f>TEXT(Input_Data[[#This Row],[DATE]],"mmm")</f>
        <v>Jan</v>
      </c>
      <c r="Q10">
        <f>YEAR(Input_Data[[#This Row],[DATE]])</f>
        <v>2021</v>
      </c>
    </row>
    <row r="11" spans="1:17" x14ac:dyDescent="0.35">
      <c r="A11" s="1">
        <v>44207</v>
      </c>
      <c r="B11" t="s">
        <v>38</v>
      </c>
      <c r="C11">
        <v>4</v>
      </c>
      <c r="D11" t="s">
        <v>110</v>
      </c>
      <c r="E11" t="s">
        <v>111</v>
      </c>
      <c r="F11">
        <v>0</v>
      </c>
      <c r="G11" t="s">
        <v>139</v>
      </c>
      <c r="H11" t="str">
        <f>VLOOKUP(Input_Data[[#This Row],[PRODUCT ID]],Master_Data[],2,0)</f>
        <v>Product14</v>
      </c>
      <c r="I11" t="str">
        <f>VLOOKUP(Input_Data[[#This Row],[PRODUCT ID]],Master_Data[],3,0)</f>
        <v>Category02</v>
      </c>
      <c r="J11" t="str">
        <f>VLOOKUP(Input_Data[[#This Row],[PRODUCT ID]],Master_Data[],4,0)</f>
        <v>Kg</v>
      </c>
      <c r="K11" s="2">
        <f>VLOOKUP(Input_Data[[#This Row],[PRODUCT ID]],Master_Data[],5,0)</f>
        <v>112</v>
      </c>
      <c r="L11" s="2">
        <f>VLOOKUP(Input_Data[[#This Row],[PRODUCT ID]],Master_Data[],6,0)</f>
        <v>146.72</v>
      </c>
      <c r="M11" s="2">
        <f>Input_Data[[#This Row],[BUYING PRIZE]]*Input_Data[[#This Row],[QUANTITY]]</f>
        <v>448</v>
      </c>
      <c r="N11" s="2">
        <f>Input_Data[[#This Row],[SELLING PRICE]]*Input_Data[[#This Row],[QUANTITY]]*(1-Input_Data[[#This Row],[DISCOUNT %]])</f>
        <v>586.88</v>
      </c>
      <c r="O11">
        <f>DAY(Input_Data[[#This Row],[DATE]])</f>
        <v>11</v>
      </c>
      <c r="P11" t="str">
        <f>TEXT(Input_Data[[#This Row],[DATE]],"mmm")</f>
        <v>Jan</v>
      </c>
      <c r="Q11">
        <f>YEAR(Input_Data[[#This Row],[DATE]])</f>
        <v>2021</v>
      </c>
    </row>
    <row r="12" spans="1:17" x14ac:dyDescent="0.35">
      <c r="A12" s="1">
        <v>44207</v>
      </c>
      <c r="B12" t="s">
        <v>97</v>
      </c>
      <c r="C12">
        <v>4</v>
      </c>
      <c r="D12" t="s">
        <v>113</v>
      </c>
      <c r="E12" t="s">
        <v>111</v>
      </c>
      <c r="F12">
        <v>0</v>
      </c>
      <c r="G12" t="s">
        <v>139</v>
      </c>
      <c r="H12" t="str">
        <f>VLOOKUP(Input_Data[[#This Row],[PRODUCT ID]],Master_Data[],2,0)</f>
        <v>Product42</v>
      </c>
      <c r="I12" t="str">
        <f>VLOOKUP(Input_Data[[#This Row],[PRODUCT ID]],Master_Data[],3,0)</f>
        <v>Category05</v>
      </c>
      <c r="J12" t="str">
        <f>VLOOKUP(Input_Data[[#This Row],[PRODUCT ID]],Master_Data[],4,0)</f>
        <v>Ft</v>
      </c>
      <c r="K12" s="2">
        <f>VLOOKUP(Input_Data[[#This Row],[PRODUCT ID]],Master_Data[],5,0)</f>
        <v>120</v>
      </c>
      <c r="L12" s="2">
        <f>VLOOKUP(Input_Data[[#This Row],[PRODUCT ID]],Master_Data[],6,0)</f>
        <v>162</v>
      </c>
      <c r="M12" s="2">
        <f>Input_Data[[#This Row],[BUYING PRIZE]]*Input_Data[[#This Row],[QUANTITY]]</f>
        <v>480</v>
      </c>
      <c r="N12" s="2">
        <f>Input_Data[[#This Row],[SELLING PRICE]]*Input_Data[[#This Row],[QUANTITY]]*(1-Input_Data[[#This Row],[DISCOUNT %]])</f>
        <v>648</v>
      </c>
      <c r="O12">
        <f>DAY(Input_Data[[#This Row],[DATE]])</f>
        <v>11</v>
      </c>
      <c r="P12" t="str">
        <f>TEXT(Input_Data[[#This Row],[DATE]],"mmm")</f>
        <v>Jan</v>
      </c>
      <c r="Q12">
        <f>YEAR(Input_Data[[#This Row],[DATE]])</f>
        <v>2021</v>
      </c>
    </row>
    <row r="13" spans="1:17" x14ac:dyDescent="0.35">
      <c r="A13" s="1">
        <v>44208</v>
      </c>
      <c r="B13" t="s">
        <v>97</v>
      </c>
      <c r="C13">
        <v>10</v>
      </c>
      <c r="D13" t="s">
        <v>111</v>
      </c>
      <c r="E13" t="s">
        <v>112</v>
      </c>
      <c r="F13">
        <v>0</v>
      </c>
      <c r="G13" t="s">
        <v>140</v>
      </c>
      <c r="H13" t="str">
        <f>VLOOKUP(Input_Data[[#This Row],[PRODUCT ID]],Master_Data[],2,0)</f>
        <v>Product42</v>
      </c>
      <c r="I13" t="str">
        <f>VLOOKUP(Input_Data[[#This Row],[PRODUCT ID]],Master_Data[],3,0)</f>
        <v>Category05</v>
      </c>
      <c r="J13" t="str">
        <f>VLOOKUP(Input_Data[[#This Row],[PRODUCT ID]],Master_Data[],4,0)</f>
        <v>Ft</v>
      </c>
      <c r="K13" s="2">
        <f>VLOOKUP(Input_Data[[#This Row],[PRODUCT ID]],Master_Data[],5,0)</f>
        <v>120</v>
      </c>
      <c r="L13" s="2">
        <f>VLOOKUP(Input_Data[[#This Row],[PRODUCT ID]],Master_Data[],6,0)</f>
        <v>162</v>
      </c>
      <c r="M13" s="2">
        <f>Input_Data[[#This Row],[BUYING PRIZE]]*Input_Data[[#This Row],[QUANTITY]]</f>
        <v>1200</v>
      </c>
      <c r="N13" s="2">
        <f>Input_Data[[#This Row],[SELLING PRICE]]*Input_Data[[#This Row],[QUANTITY]]*(1-Input_Data[[#This Row],[DISCOUNT %]])</f>
        <v>1620</v>
      </c>
      <c r="O13">
        <f>DAY(Input_Data[[#This Row],[DATE]])</f>
        <v>12</v>
      </c>
      <c r="P13" t="str">
        <f>TEXT(Input_Data[[#This Row],[DATE]],"mmm")</f>
        <v>Jan</v>
      </c>
      <c r="Q13">
        <f>YEAR(Input_Data[[#This Row],[DATE]])</f>
        <v>2021</v>
      </c>
    </row>
    <row r="14" spans="1:17" x14ac:dyDescent="0.35">
      <c r="A14" s="1">
        <v>44214</v>
      </c>
      <c r="B14" t="s">
        <v>101</v>
      </c>
      <c r="C14">
        <v>13</v>
      </c>
      <c r="D14" t="s">
        <v>113</v>
      </c>
      <c r="E14" t="s">
        <v>111</v>
      </c>
      <c r="F14">
        <v>0</v>
      </c>
      <c r="G14" t="s">
        <v>139</v>
      </c>
      <c r="H14" t="str">
        <f>VLOOKUP(Input_Data[[#This Row],[PRODUCT ID]],Master_Data[],2,0)</f>
        <v>Product44</v>
      </c>
      <c r="I14" t="str">
        <f>VLOOKUP(Input_Data[[#This Row],[PRODUCT ID]],Master_Data[],3,0)</f>
        <v>Category05</v>
      </c>
      <c r="J14" t="str">
        <f>VLOOKUP(Input_Data[[#This Row],[PRODUCT ID]],Master_Data[],4,0)</f>
        <v>Kg</v>
      </c>
      <c r="K14" s="2">
        <f>VLOOKUP(Input_Data[[#This Row],[PRODUCT ID]],Master_Data[],5,0)</f>
        <v>76</v>
      </c>
      <c r="L14" s="2">
        <f>VLOOKUP(Input_Data[[#This Row],[PRODUCT ID]],Master_Data[],6,0)</f>
        <v>82.08</v>
      </c>
      <c r="M14" s="2">
        <f>Input_Data[[#This Row],[BUYING PRIZE]]*Input_Data[[#This Row],[QUANTITY]]</f>
        <v>988</v>
      </c>
      <c r="N14" s="2">
        <f>Input_Data[[#This Row],[SELLING PRICE]]*Input_Data[[#This Row],[QUANTITY]]*(1-Input_Data[[#This Row],[DISCOUNT %]])</f>
        <v>1067.04</v>
      </c>
      <c r="O14">
        <f>DAY(Input_Data[[#This Row],[DATE]])</f>
        <v>18</v>
      </c>
      <c r="P14" t="str">
        <f>TEXT(Input_Data[[#This Row],[DATE]],"mmm")</f>
        <v>Jan</v>
      </c>
      <c r="Q14">
        <f>YEAR(Input_Data[[#This Row],[DATE]])</f>
        <v>2021</v>
      </c>
    </row>
    <row r="15" spans="1:17" x14ac:dyDescent="0.35">
      <c r="A15" s="1">
        <v>44214</v>
      </c>
      <c r="B15" t="s">
        <v>57</v>
      </c>
      <c r="C15">
        <v>3</v>
      </c>
      <c r="D15" t="s">
        <v>111</v>
      </c>
      <c r="E15" t="s">
        <v>112</v>
      </c>
      <c r="F15">
        <v>0</v>
      </c>
      <c r="G15" t="s">
        <v>139</v>
      </c>
      <c r="H15" t="str">
        <f>VLOOKUP(Input_Data[[#This Row],[PRODUCT ID]],Master_Data[],2,0)</f>
        <v>Product23</v>
      </c>
      <c r="I15" t="str">
        <f>VLOOKUP(Input_Data[[#This Row],[PRODUCT ID]],Master_Data[],3,0)</f>
        <v>Category03</v>
      </c>
      <c r="J15" t="str">
        <f>VLOOKUP(Input_Data[[#This Row],[PRODUCT ID]],Master_Data[],4,0)</f>
        <v>Ft</v>
      </c>
      <c r="K15" s="2">
        <f>VLOOKUP(Input_Data[[#This Row],[PRODUCT ID]],Master_Data[],5,0)</f>
        <v>141</v>
      </c>
      <c r="L15" s="2">
        <f>VLOOKUP(Input_Data[[#This Row],[PRODUCT ID]],Master_Data[],6,0)</f>
        <v>149.46</v>
      </c>
      <c r="M15" s="2">
        <f>Input_Data[[#This Row],[BUYING PRIZE]]*Input_Data[[#This Row],[QUANTITY]]</f>
        <v>423</v>
      </c>
      <c r="N15" s="2">
        <f>Input_Data[[#This Row],[SELLING PRICE]]*Input_Data[[#This Row],[QUANTITY]]*(1-Input_Data[[#This Row],[DISCOUNT %]])</f>
        <v>448.38</v>
      </c>
      <c r="O15">
        <f>DAY(Input_Data[[#This Row],[DATE]])</f>
        <v>18</v>
      </c>
      <c r="P15" t="str">
        <f>TEXT(Input_Data[[#This Row],[DATE]],"mmm")</f>
        <v>Jan</v>
      </c>
      <c r="Q15">
        <f>YEAR(Input_Data[[#This Row],[DATE]])</f>
        <v>2021</v>
      </c>
    </row>
    <row r="16" spans="1:17" x14ac:dyDescent="0.35">
      <c r="A16" s="1">
        <v>44215</v>
      </c>
      <c r="B16" t="s">
        <v>82</v>
      </c>
      <c r="C16">
        <v>6</v>
      </c>
      <c r="D16" t="s">
        <v>113</v>
      </c>
      <c r="E16" t="s">
        <v>112</v>
      </c>
      <c r="F16">
        <v>0</v>
      </c>
      <c r="G16" t="s">
        <v>140</v>
      </c>
      <c r="H16" t="str">
        <f>VLOOKUP(Input_Data[[#This Row],[PRODUCT ID]],Master_Data[],2,0)</f>
        <v>Product35</v>
      </c>
      <c r="I16" t="str">
        <f>VLOOKUP(Input_Data[[#This Row],[PRODUCT ID]],Master_Data[],3,0)</f>
        <v>Category04</v>
      </c>
      <c r="J16" t="str">
        <f>VLOOKUP(Input_Data[[#This Row],[PRODUCT ID]],Master_Data[],4,0)</f>
        <v>No.</v>
      </c>
      <c r="K16" s="2">
        <f>VLOOKUP(Input_Data[[#This Row],[PRODUCT ID]],Master_Data[],5,0)</f>
        <v>5</v>
      </c>
      <c r="L16" s="2">
        <f>VLOOKUP(Input_Data[[#This Row],[PRODUCT ID]],Master_Data[],6,0)</f>
        <v>6.7</v>
      </c>
      <c r="M16" s="2">
        <f>Input_Data[[#This Row],[BUYING PRIZE]]*Input_Data[[#This Row],[QUANTITY]]</f>
        <v>30</v>
      </c>
      <c r="N16" s="2">
        <f>Input_Data[[#This Row],[SELLING PRICE]]*Input_Data[[#This Row],[QUANTITY]]*(1-Input_Data[[#This Row],[DISCOUNT %]])</f>
        <v>40.200000000000003</v>
      </c>
      <c r="O16">
        <f>DAY(Input_Data[[#This Row],[DATE]])</f>
        <v>19</v>
      </c>
      <c r="P16" t="str">
        <f>TEXT(Input_Data[[#This Row],[DATE]],"mmm")</f>
        <v>Jan</v>
      </c>
      <c r="Q16">
        <f>YEAR(Input_Data[[#This Row],[DATE]])</f>
        <v>2021</v>
      </c>
    </row>
    <row r="17" spans="1:17" x14ac:dyDescent="0.35">
      <c r="A17" s="1">
        <v>44216</v>
      </c>
      <c r="B17" t="s">
        <v>80</v>
      </c>
      <c r="C17">
        <v>4</v>
      </c>
      <c r="D17" t="s">
        <v>113</v>
      </c>
      <c r="E17" t="s">
        <v>112</v>
      </c>
      <c r="F17">
        <v>0</v>
      </c>
      <c r="G17" t="s">
        <v>141</v>
      </c>
      <c r="H17" t="str">
        <f>VLOOKUP(Input_Data[[#This Row],[PRODUCT ID]],Master_Data[],2,0)</f>
        <v>Product34</v>
      </c>
      <c r="I17" t="str">
        <f>VLOOKUP(Input_Data[[#This Row],[PRODUCT ID]],Master_Data[],3,0)</f>
        <v>Category04</v>
      </c>
      <c r="J17" t="str">
        <f>VLOOKUP(Input_Data[[#This Row],[PRODUCT ID]],Master_Data[],4,0)</f>
        <v>Lt</v>
      </c>
      <c r="K17" s="2">
        <f>VLOOKUP(Input_Data[[#This Row],[PRODUCT ID]],Master_Data[],5,0)</f>
        <v>55</v>
      </c>
      <c r="L17" s="2">
        <f>VLOOKUP(Input_Data[[#This Row],[PRODUCT ID]],Master_Data[],6,0)</f>
        <v>58.3</v>
      </c>
      <c r="M17" s="2">
        <f>Input_Data[[#This Row],[BUYING PRIZE]]*Input_Data[[#This Row],[QUANTITY]]</f>
        <v>220</v>
      </c>
      <c r="N17" s="2">
        <f>Input_Data[[#This Row],[SELLING PRICE]]*Input_Data[[#This Row],[QUANTITY]]*(1-Input_Data[[#This Row],[DISCOUNT %]])</f>
        <v>233.2</v>
      </c>
      <c r="O17">
        <f>DAY(Input_Data[[#This Row],[DATE]])</f>
        <v>20</v>
      </c>
      <c r="P17" t="str">
        <f>TEXT(Input_Data[[#This Row],[DATE]],"mmm")</f>
        <v>Jan</v>
      </c>
      <c r="Q17">
        <f>YEAR(Input_Data[[#This Row],[DATE]])</f>
        <v>2021</v>
      </c>
    </row>
    <row r="18" spans="1:17" x14ac:dyDescent="0.35">
      <c r="A18" s="1">
        <v>44216</v>
      </c>
      <c r="B18" t="s">
        <v>50</v>
      </c>
      <c r="C18">
        <v>4</v>
      </c>
      <c r="D18" t="s">
        <v>113</v>
      </c>
      <c r="E18" t="s">
        <v>112</v>
      </c>
      <c r="F18">
        <v>0</v>
      </c>
      <c r="G18" t="s">
        <v>141</v>
      </c>
      <c r="H18" t="str">
        <f>VLOOKUP(Input_Data[[#This Row],[PRODUCT ID]],Master_Data[],2,0)</f>
        <v>Product20</v>
      </c>
      <c r="I18" t="str">
        <f>VLOOKUP(Input_Data[[#This Row],[PRODUCT ID]],Master_Data[],3,0)</f>
        <v>Category03</v>
      </c>
      <c r="J18" t="str">
        <f>VLOOKUP(Input_Data[[#This Row],[PRODUCT ID]],Master_Data[],4,0)</f>
        <v>Lt</v>
      </c>
      <c r="K18" s="2">
        <f>VLOOKUP(Input_Data[[#This Row],[PRODUCT ID]],Master_Data[],5,0)</f>
        <v>61</v>
      </c>
      <c r="L18" s="2">
        <f>VLOOKUP(Input_Data[[#This Row],[PRODUCT ID]],Master_Data[],6,0)</f>
        <v>76.25</v>
      </c>
      <c r="M18" s="2">
        <f>Input_Data[[#This Row],[BUYING PRIZE]]*Input_Data[[#This Row],[QUANTITY]]</f>
        <v>244</v>
      </c>
      <c r="N18" s="2">
        <f>Input_Data[[#This Row],[SELLING PRICE]]*Input_Data[[#This Row],[QUANTITY]]*(1-Input_Data[[#This Row],[DISCOUNT %]])</f>
        <v>305</v>
      </c>
      <c r="O18">
        <f>DAY(Input_Data[[#This Row],[DATE]])</f>
        <v>20</v>
      </c>
      <c r="P18" t="str">
        <f>TEXT(Input_Data[[#This Row],[DATE]],"mmm")</f>
        <v>Jan</v>
      </c>
      <c r="Q18">
        <f>YEAR(Input_Data[[#This Row],[DATE]])</f>
        <v>2021</v>
      </c>
    </row>
    <row r="19" spans="1:17" x14ac:dyDescent="0.35">
      <c r="A19" s="1">
        <v>44217</v>
      </c>
      <c r="B19" t="s">
        <v>14</v>
      </c>
      <c r="C19">
        <v>15</v>
      </c>
      <c r="D19" t="s">
        <v>110</v>
      </c>
      <c r="E19" t="s">
        <v>112</v>
      </c>
      <c r="F19">
        <v>0</v>
      </c>
      <c r="G19" t="s">
        <v>142</v>
      </c>
      <c r="H19" t="str">
        <f>VLOOKUP(Input_Data[[#This Row],[PRODUCT ID]],Master_Data[],2,0)</f>
        <v>Product04</v>
      </c>
      <c r="I19" t="str">
        <f>VLOOKUP(Input_Data[[#This Row],[PRODUCT ID]],Master_Data[],3,0)</f>
        <v>Category01</v>
      </c>
      <c r="J19" t="str">
        <f>VLOOKUP(Input_Data[[#This Row],[PRODUCT ID]],Master_Data[],4,0)</f>
        <v>Lt</v>
      </c>
      <c r="K19" s="2">
        <f>VLOOKUP(Input_Data[[#This Row],[PRODUCT ID]],Master_Data[],5,0)</f>
        <v>44</v>
      </c>
      <c r="L19" s="2">
        <f>VLOOKUP(Input_Data[[#This Row],[PRODUCT ID]],Master_Data[],6,0)</f>
        <v>48.84</v>
      </c>
      <c r="M19" s="2">
        <f>Input_Data[[#This Row],[BUYING PRIZE]]*Input_Data[[#This Row],[QUANTITY]]</f>
        <v>660</v>
      </c>
      <c r="N19" s="2">
        <f>Input_Data[[#This Row],[SELLING PRICE]]*Input_Data[[#This Row],[QUANTITY]]*(1-Input_Data[[#This Row],[DISCOUNT %]])</f>
        <v>732.6</v>
      </c>
      <c r="O19">
        <f>DAY(Input_Data[[#This Row],[DATE]])</f>
        <v>21</v>
      </c>
      <c r="P19" t="str">
        <f>TEXT(Input_Data[[#This Row],[DATE]],"mmm")</f>
        <v>Jan</v>
      </c>
      <c r="Q19">
        <f>YEAR(Input_Data[[#This Row],[DATE]])</f>
        <v>2021</v>
      </c>
    </row>
    <row r="20" spans="1:17" x14ac:dyDescent="0.35">
      <c r="A20" s="1">
        <v>44217</v>
      </c>
      <c r="B20" t="s">
        <v>12</v>
      </c>
      <c r="C20">
        <v>9</v>
      </c>
      <c r="D20" t="s">
        <v>113</v>
      </c>
      <c r="E20" t="s">
        <v>111</v>
      </c>
      <c r="F20">
        <v>0</v>
      </c>
      <c r="G20" t="s">
        <v>142</v>
      </c>
      <c r="H20" t="str">
        <f>VLOOKUP(Input_Data[[#This Row],[PRODUCT ID]],Master_Data[],2,0)</f>
        <v>Product03</v>
      </c>
      <c r="I20" t="str">
        <f>VLOOKUP(Input_Data[[#This Row],[PRODUCT ID]],Master_Data[],3,0)</f>
        <v>Category01</v>
      </c>
      <c r="J20" t="str">
        <f>VLOOKUP(Input_Data[[#This Row],[PRODUCT ID]],Master_Data[],4,0)</f>
        <v>Kg</v>
      </c>
      <c r="K20" s="2">
        <f>VLOOKUP(Input_Data[[#This Row],[PRODUCT ID]],Master_Data[],5,0)</f>
        <v>71</v>
      </c>
      <c r="L20" s="2">
        <f>VLOOKUP(Input_Data[[#This Row],[PRODUCT ID]],Master_Data[],6,0)</f>
        <v>80.94</v>
      </c>
      <c r="M20" s="2">
        <f>Input_Data[[#This Row],[BUYING PRIZE]]*Input_Data[[#This Row],[QUANTITY]]</f>
        <v>639</v>
      </c>
      <c r="N20" s="2">
        <f>Input_Data[[#This Row],[SELLING PRICE]]*Input_Data[[#This Row],[QUANTITY]]*(1-Input_Data[[#This Row],[DISCOUNT %]])</f>
        <v>728.46</v>
      </c>
      <c r="O20">
        <f>DAY(Input_Data[[#This Row],[DATE]])</f>
        <v>21</v>
      </c>
      <c r="P20" t="str">
        <f>TEXT(Input_Data[[#This Row],[DATE]],"mmm")</f>
        <v>Jan</v>
      </c>
      <c r="Q20">
        <f>YEAR(Input_Data[[#This Row],[DATE]])</f>
        <v>2021</v>
      </c>
    </row>
    <row r="21" spans="1:17" x14ac:dyDescent="0.35">
      <c r="A21" s="1">
        <v>44217</v>
      </c>
      <c r="B21" t="s">
        <v>97</v>
      </c>
      <c r="C21">
        <v>6</v>
      </c>
      <c r="D21" t="s">
        <v>113</v>
      </c>
      <c r="E21" t="s">
        <v>111</v>
      </c>
      <c r="F21">
        <v>0</v>
      </c>
      <c r="G21" t="s">
        <v>142</v>
      </c>
      <c r="H21" t="str">
        <f>VLOOKUP(Input_Data[[#This Row],[PRODUCT ID]],Master_Data[],2,0)</f>
        <v>Product42</v>
      </c>
      <c r="I21" t="str">
        <f>VLOOKUP(Input_Data[[#This Row],[PRODUCT ID]],Master_Data[],3,0)</f>
        <v>Category05</v>
      </c>
      <c r="J21" t="str">
        <f>VLOOKUP(Input_Data[[#This Row],[PRODUCT ID]],Master_Data[],4,0)</f>
        <v>Ft</v>
      </c>
      <c r="K21" s="2">
        <f>VLOOKUP(Input_Data[[#This Row],[PRODUCT ID]],Master_Data[],5,0)</f>
        <v>120</v>
      </c>
      <c r="L21" s="2">
        <f>VLOOKUP(Input_Data[[#This Row],[PRODUCT ID]],Master_Data[],6,0)</f>
        <v>162</v>
      </c>
      <c r="M21" s="2">
        <f>Input_Data[[#This Row],[BUYING PRIZE]]*Input_Data[[#This Row],[QUANTITY]]</f>
        <v>720</v>
      </c>
      <c r="N21" s="2">
        <f>Input_Data[[#This Row],[SELLING PRICE]]*Input_Data[[#This Row],[QUANTITY]]*(1-Input_Data[[#This Row],[DISCOUNT %]])</f>
        <v>972</v>
      </c>
      <c r="O21">
        <f>DAY(Input_Data[[#This Row],[DATE]])</f>
        <v>21</v>
      </c>
      <c r="P21" t="str">
        <f>TEXT(Input_Data[[#This Row],[DATE]],"mmm")</f>
        <v>Jan</v>
      </c>
      <c r="Q21">
        <f>YEAR(Input_Data[[#This Row],[DATE]])</f>
        <v>2021</v>
      </c>
    </row>
    <row r="22" spans="1:17" x14ac:dyDescent="0.35">
      <c r="A22" s="1">
        <v>44221</v>
      </c>
      <c r="B22" t="s">
        <v>80</v>
      </c>
      <c r="C22">
        <v>6</v>
      </c>
      <c r="D22" t="s">
        <v>113</v>
      </c>
      <c r="E22" t="s">
        <v>112</v>
      </c>
      <c r="F22">
        <v>0</v>
      </c>
      <c r="G22" t="s">
        <v>139</v>
      </c>
      <c r="H22" t="str">
        <f>VLOOKUP(Input_Data[[#This Row],[PRODUCT ID]],Master_Data[],2,0)</f>
        <v>Product34</v>
      </c>
      <c r="I22" t="str">
        <f>VLOOKUP(Input_Data[[#This Row],[PRODUCT ID]],Master_Data[],3,0)</f>
        <v>Category04</v>
      </c>
      <c r="J22" t="str">
        <f>VLOOKUP(Input_Data[[#This Row],[PRODUCT ID]],Master_Data[],4,0)</f>
        <v>Lt</v>
      </c>
      <c r="K22" s="2">
        <f>VLOOKUP(Input_Data[[#This Row],[PRODUCT ID]],Master_Data[],5,0)</f>
        <v>55</v>
      </c>
      <c r="L22" s="2">
        <f>VLOOKUP(Input_Data[[#This Row],[PRODUCT ID]],Master_Data[],6,0)</f>
        <v>58.3</v>
      </c>
      <c r="M22" s="2">
        <f>Input_Data[[#This Row],[BUYING PRIZE]]*Input_Data[[#This Row],[QUANTITY]]</f>
        <v>330</v>
      </c>
      <c r="N22" s="2">
        <f>Input_Data[[#This Row],[SELLING PRICE]]*Input_Data[[#This Row],[QUANTITY]]*(1-Input_Data[[#This Row],[DISCOUNT %]])</f>
        <v>349.79999999999995</v>
      </c>
      <c r="O22">
        <f>DAY(Input_Data[[#This Row],[DATE]])</f>
        <v>25</v>
      </c>
      <c r="P22" t="str">
        <f>TEXT(Input_Data[[#This Row],[DATE]],"mmm")</f>
        <v>Jan</v>
      </c>
      <c r="Q22">
        <f>YEAR(Input_Data[[#This Row],[DATE]])</f>
        <v>2021</v>
      </c>
    </row>
    <row r="23" spans="1:17" x14ac:dyDescent="0.35">
      <c r="A23" s="1">
        <v>44221</v>
      </c>
      <c r="B23" t="s">
        <v>82</v>
      </c>
      <c r="C23">
        <v>7</v>
      </c>
      <c r="D23" t="s">
        <v>113</v>
      </c>
      <c r="E23" t="s">
        <v>111</v>
      </c>
      <c r="F23">
        <v>0</v>
      </c>
      <c r="G23" t="s">
        <v>139</v>
      </c>
      <c r="H23" t="str">
        <f>VLOOKUP(Input_Data[[#This Row],[PRODUCT ID]],Master_Data[],2,0)</f>
        <v>Product35</v>
      </c>
      <c r="I23" t="str">
        <f>VLOOKUP(Input_Data[[#This Row],[PRODUCT ID]],Master_Data[],3,0)</f>
        <v>Category04</v>
      </c>
      <c r="J23" t="str">
        <f>VLOOKUP(Input_Data[[#This Row],[PRODUCT ID]],Master_Data[],4,0)</f>
        <v>No.</v>
      </c>
      <c r="K23" s="2">
        <f>VLOOKUP(Input_Data[[#This Row],[PRODUCT ID]],Master_Data[],5,0)</f>
        <v>5</v>
      </c>
      <c r="L23" s="2">
        <f>VLOOKUP(Input_Data[[#This Row],[PRODUCT ID]],Master_Data[],6,0)</f>
        <v>6.7</v>
      </c>
      <c r="M23" s="2">
        <f>Input_Data[[#This Row],[BUYING PRIZE]]*Input_Data[[#This Row],[QUANTITY]]</f>
        <v>35</v>
      </c>
      <c r="N23" s="2">
        <f>Input_Data[[#This Row],[SELLING PRICE]]*Input_Data[[#This Row],[QUANTITY]]*(1-Input_Data[[#This Row],[DISCOUNT %]])</f>
        <v>46.9</v>
      </c>
      <c r="O23">
        <f>DAY(Input_Data[[#This Row],[DATE]])</f>
        <v>25</v>
      </c>
      <c r="P23" t="str">
        <f>TEXT(Input_Data[[#This Row],[DATE]],"mmm")</f>
        <v>Jan</v>
      </c>
      <c r="Q23">
        <f>YEAR(Input_Data[[#This Row],[DATE]])</f>
        <v>2021</v>
      </c>
    </row>
    <row r="24" spans="1:17" x14ac:dyDescent="0.35">
      <c r="A24" s="1">
        <v>44221</v>
      </c>
      <c r="B24" t="s">
        <v>74</v>
      </c>
      <c r="C24">
        <v>14</v>
      </c>
      <c r="D24" t="s">
        <v>113</v>
      </c>
      <c r="E24" t="s">
        <v>111</v>
      </c>
      <c r="F24">
        <v>0</v>
      </c>
      <c r="G24" t="s">
        <v>139</v>
      </c>
      <c r="H24" t="str">
        <f>VLOOKUP(Input_Data[[#This Row],[PRODUCT ID]],Master_Data[],2,0)</f>
        <v>Product31</v>
      </c>
      <c r="I24" t="str">
        <f>VLOOKUP(Input_Data[[#This Row],[PRODUCT ID]],Master_Data[],3,0)</f>
        <v>Category04</v>
      </c>
      <c r="J24" t="str">
        <f>VLOOKUP(Input_Data[[#This Row],[PRODUCT ID]],Master_Data[],4,0)</f>
        <v>Kg</v>
      </c>
      <c r="K24" s="2">
        <f>VLOOKUP(Input_Data[[#This Row],[PRODUCT ID]],Master_Data[],5,0)</f>
        <v>93</v>
      </c>
      <c r="L24" s="2">
        <f>VLOOKUP(Input_Data[[#This Row],[PRODUCT ID]],Master_Data[],6,0)</f>
        <v>104.16</v>
      </c>
      <c r="M24" s="2">
        <f>Input_Data[[#This Row],[BUYING PRIZE]]*Input_Data[[#This Row],[QUANTITY]]</f>
        <v>1302</v>
      </c>
      <c r="N24" s="2">
        <f>Input_Data[[#This Row],[SELLING PRICE]]*Input_Data[[#This Row],[QUANTITY]]*(1-Input_Data[[#This Row],[DISCOUNT %]])</f>
        <v>1458.24</v>
      </c>
      <c r="O24">
        <f>DAY(Input_Data[[#This Row],[DATE]])</f>
        <v>25</v>
      </c>
      <c r="P24" t="str">
        <f>TEXT(Input_Data[[#This Row],[DATE]],"mmm")</f>
        <v>Jan</v>
      </c>
      <c r="Q24">
        <f>YEAR(Input_Data[[#This Row],[DATE]])</f>
        <v>2021</v>
      </c>
    </row>
    <row r="25" spans="1:17" x14ac:dyDescent="0.35">
      <c r="A25" s="1">
        <v>44222</v>
      </c>
      <c r="B25" t="s">
        <v>101</v>
      </c>
      <c r="C25">
        <v>9</v>
      </c>
      <c r="D25" t="s">
        <v>110</v>
      </c>
      <c r="E25" t="s">
        <v>112</v>
      </c>
      <c r="F25">
        <v>0</v>
      </c>
      <c r="G25" t="s">
        <v>140</v>
      </c>
      <c r="H25" t="str">
        <f>VLOOKUP(Input_Data[[#This Row],[PRODUCT ID]],Master_Data[],2,0)</f>
        <v>Product44</v>
      </c>
      <c r="I25" t="str">
        <f>VLOOKUP(Input_Data[[#This Row],[PRODUCT ID]],Master_Data[],3,0)</f>
        <v>Category05</v>
      </c>
      <c r="J25" t="str">
        <f>VLOOKUP(Input_Data[[#This Row],[PRODUCT ID]],Master_Data[],4,0)</f>
        <v>Kg</v>
      </c>
      <c r="K25" s="2">
        <f>VLOOKUP(Input_Data[[#This Row],[PRODUCT ID]],Master_Data[],5,0)</f>
        <v>76</v>
      </c>
      <c r="L25" s="2">
        <f>VLOOKUP(Input_Data[[#This Row],[PRODUCT ID]],Master_Data[],6,0)</f>
        <v>82.08</v>
      </c>
      <c r="M25" s="2">
        <f>Input_Data[[#This Row],[BUYING PRIZE]]*Input_Data[[#This Row],[QUANTITY]]</f>
        <v>684</v>
      </c>
      <c r="N25" s="2">
        <f>Input_Data[[#This Row],[SELLING PRICE]]*Input_Data[[#This Row],[QUANTITY]]*(1-Input_Data[[#This Row],[DISCOUNT %]])</f>
        <v>738.72</v>
      </c>
      <c r="O25">
        <f>DAY(Input_Data[[#This Row],[DATE]])</f>
        <v>26</v>
      </c>
      <c r="P25" t="str">
        <f>TEXT(Input_Data[[#This Row],[DATE]],"mmm")</f>
        <v>Jan</v>
      </c>
      <c r="Q25">
        <f>YEAR(Input_Data[[#This Row],[DATE]])</f>
        <v>2021</v>
      </c>
    </row>
    <row r="26" spans="1:17" x14ac:dyDescent="0.35">
      <c r="A26" s="1">
        <v>44222</v>
      </c>
      <c r="B26" t="s">
        <v>20</v>
      </c>
      <c r="C26">
        <v>7</v>
      </c>
      <c r="D26" t="s">
        <v>111</v>
      </c>
      <c r="E26" t="s">
        <v>112</v>
      </c>
      <c r="F26">
        <v>0</v>
      </c>
      <c r="G26" t="s">
        <v>140</v>
      </c>
      <c r="H26" t="str">
        <f>VLOOKUP(Input_Data[[#This Row],[PRODUCT ID]],Master_Data[],2,0)</f>
        <v>Product06</v>
      </c>
      <c r="I26" t="str">
        <f>VLOOKUP(Input_Data[[#This Row],[PRODUCT ID]],Master_Data[],3,0)</f>
        <v>Category01</v>
      </c>
      <c r="J26" t="str">
        <f>VLOOKUP(Input_Data[[#This Row],[PRODUCT ID]],Master_Data[],4,0)</f>
        <v>Kg</v>
      </c>
      <c r="K26" s="2">
        <f>VLOOKUP(Input_Data[[#This Row],[PRODUCT ID]],Master_Data[],5,0)</f>
        <v>75</v>
      </c>
      <c r="L26" s="2">
        <f>VLOOKUP(Input_Data[[#This Row],[PRODUCT ID]],Master_Data[],6,0)</f>
        <v>85.5</v>
      </c>
      <c r="M26" s="2">
        <f>Input_Data[[#This Row],[BUYING PRIZE]]*Input_Data[[#This Row],[QUANTITY]]</f>
        <v>525</v>
      </c>
      <c r="N26" s="2">
        <f>Input_Data[[#This Row],[SELLING PRICE]]*Input_Data[[#This Row],[QUANTITY]]*(1-Input_Data[[#This Row],[DISCOUNT %]])</f>
        <v>598.5</v>
      </c>
      <c r="O26">
        <f>DAY(Input_Data[[#This Row],[DATE]])</f>
        <v>26</v>
      </c>
      <c r="P26" t="str">
        <f>TEXT(Input_Data[[#This Row],[DATE]],"mmm")</f>
        <v>Jan</v>
      </c>
      <c r="Q26">
        <f>YEAR(Input_Data[[#This Row],[DATE]])</f>
        <v>2021</v>
      </c>
    </row>
    <row r="27" spans="1:17" x14ac:dyDescent="0.35">
      <c r="A27" s="1">
        <v>44222</v>
      </c>
      <c r="B27" t="s">
        <v>6</v>
      </c>
      <c r="C27">
        <v>7</v>
      </c>
      <c r="D27" t="s">
        <v>111</v>
      </c>
      <c r="E27" t="s">
        <v>111</v>
      </c>
      <c r="F27">
        <v>0</v>
      </c>
      <c r="G27" t="s">
        <v>140</v>
      </c>
      <c r="H27" t="str">
        <f>VLOOKUP(Input_Data[[#This Row],[PRODUCT ID]],Master_Data[],2,0)</f>
        <v>Product01</v>
      </c>
      <c r="I27" t="str">
        <f>VLOOKUP(Input_Data[[#This Row],[PRODUCT ID]],Master_Data[],3,0)</f>
        <v>Category01</v>
      </c>
      <c r="J27" t="str">
        <f>VLOOKUP(Input_Data[[#This Row],[PRODUCT ID]],Master_Data[],4,0)</f>
        <v>Kg</v>
      </c>
      <c r="K27" s="2">
        <f>VLOOKUP(Input_Data[[#This Row],[PRODUCT ID]],Master_Data[],5,0)</f>
        <v>98</v>
      </c>
      <c r="L27" s="2">
        <f>VLOOKUP(Input_Data[[#This Row],[PRODUCT ID]],Master_Data[],6,0)</f>
        <v>103.88</v>
      </c>
      <c r="M27" s="2">
        <f>Input_Data[[#This Row],[BUYING PRIZE]]*Input_Data[[#This Row],[QUANTITY]]</f>
        <v>686</v>
      </c>
      <c r="N27" s="2">
        <f>Input_Data[[#This Row],[SELLING PRICE]]*Input_Data[[#This Row],[QUANTITY]]*(1-Input_Data[[#This Row],[DISCOUNT %]])</f>
        <v>727.16</v>
      </c>
      <c r="O27">
        <f>DAY(Input_Data[[#This Row],[DATE]])</f>
        <v>26</v>
      </c>
      <c r="P27" t="str">
        <f>TEXT(Input_Data[[#This Row],[DATE]],"mmm")</f>
        <v>Jan</v>
      </c>
      <c r="Q27">
        <f>YEAR(Input_Data[[#This Row],[DATE]])</f>
        <v>2021</v>
      </c>
    </row>
    <row r="28" spans="1:17" x14ac:dyDescent="0.35">
      <c r="A28" s="1">
        <v>44223</v>
      </c>
      <c r="B28" t="s">
        <v>93</v>
      </c>
      <c r="C28">
        <v>7</v>
      </c>
      <c r="D28" t="s">
        <v>110</v>
      </c>
      <c r="E28" t="s">
        <v>111</v>
      </c>
      <c r="F28">
        <v>0</v>
      </c>
      <c r="G28" t="s">
        <v>141</v>
      </c>
      <c r="H28" t="str">
        <f>VLOOKUP(Input_Data[[#This Row],[PRODUCT ID]],Master_Data[],2,0)</f>
        <v>Product40</v>
      </c>
      <c r="I28" t="str">
        <f>VLOOKUP(Input_Data[[#This Row],[PRODUCT ID]],Master_Data[],3,0)</f>
        <v>Category05</v>
      </c>
      <c r="J28" t="str">
        <f>VLOOKUP(Input_Data[[#This Row],[PRODUCT ID]],Master_Data[],4,0)</f>
        <v>Kg</v>
      </c>
      <c r="K28" s="2">
        <f>VLOOKUP(Input_Data[[#This Row],[PRODUCT ID]],Master_Data[],5,0)</f>
        <v>90</v>
      </c>
      <c r="L28" s="2">
        <f>VLOOKUP(Input_Data[[#This Row],[PRODUCT ID]],Master_Data[],6,0)</f>
        <v>115.2</v>
      </c>
      <c r="M28" s="2">
        <f>Input_Data[[#This Row],[BUYING PRIZE]]*Input_Data[[#This Row],[QUANTITY]]</f>
        <v>630</v>
      </c>
      <c r="N28" s="2">
        <f>Input_Data[[#This Row],[SELLING PRICE]]*Input_Data[[#This Row],[QUANTITY]]*(1-Input_Data[[#This Row],[DISCOUNT %]])</f>
        <v>806.4</v>
      </c>
      <c r="O28">
        <f>DAY(Input_Data[[#This Row],[DATE]])</f>
        <v>27</v>
      </c>
      <c r="P28" t="str">
        <f>TEXT(Input_Data[[#This Row],[DATE]],"mmm")</f>
        <v>Jan</v>
      </c>
      <c r="Q28">
        <f>YEAR(Input_Data[[#This Row],[DATE]])</f>
        <v>2021</v>
      </c>
    </row>
    <row r="29" spans="1:17" x14ac:dyDescent="0.35">
      <c r="A29" s="1">
        <v>44223</v>
      </c>
      <c r="B29" t="s">
        <v>76</v>
      </c>
      <c r="C29">
        <v>3</v>
      </c>
      <c r="D29" t="s">
        <v>110</v>
      </c>
      <c r="E29" t="s">
        <v>111</v>
      </c>
      <c r="F29">
        <v>0</v>
      </c>
      <c r="G29" t="s">
        <v>141</v>
      </c>
      <c r="H29" t="str">
        <f>VLOOKUP(Input_Data[[#This Row],[PRODUCT ID]],Master_Data[],2,0)</f>
        <v>Product32</v>
      </c>
      <c r="I29" t="str">
        <f>VLOOKUP(Input_Data[[#This Row],[PRODUCT ID]],Master_Data[],3,0)</f>
        <v>Category04</v>
      </c>
      <c r="J29" t="str">
        <f>VLOOKUP(Input_Data[[#This Row],[PRODUCT ID]],Master_Data[],4,0)</f>
        <v>Kg</v>
      </c>
      <c r="K29" s="2">
        <f>VLOOKUP(Input_Data[[#This Row],[PRODUCT ID]],Master_Data[],5,0)</f>
        <v>89</v>
      </c>
      <c r="L29" s="2">
        <f>VLOOKUP(Input_Data[[#This Row],[PRODUCT ID]],Master_Data[],6,0)</f>
        <v>117.48</v>
      </c>
      <c r="M29" s="2">
        <f>Input_Data[[#This Row],[BUYING PRIZE]]*Input_Data[[#This Row],[QUANTITY]]</f>
        <v>267</v>
      </c>
      <c r="N29" s="2">
        <f>Input_Data[[#This Row],[SELLING PRICE]]*Input_Data[[#This Row],[QUANTITY]]*(1-Input_Data[[#This Row],[DISCOUNT %]])</f>
        <v>352.44</v>
      </c>
      <c r="O29">
        <f>DAY(Input_Data[[#This Row],[DATE]])</f>
        <v>27</v>
      </c>
      <c r="P29" t="str">
        <f>TEXT(Input_Data[[#This Row],[DATE]],"mmm")</f>
        <v>Jan</v>
      </c>
      <c r="Q29">
        <f>YEAR(Input_Data[[#This Row],[DATE]])</f>
        <v>2021</v>
      </c>
    </row>
    <row r="30" spans="1:17" x14ac:dyDescent="0.35">
      <c r="A30" s="1">
        <v>44224</v>
      </c>
      <c r="B30" t="s">
        <v>14</v>
      </c>
      <c r="C30">
        <v>10</v>
      </c>
      <c r="D30" t="s">
        <v>111</v>
      </c>
      <c r="E30" t="s">
        <v>112</v>
      </c>
      <c r="F30">
        <v>0</v>
      </c>
      <c r="G30" t="s">
        <v>142</v>
      </c>
      <c r="H30" t="str">
        <f>VLOOKUP(Input_Data[[#This Row],[PRODUCT ID]],Master_Data[],2,0)</f>
        <v>Product04</v>
      </c>
      <c r="I30" t="str">
        <f>VLOOKUP(Input_Data[[#This Row],[PRODUCT ID]],Master_Data[],3,0)</f>
        <v>Category01</v>
      </c>
      <c r="J30" t="str">
        <f>VLOOKUP(Input_Data[[#This Row],[PRODUCT ID]],Master_Data[],4,0)</f>
        <v>Lt</v>
      </c>
      <c r="K30" s="2">
        <f>VLOOKUP(Input_Data[[#This Row],[PRODUCT ID]],Master_Data[],5,0)</f>
        <v>44</v>
      </c>
      <c r="L30" s="2">
        <f>VLOOKUP(Input_Data[[#This Row],[PRODUCT ID]],Master_Data[],6,0)</f>
        <v>48.84</v>
      </c>
      <c r="M30" s="2">
        <f>Input_Data[[#This Row],[BUYING PRIZE]]*Input_Data[[#This Row],[QUANTITY]]</f>
        <v>440</v>
      </c>
      <c r="N30" s="2">
        <f>Input_Data[[#This Row],[SELLING PRICE]]*Input_Data[[#This Row],[QUANTITY]]*(1-Input_Data[[#This Row],[DISCOUNT %]])</f>
        <v>488.40000000000003</v>
      </c>
      <c r="O30">
        <f>DAY(Input_Data[[#This Row],[DATE]])</f>
        <v>28</v>
      </c>
      <c r="P30" t="str">
        <f>TEXT(Input_Data[[#This Row],[DATE]],"mmm")</f>
        <v>Jan</v>
      </c>
      <c r="Q30">
        <f>YEAR(Input_Data[[#This Row],[DATE]])</f>
        <v>2021</v>
      </c>
    </row>
    <row r="31" spans="1:17" x14ac:dyDescent="0.35">
      <c r="A31" s="1">
        <v>44224</v>
      </c>
      <c r="B31" t="s">
        <v>70</v>
      </c>
      <c r="C31">
        <v>2</v>
      </c>
      <c r="D31" t="s">
        <v>113</v>
      </c>
      <c r="E31" t="s">
        <v>112</v>
      </c>
      <c r="F31">
        <v>0</v>
      </c>
      <c r="G31" t="s">
        <v>142</v>
      </c>
      <c r="H31" t="str">
        <f>VLOOKUP(Input_Data[[#This Row],[PRODUCT ID]],Master_Data[],2,0)</f>
        <v>Product29</v>
      </c>
      <c r="I31" t="str">
        <f>VLOOKUP(Input_Data[[#This Row],[PRODUCT ID]],Master_Data[],3,0)</f>
        <v>Category04</v>
      </c>
      <c r="J31" t="str">
        <f>VLOOKUP(Input_Data[[#This Row],[PRODUCT ID]],Master_Data[],4,0)</f>
        <v>Lt</v>
      </c>
      <c r="K31" s="2">
        <f>VLOOKUP(Input_Data[[#This Row],[PRODUCT ID]],Master_Data[],5,0)</f>
        <v>47</v>
      </c>
      <c r="L31" s="2">
        <f>VLOOKUP(Input_Data[[#This Row],[PRODUCT ID]],Master_Data[],6,0)</f>
        <v>53.11</v>
      </c>
      <c r="M31" s="2">
        <f>Input_Data[[#This Row],[BUYING PRIZE]]*Input_Data[[#This Row],[QUANTITY]]</f>
        <v>94</v>
      </c>
      <c r="N31" s="2">
        <f>Input_Data[[#This Row],[SELLING PRICE]]*Input_Data[[#This Row],[QUANTITY]]*(1-Input_Data[[#This Row],[DISCOUNT %]])</f>
        <v>106.22</v>
      </c>
      <c r="O31">
        <f>DAY(Input_Data[[#This Row],[DATE]])</f>
        <v>28</v>
      </c>
      <c r="P31" t="str">
        <f>TEXT(Input_Data[[#This Row],[DATE]],"mmm")</f>
        <v>Jan</v>
      </c>
      <c r="Q31">
        <f>YEAR(Input_Data[[#This Row],[DATE]])</f>
        <v>2021</v>
      </c>
    </row>
    <row r="32" spans="1:17" x14ac:dyDescent="0.35">
      <c r="A32" s="1">
        <v>44229</v>
      </c>
      <c r="B32" t="s">
        <v>29</v>
      </c>
      <c r="C32">
        <v>7</v>
      </c>
      <c r="D32" t="s">
        <v>111</v>
      </c>
      <c r="E32" t="s">
        <v>111</v>
      </c>
      <c r="F32">
        <v>0</v>
      </c>
      <c r="G32" t="s">
        <v>140</v>
      </c>
      <c r="H32" t="str">
        <f>VLOOKUP(Input_Data[[#This Row],[PRODUCT ID]],Master_Data[],2,0)</f>
        <v>Product10</v>
      </c>
      <c r="I32" t="str">
        <f>VLOOKUP(Input_Data[[#This Row],[PRODUCT ID]],Master_Data[],3,0)</f>
        <v>Category02</v>
      </c>
      <c r="J32" t="str">
        <f>VLOOKUP(Input_Data[[#This Row],[PRODUCT ID]],Master_Data[],4,0)</f>
        <v>Ft</v>
      </c>
      <c r="K32" s="2">
        <f>VLOOKUP(Input_Data[[#This Row],[PRODUCT ID]],Master_Data[],5,0)</f>
        <v>148</v>
      </c>
      <c r="L32" s="2">
        <f>VLOOKUP(Input_Data[[#This Row],[PRODUCT ID]],Master_Data[],6,0)</f>
        <v>164.28</v>
      </c>
      <c r="M32" s="2">
        <f>Input_Data[[#This Row],[BUYING PRIZE]]*Input_Data[[#This Row],[QUANTITY]]</f>
        <v>1036</v>
      </c>
      <c r="N32" s="2">
        <f>Input_Data[[#This Row],[SELLING PRICE]]*Input_Data[[#This Row],[QUANTITY]]*(1-Input_Data[[#This Row],[DISCOUNT %]])</f>
        <v>1149.96</v>
      </c>
      <c r="O32">
        <f>DAY(Input_Data[[#This Row],[DATE]])</f>
        <v>2</v>
      </c>
      <c r="P32" t="str">
        <f>TEXT(Input_Data[[#This Row],[DATE]],"mmm")</f>
        <v>Feb</v>
      </c>
      <c r="Q32">
        <f>YEAR(Input_Data[[#This Row],[DATE]])</f>
        <v>2021</v>
      </c>
    </row>
    <row r="33" spans="1:17" x14ac:dyDescent="0.35">
      <c r="A33" s="1">
        <v>44230</v>
      </c>
      <c r="B33" t="s">
        <v>42</v>
      </c>
      <c r="C33">
        <v>13</v>
      </c>
      <c r="D33" t="s">
        <v>113</v>
      </c>
      <c r="E33" t="s">
        <v>111</v>
      </c>
      <c r="F33">
        <v>0</v>
      </c>
      <c r="G33" t="s">
        <v>141</v>
      </c>
      <c r="H33" t="str">
        <f>VLOOKUP(Input_Data[[#This Row],[PRODUCT ID]],Master_Data[],2,0)</f>
        <v>Product16</v>
      </c>
      <c r="I33" t="str">
        <f>VLOOKUP(Input_Data[[#This Row],[PRODUCT ID]],Master_Data[],3,0)</f>
        <v>Category02</v>
      </c>
      <c r="J33" t="str">
        <f>VLOOKUP(Input_Data[[#This Row],[PRODUCT ID]],Master_Data[],4,0)</f>
        <v>No.</v>
      </c>
      <c r="K33" s="2">
        <f>VLOOKUP(Input_Data[[#This Row],[PRODUCT ID]],Master_Data[],5,0)</f>
        <v>13</v>
      </c>
      <c r="L33" s="2">
        <f>VLOOKUP(Input_Data[[#This Row],[PRODUCT ID]],Master_Data[],6,0)</f>
        <v>16.64</v>
      </c>
      <c r="M33" s="2">
        <f>Input_Data[[#This Row],[BUYING PRIZE]]*Input_Data[[#This Row],[QUANTITY]]</f>
        <v>169</v>
      </c>
      <c r="N33" s="2">
        <f>Input_Data[[#This Row],[SELLING PRICE]]*Input_Data[[#This Row],[QUANTITY]]*(1-Input_Data[[#This Row],[DISCOUNT %]])</f>
        <v>216.32</v>
      </c>
      <c r="O33">
        <f>DAY(Input_Data[[#This Row],[DATE]])</f>
        <v>3</v>
      </c>
      <c r="P33" t="str">
        <f>TEXT(Input_Data[[#This Row],[DATE]],"mmm")</f>
        <v>Feb</v>
      </c>
      <c r="Q33">
        <f>YEAR(Input_Data[[#This Row],[DATE]])</f>
        <v>2021</v>
      </c>
    </row>
    <row r="34" spans="1:17" x14ac:dyDescent="0.35">
      <c r="A34" s="1">
        <v>44230</v>
      </c>
      <c r="B34" t="s">
        <v>55</v>
      </c>
      <c r="C34">
        <v>2</v>
      </c>
      <c r="D34" t="s">
        <v>110</v>
      </c>
      <c r="E34" t="s">
        <v>112</v>
      </c>
      <c r="F34">
        <v>0</v>
      </c>
      <c r="G34" t="s">
        <v>141</v>
      </c>
      <c r="H34" t="str">
        <f>VLOOKUP(Input_Data[[#This Row],[PRODUCT ID]],Master_Data[],2,0)</f>
        <v>Product22</v>
      </c>
      <c r="I34" t="str">
        <f>VLOOKUP(Input_Data[[#This Row],[PRODUCT ID]],Master_Data[],3,0)</f>
        <v>Category03</v>
      </c>
      <c r="J34" t="str">
        <f>VLOOKUP(Input_Data[[#This Row],[PRODUCT ID]],Master_Data[],4,0)</f>
        <v>Ft</v>
      </c>
      <c r="K34" s="2">
        <f>VLOOKUP(Input_Data[[#This Row],[PRODUCT ID]],Master_Data[],5,0)</f>
        <v>121</v>
      </c>
      <c r="L34" s="2">
        <f>VLOOKUP(Input_Data[[#This Row],[PRODUCT ID]],Master_Data[],6,0)</f>
        <v>141.57</v>
      </c>
      <c r="M34" s="2">
        <f>Input_Data[[#This Row],[BUYING PRIZE]]*Input_Data[[#This Row],[QUANTITY]]</f>
        <v>242</v>
      </c>
      <c r="N34" s="2">
        <f>Input_Data[[#This Row],[SELLING PRICE]]*Input_Data[[#This Row],[QUANTITY]]*(1-Input_Data[[#This Row],[DISCOUNT %]])</f>
        <v>283.14</v>
      </c>
      <c r="O34">
        <f>DAY(Input_Data[[#This Row],[DATE]])</f>
        <v>3</v>
      </c>
      <c r="P34" t="str">
        <f>TEXT(Input_Data[[#This Row],[DATE]],"mmm")</f>
        <v>Feb</v>
      </c>
      <c r="Q34">
        <f>YEAR(Input_Data[[#This Row],[DATE]])</f>
        <v>2021</v>
      </c>
    </row>
    <row r="35" spans="1:17" x14ac:dyDescent="0.35">
      <c r="A35" s="1">
        <v>44231</v>
      </c>
      <c r="B35" t="s">
        <v>86</v>
      </c>
      <c r="C35">
        <v>4</v>
      </c>
      <c r="D35" t="s">
        <v>111</v>
      </c>
      <c r="E35" t="s">
        <v>111</v>
      </c>
      <c r="F35">
        <v>0</v>
      </c>
      <c r="G35" t="s">
        <v>142</v>
      </c>
      <c r="H35" t="str">
        <f>VLOOKUP(Input_Data[[#This Row],[PRODUCT ID]],Master_Data[],2,0)</f>
        <v>Product37</v>
      </c>
      <c r="I35" t="str">
        <f>VLOOKUP(Input_Data[[#This Row],[PRODUCT ID]],Master_Data[],3,0)</f>
        <v>Category05</v>
      </c>
      <c r="J35" t="str">
        <f>VLOOKUP(Input_Data[[#This Row],[PRODUCT ID]],Master_Data[],4,0)</f>
        <v>Kg</v>
      </c>
      <c r="K35" s="2">
        <f>VLOOKUP(Input_Data[[#This Row],[PRODUCT ID]],Master_Data[],5,0)</f>
        <v>67</v>
      </c>
      <c r="L35" s="2">
        <f>VLOOKUP(Input_Data[[#This Row],[PRODUCT ID]],Master_Data[],6,0)</f>
        <v>85.76</v>
      </c>
      <c r="M35" s="2">
        <f>Input_Data[[#This Row],[BUYING PRIZE]]*Input_Data[[#This Row],[QUANTITY]]</f>
        <v>268</v>
      </c>
      <c r="N35" s="2">
        <f>Input_Data[[#This Row],[SELLING PRICE]]*Input_Data[[#This Row],[QUANTITY]]*(1-Input_Data[[#This Row],[DISCOUNT %]])</f>
        <v>343.04</v>
      </c>
      <c r="O35">
        <f>DAY(Input_Data[[#This Row],[DATE]])</f>
        <v>4</v>
      </c>
      <c r="P35" t="str">
        <f>TEXT(Input_Data[[#This Row],[DATE]],"mmm")</f>
        <v>Feb</v>
      </c>
      <c r="Q35">
        <f>YEAR(Input_Data[[#This Row],[DATE]])</f>
        <v>2021</v>
      </c>
    </row>
    <row r="36" spans="1:17" x14ac:dyDescent="0.35">
      <c r="A36" s="1">
        <v>44232</v>
      </c>
      <c r="B36" t="s">
        <v>99</v>
      </c>
      <c r="C36">
        <v>7</v>
      </c>
      <c r="D36" t="s">
        <v>111</v>
      </c>
      <c r="E36" t="s">
        <v>112</v>
      </c>
      <c r="F36">
        <v>0</v>
      </c>
      <c r="G36" t="s">
        <v>136</v>
      </c>
      <c r="H36" t="str">
        <f>VLOOKUP(Input_Data[[#This Row],[PRODUCT ID]],Master_Data[],2,0)</f>
        <v>Product43</v>
      </c>
      <c r="I36" t="str">
        <f>VLOOKUP(Input_Data[[#This Row],[PRODUCT ID]],Master_Data[],3,0)</f>
        <v>Category05</v>
      </c>
      <c r="J36" t="str">
        <f>VLOOKUP(Input_Data[[#This Row],[PRODUCT ID]],Master_Data[],4,0)</f>
        <v>Kg</v>
      </c>
      <c r="K36" s="2">
        <f>VLOOKUP(Input_Data[[#This Row],[PRODUCT ID]],Master_Data[],5,0)</f>
        <v>67</v>
      </c>
      <c r="L36" s="2">
        <f>VLOOKUP(Input_Data[[#This Row],[PRODUCT ID]],Master_Data[],6,0)</f>
        <v>83.08</v>
      </c>
      <c r="M36" s="2">
        <f>Input_Data[[#This Row],[BUYING PRIZE]]*Input_Data[[#This Row],[QUANTITY]]</f>
        <v>469</v>
      </c>
      <c r="N36" s="2">
        <f>Input_Data[[#This Row],[SELLING PRICE]]*Input_Data[[#This Row],[QUANTITY]]*(1-Input_Data[[#This Row],[DISCOUNT %]])</f>
        <v>581.55999999999995</v>
      </c>
      <c r="O36">
        <f>DAY(Input_Data[[#This Row],[DATE]])</f>
        <v>5</v>
      </c>
      <c r="P36" t="str">
        <f>TEXT(Input_Data[[#This Row],[DATE]],"mmm")</f>
        <v>Feb</v>
      </c>
      <c r="Q36">
        <f>YEAR(Input_Data[[#This Row],[DATE]])</f>
        <v>2021</v>
      </c>
    </row>
    <row r="37" spans="1:17" x14ac:dyDescent="0.35">
      <c r="A37" s="1">
        <v>44232</v>
      </c>
      <c r="B37" t="s">
        <v>17</v>
      </c>
      <c r="C37">
        <v>1</v>
      </c>
      <c r="D37" t="s">
        <v>113</v>
      </c>
      <c r="E37" t="s">
        <v>112</v>
      </c>
      <c r="F37">
        <v>0</v>
      </c>
      <c r="G37" t="s">
        <v>136</v>
      </c>
      <c r="H37" t="str">
        <f>VLOOKUP(Input_Data[[#This Row],[PRODUCT ID]],Master_Data[],2,0)</f>
        <v>Product05</v>
      </c>
      <c r="I37" t="str">
        <f>VLOOKUP(Input_Data[[#This Row],[PRODUCT ID]],Master_Data[],3,0)</f>
        <v>Category01</v>
      </c>
      <c r="J37" t="str">
        <f>VLOOKUP(Input_Data[[#This Row],[PRODUCT ID]],Master_Data[],4,0)</f>
        <v>Ft</v>
      </c>
      <c r="K37" s="2">
        <f>VLOOKUP(Input_Data[[#This Row],[PRODUCT ID]],Master_Data[],5,0)</f>
        <v>133</v>
      </c>
      <c r="L37" s="2">
        <f>VLOOKUP(Input_Data[[#This Row],[PRODUCT ID]],Master_Data[],6,0)</f>
        <v>155.61000000000001</v>
      </c>
      <c r="M37" s="2">
        <f>Input_Data[[#This Row],[BUYING PRIZE]]*Input_Data[[#This Row],[QUANTITY]]</f>
        <v>133</v>
      </c>
      <c r="N37" s="2">
        <f>Input_Data[[#This Row],[SELLING PRICE]]*Input_Data[[#This Row],[QUANTITY]]*(1-Input_Data[[#This Row],[DISCOUNT %]])</f>
        <v>155.61000000000001</v>
      </c>
      <c r="O37">
        <f>DAY(Input_Data[[#This Row],[DATE]])</f>
        <v>5</v>
      </c>
      <c r="P37" t="str">
        <f>TEXT(Input_Data[[#This Row],[DATE]],"mmm")</f>
        <v>Feb</v>
      </c>
      <c r="Q37">
        <f>YEAR(Input_Data[[#This Row],[DATE]])</f>
        <v>2021</v>
      </c>
    </row>
    <row r="38" spans="1:17" x14ac:dyDescent="0.35">
      <c r="A38" s="1">
        <v>44232</v>
      </c>
      <c r="B38" t="s">
        <v>99</v>
      </c>
      <c r="C38">
        <v>9</v>
      </c>
      <c r="D38" t="s">
        <v>113</v>
      </c>
      <c r="E38" t="s">
        <v>112</v>
      </c>
      <c r="F38">
        <v>0</v>
      </c>
      <c r="G38" t="s">
        <v>136</v>
      </c>
      <c r="H38" t="str">
        <f>VLOOKUP(Input_Data[[#This Row],[PRODUCT ID]],Master_Data[],2,0)</f>
        <v>Product43</v>
      </c>
      <c r="I38" t="str">
        <f>VLOOKUP(Input_Data[[#This Row],[PRODUCT ID]],Master_Data[],3,0)</f>
        <v>Category05</v>
      </c>
      <c r="J38" t="str">
        <f>VLOOKUP(Input_Data[[#This Row],[PRODUCT ID]],Master_Data[],4,0)</f>
        <v>Kg</v>
      </c>
      <c r="K38" s="2">
        <f>VLOOKUP(Input_Data[[#This Row],[PRODUCT ID]],Master_Data[],5,0)</f>
        <v>67</v>
      </c>
      <c r="L38" s="2">
        <f>VLOOKUP(Input_Data[[#This Row],[PRODUCT ID]],Master_Data[],6,0)</f>
        <v>83.08</v>
      </c>
      <c r="M38" s="2">
        <f>Input_Data[[#This Row],[BUYING PRIZE]]*Input_Data[[#This Row],[QUANTITY]]</f>
        <v>603</v>
      </c>
      <c r="N38" s="2">
        <f>Input_Data[[#This Row],[SELLING PRICE]]*Input_Data[[#This Row],[QUANTITY]]*(1-Input_Data[[#This Row],[DISCOUNT %]])</f>
        <v>747.72</v>
      </c>
      <c r="O38">
        <f>DAY(Input_Data[[#This Row],[DATE]])</f>
        <v>5</v>
      </c>
      <c r="P38" t="str">
        <f>TEXT(Input_Data[[#This Row],[DATE]],"mmm")</f>
        <v>Feb</v>
      </c>
      <c r="Q38">
        <f>YEAR(Input_Data[[#This Row],[DATE]])</f>
        <v>2021</v>
      </c>
    </row>
    <row r="39" spans="1:17" x14ac:dyDescent="0.35">
      <c r="A39" s="1">
        <v>44233</v>
      </c>
      <c r="B39" t="s">
        <v>82</v>
      </c>
      <c r="C39">
        <v>1</v>
      </c>
      <c r="D39" t="s">
        <v>113</v>
      </c>
      <c r="E39" t="s">
        <v>112</v>
      </c>
      <c r="F39">
        <v>0</v>
      </c>
      <c r="G39" t="s">
        <v>137</v>
      </c>
      <c r="H39" t="str">
        <f>VLOOKUP(Input_Data[[#This Row],[PRODUCT ID]],Master_Data[],2,0)</f>
        <v>Product35</v>
      </c>
      <c r="I39" t="str">
        <f>VLOOKUP(Input_Data[[#This Row],[PRODUCT ID]],Master_Data[],3,0)</f>
        <v>Category04</v>
      </c>
      <c r="J39" t="str">
        <f>VLOOKUP(Input_Data[[#This Row],[PRODUCT ID]],Master_Data[],4,0)</f>
        <v>No.</v>
      </c>
      <c r="K39" s="2">
        <f>VLOOKUP(Input_Data[[#This Row],[PRODUCT ID]],Master_Data[],5,0)</f>
        <v>5</v>
      </c>
      <c r="L39" s="2">
        <f>VLOOKUP(Input_Data[[#This Row],[PRODUCT ID]],Master_Data[],6,0)</f>
        <v>6.7</v>
      </c>
      <c r="M39" s="2">
        <f>Input_Data[[#This Row],[BUYING PRIZE]]*Input_Data[[#This Row],[QUANTITY]]</f>
        <v>5</v>
      </c>
      <c r="N39" s="2">
        <f>Input_Data[[#This Row],[SELLING PRICE]]*Input_Data[[#This Row],[QUANTITY]]*(1-Input_Data[[#This Row],[DISCOUNT %]])</f>
        <v>6.7</v>
      </c>
      <c r="O39">
        <f>DAY(Input_Data[[#This Row],[DATE]])</f>
        <v>6</v>
      </c>
      <c r="P39" t="str">
        <f>TEXT(Input_Data[[#This Row],[DATE]],"mmm")</f>
        <v>Feb</v>
      </c>
      <c r="Q39">
        <f>YEAR(Input_Data[[#This Row],[DATE]])</f>
        <v>2021</v>
      </c>
    </row>
    <row r="40" spans="1:17" x14ac:dyDescent="0.35">
      <c r="A40" s="1">
        <v>44236</v>
      </c>
      <c r="B40" t="s">
        <v>80</v>
      </c>
      <c r="C40">
        <v>14</v>
      </c>
      <c r="D40" t="s">
        <v>113</v>
      </c>
      <c r="E40" t="s">
        <v>111</v>
      </c>
      <c r="F40">
        <v>0</v>
      </c>
      <c r="G40" t="s">
        <v>140</v>
      </c>
      <c r="H40" t="str">
        <f>VLOOKUP(Input_Data[[#This Row],[PRODUCT ID]],Master_Data[],2,0)</f>
        <v>Product34</v>
      </c>
      <c r="I40" t="str">
        <f>VLOOKUP(Input_Data[[#This Row],[PRODUCT ID]],Master_Data[],3,0)</f>
        <v>Category04</v>
      </c>
      <c r="J40" t="str">
        <f>VLOOKUP(Input_Data[[#This Row],[PRODUCT ID]],Master_Data[],4,0)</f>
        <v>Lt</v>
      </c>
      <c r="K40" s="2">
        <f>VLOOKUP(Input_Data[[#This Row],[PRODUCT ID]],Master_Data[],5,0)</f>
        <v>55</v>
      </c>
      <c r="L40" s="2">
        <f>VLOOKUP(Input_Data[[#This Row],[PRODUCT ID]],Master_Data[],6,0)</f>
        <v>58.3</v>
      </c>
      <c r="M40" s="2">
        <f>Input_Data[[#This Row],[BUYING PRIZE]]*Input_Data[[#This Row],[QUANTITY]]</f>
        <v>770</v>
      </c>
      <c r="N40" s="2">
        <f>Input_Data[[#This Row],[SELLING PRICE]]*Input_Data[[#This Row],[QUANTITY]]*(1-Input_Data[[#This Row],[DISCOUNT %]])</f>
        <v>816.19999999999993</v>
      </c>
      <c r="O40">
        <f>DAY(Input_Data[[#This Row],[DATE]])</f>
        <v>9</v>
      </c>
      <c r="P40" t="str">
        <f>TEXT(Input_Data[[#This Row],[DATE]],"mmm")</f>
        <v>Feb</v>
      </c>
      <c r="Q40">
        <f>YEAR(Input_Data[[#This Row],[DATE]])</f>
        <v>2021</v>
      </c>
    </row>
    <row r="41" spans="1:17" x14ac:dyDescent="0.35">
      <c r="A41" s="1">
        <v>44239</v>
      </c>
      <c r="B41" t="s">
        <v>24</v>
      </c>
      <c r="C41">
        <v>7</v>
      </c>
      <c r="D41" t="s">
        <v>113</v>
      </c>
      <c r="E41" t="s">
        <v>112</v>
      </c>
      <c r="F41">
        <v>0</v>
      </c>
      <c r="G41" t="s">
        <v>136</v>
      </c>
      <c r="H41" t="str">
        <f>VLOOKUP(Input_Data[[#This Row],[PRODUCT ID]],Master_Data[],2,0)</f>
        <v>Product08</v>
      </c>
      <c r="I41" t="str">
        <f>VLOOKUP(Input_Data[[#This Row],[PRODUCT ID]],Master_Data[],3,0)</f>
        <v>Category01</v>
      </c>
      <c r="J41" t="str">
        <f>VLOOKUP(Input_Data[[#This Row],[PRODUCT ID]],Master_Data[],4,0)</f>
        <v>Kg</v>
      </c>
      <c r="K41" s="2">
        <f>VLOOKUP(Input_Data[[#This Row],[PRODUCT ID]],Master_Data[],5,0)</f>
        <v>83</v>
      </c>
      <c r="L41" s="2">
        <f>VLOOKUP(Input_Data[[#This Row],[PRODUCT ID]],Master_Data[],6,0)</f>
        <v>94.62</v>
      </c>
      <c r="M41" s="2">
        <f>Input_Data[[#This Row],[BUYING PRIZE]]*Input_Data[[#This Row],[QUANTITY]]</f>
        <v>581</v>
      </c>
      <c r="N41" s="2">
        <f>Input_Data[[#This Row],[SELLING PRICE]]*Input_Data[[#This Row],[QUANTITY]]*(1-Input_Data[[#This Row],[DISCOUNT %]])</f>
        <v>662.34</v>
      </c>
      <c r="O41">
        <f>DAY(Input_Data[[#This Row],[DATE]])</f>
        <v>12</v>
      </c>
      <c r="P41" t="str">
        <f>TEXT(Input_Data[[#This Row],[DATE]],"mmm")</f>
        <v>Feb</v>
      </c>
      <c r="Q41">
        <f>YEAR(Input_Data[[#This Row],[DATE]])</f>
        <v>2021</v>
      </c>
    </row>
    <row r="42" spans="1:17" x14ac:dyDescent="0.35">
      <c r="A42" s="1">
        <v>44239</v>
      </c>
      <c r="B42" t="s">
        <v>57</v>
      </c>
      <c r="C42">
        <v>9</v>
      </c>
      <c r="D42" t="s">
        <v>111</v>
      </c>
      <c r="E42" t="s">
        <v>112</v>
      </c>
      <c r="F42">
        <v>0</v>
      </c>
      <c r="G42" t="s">
        <v>136</v>
      </c>
      <c r="H42" t="str">
        <f>VLOOKUP(Input_Data[[#This Row],[PRODUCT ID]],Master_Data[],2,0)</f>
        <v>Product23</v>
      </c>
      <c r="I42" t="str">
        <f>VLOOKUP(Input_Data[[#This Row],[PRODUCT ID]],Master_Data[],3,0)</f>
        <v>Category03</v>
      </c>
      <c r="J42" t="str">
        <f>VLOOKUP(Input_Data[[#This Row],[PRODUCT ID]],Master_Data[],4,0)</f>
        <v>Ft</v>
      </c>
      <c r="K42" s="2">
        <f>VLOOKUP(Input_Data[[#This Row],[PRODUCT ID]],Master_Data[],5,0)</f>
        <v>141</v>
      </c>
      <c r="L42" s="2">
        <f>VLOOKUP(Input_Data[[#This Row],[PRODUCT ID]],Master_Data[],6,0)</f>
        <v>149.46</v>
      </c>
      <c r="M42" s="2">
        <f>Input_Data[[#This Row],[BUYING PRIZE]]*Input_Data[[#This Row],[QUANTITY]]</f>
        <v>1269</v>
      </c>
      <c r="N42" s="2">
        <f>Input_Data[[#This Row],[SELLING PRICE]]*Input_Data[[#This Row],[QUANTITY]]*(1-Input_Data[[#This Row],[DISCOUNT %]])</f>
        <v>1345.14</v>
      </c>
      <c r="O42">
        <f>DAY(Input_Data[[#This Row],[DATE]])</f>
        <v>12</v>
      </c>
      <c r="P42" t="str">
        <f>TEXT(Input_Data[[#This Row],[DATE]],"mmm")</f>
        <v>Feb</v>
      </c>
      <c r="Q42">
        <f>YEAR(Input_Data[[#This Row],[DATE]])</f>
        <v>2021</v>
      </c>
    </row>
    <row r="43" spans="1:17" x14ac:dyDescent="0.35">
      <c r="A43" s="1">
        <v>44242</v>
      </c>
      <c r="B43" t="s">
        <v>66</v>
      </c>
      <c r="C43">
        <v>4</v>
      </c>
      <c r="D43" t="s">
        <v>113</v>
      </c>
      <c r="E43" t="s">
        <v>111</v>
      </c>
      <c r="F43">
        <v>0</v>
      </c>
      <c r="G43" t="s">
        <v>139</v>
      </c>
      <c r="H43" t="str">
        <f>VLOOKUP(Input_Data[[#This Row],[PRODUCT ID]],Master_Data[],2,0)</f>
        <v>Product27</v>
      </c>
      <c r="I43" t="str">
        <f>VLOOKUP(Input_Data[[#This Row],[PRODUCT ID]],Master_Data[],3,0)</f>
        <v>Category04</v>
      </c>
      <c r="J43" t="str">
        <f>VLOOKUP(Input_Data[[#This Row],[PRODUCT ID]],Master_Data[],4,0)</f>
        <v>Lt</v>
      </c>
      <c r="K43" s="2">
        <f>VLOOKUP(Input_Data[[#This Row],[PRODUCT ID]],Master_Data[],5,0)</f>
        <v>48</v>
      </c>
      <c r="L43" s="2">
        <f>VLOOKUP(Input_Data[[#This Row],[PRODUCT ID]],Master_Data[],6,0)</f>
        <v>57.120000000000005</v>
      </c>
      <c r="M43" s="2">
        <f>Input_Data[[#This Row],[BUYING PRIZE]]*Input_Data[[#This Row],[QUANTITY]]</f>
        <v>192</v>
      </c>
      <c r="N43" s="2">
        <f>Input_Data[[#This Row],[SELLING PRICE]]*Input_Data[[#This Row],[QUANTITY]]*(1-Input_Data[[#This Row],[DISCOUNT %]])</f>
        <v>228.48000000000002</v>
      </c>
      <c r="O43">
        <f>DAY(Input_Data[[#This Row],[DATE]])</f>
        <v>15</v>
      </c>
      <c r="P43" t="str">
        <f>TEXT(Input_Data[[#This Row],[DATE]],"mmm")</f>
        <v>Feb</v>
      </c>
      <c r="Q43">
        <f>YEAR(Input_Data[[#This Row],[DATE]])</f>
        <v>2021</v>
      </c>
    </row>
    <row r="44" spans="1:17" x14ac:dyDescent="0.35">
      <c r="A44" s="1">
        <v>44245</v>
      </c>
      <c r="B44" t="s">
        <v>40</v>
      </c>
      <c r="C44">
        <v>6</v>
      </c>
      <c r="D44" t="s">
        <v>111</v>
      </c>
      <c r="E44" t="s">
        <v>112</v>
      </c>
      <c r="F44">
        <v>0</v>
      </c>
      <c r="G44" t="s">
        <v>142</v>
      </c>
      <c r="H44" t="str">
        <f>VLOOKUP(Input_Data[[#This Row],[PRODUCT ID]],Master_Data[],2,0)</f>
        <v>Product15</v>
      </c>
      <c r="I44" t="str">
        <f>VLOOKUP(Input_Data[[#This Row],[PRODUCT ID]],Master_Data[],3,0)</f>
        <v>Category02</v>
      </c>
      <c r="J44" t="str">
        <f>VLOOKUP(Input_Data[[#This Row],[PRODUCT ID]],Master_Data[],4,0)</f>
        <v>No.</v>
      </c>
      <c r="K44" s="2">
        <f>VLOOKUP(Input_Data[[#This Row],[PRODUCT ID]],Master_Data[],5,0)</f>
        <v>12</v>
      </c>
      <c r="L44" s="2">
        <f>VLOOKUP(Input_Data[[#This Row],[PRODUCT ID]],Master_Data[],6,0)</f>
        <v>15.719999999999999</v>
      </c>
      <c r="M44" s="2">
        <f>Input_Data[[#This Row],[BUYING PRIZE]]*Input_Data[[#This Row],[QUANTITY]]</f>
        <v>72</v>
      </c>
      <c r="N44" s="2">
        <f>Input_Data[[#This Row],[SELLING PRICE]]*Input_Data[[#This Row],[QUANTITY]]*(1-Input_Data[[#This Row],[DISCOUNT %]])</f>
        <v>94.32</v>
      </c>
      <c r="O44">
        <f>DAY(Input_Data[[#This Row],[DATE]])</f>
        <v>18</v>
      </c>
      <c r="P44" t="str">
        <f>TEXT(Input_Data[[#This Row],[DATE]],"mmm")</f>
        <v>Feb</v>
      </c>
      <c r="Q44">
        <f>YEAR(Input_Data[[#This Row],[DATE]])</f>
        <v>2021</v>
      </c>
    </row>
    <row r="45" spans="1:17" x14ac:dyDescent="0.35">
      <c r="A45" s="1">
        <v>44247</v>
      </c>
      <c r="B45" t="s">
        <v>72</v>
      </c>
      <c r="C45">
        <v>11</v>
      </c>
      <c r="D45" t="s">
        <v>111</v>
      </c>
      <c r="E45" t="s">
        <v>112</v>
      </c>
      <c r="F45">
        <v>0</v>
      </c>
      <c r="G45" t="s">
        <v>137</v>
      </c>
      <c r="H45" t="str">
        <f>VLOOKUP(Input_Data[[#This Row],[PRODUCT ID]],Master_Data[],2,0)</f>
        <v>Product30</v>
      </c>
      <c r="I45" t="str">
        <f>VLOOKUP(Input_Data[[#This Row],[PRODUCT ID]],Master_Data[],3,0)</f>
        <v>Category04</v>
      </c>
      <c r="J45" t="str">
        <f>VLOOKUP(Input_Data[[#This Row],[PRODUCT ID]],Master_Data[],4,0)</f>
        <v>Ft</v>
      </c>
      <c r="K45" s="2">
        <f>VLOOKUP(Input_Data[[#This Row],[PRODUCT ID]],Master_Data[],5,0)</f>
        <v>148</v>
      </c>
      <c r="L45" s="2">
        <f>VLOOKUP(Input_Data[[#This Row],[PRODUCT ID]],Master_Data[],6,0)</f>
        <v>201.28</v>
      </c>
      <c r="M45" s="2">
        <f>Input_Data[[#This Row],[BUYING PRIZE]]*Input_Data[[#This Row],[QUANTITY]]</f>
        <v>1628</v>
      </c>
      <c r="N45" s="2">
        <f>Input_Data[[#This Row],[SELLING PRICE]]*Input_Data[[#This Row],[QUANTITY]]*(1-Input_Data[[#This Row],[DISCOUNT %]])</f>
        <v>2214.08</v>
      </c>
      <c r="O45">
        <f>DAY(Input_Data[[#This Row],[DATE]])</f>
        <v>20</v>
      </c>
      <c r="P45" t="str">
        <f>TEXT(Input_Data[[#This Row],[DATE]],"mmm")</f>
        <v>Feb</v>
      </c>
      <c r="Q45">
        <f>YEAR(Input_Data[[#This Row],[DATE]])</f>
        <v>2021</v>
      </c>
    </row>
    <row r="46" spans="1:17" x14ac:dyDescent="0.35">
      <c r="A46" s="1">
        <v>44249</v>
      </c>
      <c r="B46" t="s">
        <v>36</v>
      </c>
      <c r="C46">
        <v>5</v>
      </c>
      <c r="D46" t="s">
        <v>111</v>
      </c>
      <c r="E46" t="s">
        <v>112</v>
      </c>
      <c r="F46">
        <v>0</v>
      </c>
      <c r="G46" t="s">
        <v>139</v>
      </c>
      <c r="H46" t="str">
        <f>VLOOKUP(Input_Data[[#This Row],[PRODUCT ID]],Master_Data[],2,0)</f>
        <v>Product13</v>
      </c>
      <c r="I46" t="str">
        <f>VLOOKUP(Input_Data[[#This Row],[PRODUCT ID]],Master_Data[],3,0)</f>
        <v>Category02</v>
      </c>
      <c r="J46" t="str">
        <f>VLOOKUP(Input_Data[[#This Row],[PRODUCT ID]],Master_Data[],4,0)</f>
        <v>Kg</v>
      </c>
      <c r="K46" s="2">
        <f>VLOOKUP(Input_Data[[#This Row],[PRODUCT ID]],Master_Data[],5,0)</f>
        <v>112</v>
      </c>
      <c r="L46" s="2">
        <f>VLOOKUP(Input_Data[[#This Row],[PRODUCT ID]],Master_Data[],6,0)</f>
        <v>122.08</v>
      </c>
      <c r="M46" s="2">
        <f>Input_Data[[#This Row],[BUYING PRIZE]]*Input_Data[[#This Row],[QUANTITY]]</f>
        <v>560</v>
      </c>
      <c r="N46" s="2">
        <f>Input_Data[[#This Row],[SELLING PRICE]]*Input_Data[[#This Row],[QUANTITY]]*(1-Input_Data[[#This Row],[DISCOUNT %]])</f>
        <v>610.4</v>
      </c>
      <c r="O46">
        <f>DAY(Input_Data[[#This Row],[DATE]])</f>
        <v>22</v>
      </c>
      <c r="P46" t="str">
        <f>TEXT(Input_Data[[#This Row],[DATE]],"mmm")</f>
        <v>Feb</v>
      </c>
      <c r="Q46">
        <f>YEAR(Input_Data[[#This Row],[DATE]])</f>
        <v>2021</v>
      </c>
    </row>
    <row r="47" spans="1:17" x14ac:dyDescent="0.35">
      <c r="A47" s="1">
        <v>44250</v>
      </c>
      <c r="B47" t="s">
        <v>61</v>
      </c>
      <c r="C47">
        <v>3</v>
      </c>
      <c r="D47" t="s">
        <v>113</v>
      </c>
      <c r="E47" t="s">
        <v>112</v>
      </c>
      <c r="F47">
        <v>0</v>
      </c>
      <c r="G47" t="s">
        <v>140</v>
      </c>
      <c r="H47" t="str">
        <f>VLOOKUP(Input_Data[[#This Row],[PRODUCT ID]],Master_Data[],2,0)</f>
        <v>Product25</v>
      </c>
      <c r="I47" t="str">
        <f>VLOOKUP(Input_Data[[#This Row],[PRODUCT ID]],Master_Data[],3,0)</f>
        <v>Category03</v>
      </c>
      <c r="J47" t="str">
        <f>VLOOKUP(Input_Data[[#This Row],[PRODUCT ID]],Master_Data[],4,0)</f>
        <v>No.</v>
      </c>
      <c r="K47" s="2">
        <f>VLOOKUP(Input_Data[[#This Row],[PRODUCT ID]],Master_Data[],5,0)</f>
        <v>7</v>
      </c>
      <c r="L47" s="2">
        <f>VLOOKUP(Input_Data[[#This Row],[PRODUCT ID]],Master_Data[],6,0)</f>
        <v>8.33</v>
      </c>
      <c r="M47" s="2">
        <f>Input_Data[[#This Row],[BUYING PRIZE]]*Input_Data[[#This Row],[QUANTITY]]</f>
        <v>21</v>
      </c>
      <c r="N47" s="2">
        <f>Input_Data[[#This Row],[SELLING PRICE]]*Input_Data[[#This Row],[QUANTITY]]*(1-Input_Data[[#This Row],[DISCOUNT %]])</f>
        <v>24.990000000000002</v>
      </c>
      <c r="O47">
        <f>DAY(Input_Data[[#This Row],[DATE]])</f>
        <v>23</v>
      </c>
      <c r="P47" t="str">
        <f>TEXT(Input_Data[[#This Row],[DATE]],"mmm")</f>
        <v>Feb</v>
      </c>
      <c r="Q47">
        <f>YEAR(Input_Data[[#This Row],[DATE]])</f>
        <v>2021</v>
      </c>
    </row>
    <row r="48" spans="1:17" x14ac:dyDescent="0.35">
      <c r="A48" s="1">
        <v>44250</v>
      </c>
      <c r="B48" t="s">
        <v>17</v>
      </c>
      <c r="C48">
        <v>2</v>
      </c>
      <c r="D48" t="s">
        <v>113</v>
      </c>
      <c r="E48" t="s">
        <v>111</v>
      </c>
      <c r="F48">
        <v>0</v>
      </c>
      <c r="G48" t="s">
        <v>140</v>
      </c>
      <c r="H48" t="str">
        <f>VLOOKUP(Input_Data[[#This Row],[PRODUCT ID]],Master_Data[],2,0)</f>
        <v>Product05</v>
      </c>
      <c r="I48" t="str">
        <f>VLOOKUP(Input_Data[[#This Row],[PRODUCT ID]],Master_Data[],3,0)</f>
        <v>Category01</v>
      </c>
      <c r="J48" t="str">
        <f>VLOOKUP(Input_Data[[#This Row],[PRODUCT ID]],Master_Data[],4,0)</f>
        <v>Ft</v>
      </c>
      <c r="K48" s="2">
        <f>VLOOKUP(Input_Data[[#This Row],[PRODUCT ID]],Master_Data[],5,0)</f>
        <v>133</v>
      </c>
      <c r="L48" s="2">
        <f>VLOOKUP(Input_Data[[#This Row],[PRODUCT ID]],Master_Data[],6,0)</f>
        <v>155.61000000000001</v>
      </c>
      <c r="M48" s="2">
        <f>Input_Data[[#This Row],[BUYING PRIZE]]*Input_Data[[#This Row],[QUANTITY]]</f>
        <v>266</v>
      </c>
      <c r="N48" s="2">
        <f>Input_Data[[#This Row],[SELLING PRICE]]*Input_Data[[#This Row],[QUANTITY]]*(1-Input_Data[[#This Row],[DISCOUNT %]])</f>
        <v>311.22000000000003</v>
      </c>
      <c r="O48">
        <f>DAY(Input_Data[[#This Row],[DATE]])</f>
        <v>23</v>
      </c>
      <c r="P48" t="str">
        <f>TEXT(Input_Data[[#This Row],[DATE]],"mmm")</f>
        <v>Feb</v>
      </c>
      <c r="Q48">
        <f>YEAR(Input_Data[[#This Row],[DATE]])</f>
        <v>2021</v>
      </c>
    </row>
    <row r="49" spans="1:17" x14ac:dyDescent="0.35">
      <c r="A49" s="1">
        <v>44252</v>
      </c>
      <c r="B49" t="s">
        <v>10</v>
      </c>
      <c r="C49">
        <v>4</v>
      </c>
      <c r="D49" t="s">
        <v>110</v>
      </c>
      <c r="E49" t="s">
        <v>111</v>
      </c>
      <c r="F49">
        <v>0</v>
      </c>
      <c r="G49" t="s">
        <v>142</v>
      </c>
      <c r="H49" t="str">
        <f>VLOOKUP(Input_Data[[#This Row],[PRODUCT ID]],Master_Data[],2,0)</f>
        <v>Product02</v>
      </c>
      <c r="I49" t="str">
        <f>VLOOKUP(Input_Data[[#This Row],[PRODUCT ID]],Master_Data[],3,0)</f>
        <v>Category01</v>
      </c>
      <c r="J49" t="str">
        <f>VLOOKUP(Input_Data[[#This Row],[PRODUCT ID]],Master_Data[],4,0)</f>
        <v>Kg</v>
      </c>
      <c r="K49" s="2">
        <f>VLOOKUP(Input_Data[[#This Row],[PRODUCT ID]],Master_Data[],5,0)</f>
        <v>105</v>
      </c>
      <c r="L49" s="2">
        <f>VLOOKUP(Input_Data[[#This Row],[PRODUCT ID]],Master_Data[],6,0)</f>
        <v>142.80000000000001</v>
      </c>
      <c r="M49" s="2">
        <f>Input_Data[[#This Row],[BUYING PRIZE]]*Input_Data[[#This Row],[QUANTITY]]</f>
        <v>420</v>
      </c>
      <c r="N49" s="2">
        <f>Input_Data[[#This Row],[SELLING PRICE]]*Input_Data[[#This Row],[QUANTITY]]*(1-Input_Data[[#This Row],[DISCOUNT %]])</f>
        <v>571.20000000000005</v>
      </c>
      <c r="O49">
        <f>DAY(Input_Data[[#This Row],[DATE]])</f>
        <v>25</v>
      </c>
      <c r="P49" t="str">
        <f>TEXT(Input_Data[[#This Row],[DATE]],"mmm")</f>
        <v>Feb</v>
      </c>
      <c r="Q49">
        <f>YEAR(Input_Data[[#This Row],[DATE]])</f>
        <v>2021</v>
      </c>
    </row>
    <row r="50" spans="1:17" x14ac:dyDescent="0.35">
      <c r="A50" s="1">
        <v>44252</v>
      </c>
      <c r="B50" t="s">
        <v>76</v>
      </c>
      <c r="C50">
        <v>11</v>
      </c>
      <c r="D50" t="s">
        <v>111</v>
      </c>
      <c r="E50" t="s">
        <v>112</v>
      </c>
      <c r="F50">
        <v>0</v>
      </c>
      <c r="G50" t="s">
        <v>142</v>
      </c>
      <c r="H50" t="str">
        <f>VLOOKUP(Input_Data[[#This Row],[PRODUCT ID]],Master_Data[],2,0)</f>
        <v>Product32</v>
      </c>
      <c r="I50" t="str">
        <f>VLOOKUP(Input_Data[[#This Row],[PRODUCT ID]],Master_Data[],3,0)</f>
        <v>Category04</v>
      </c>
      <c r="J50" t="str">
        <f>VLOOKUP(Input_Data[[#This Row],[PRODUCT ID]],Master_Data[],4,0)</f>
        <v>Kg</v>
      </c>
      <c r="K50" s="2">
        <f>VLOOKUP(Input_Data[[#This Row],[PRODUCT ID]],Master_Data[],5,0)</f>
        <v>89</v>
      </c>
      <c r="L50" s="2">
        <f>VLOOKUP(Input_Data[[#This Row],[PRODUCT ID]],Master_Data[],6,0)</f>
        <v>117.48</v>
      </c>
      <c r="M50" s="2">
        <f>Input_Data[[#This Row],[BUYING PRIZE]]*Input_Data[[#This Row],[QUANTITY]]</f>
        <v>979</v>
      </c>
      <c r="N50" s="2">
        <f>Input_Data[[#This Row],[SELLING PRICE]]*Input_Data[[#This Row],[QUANTITY]]*(1-Input_Data[[#This Row],[DISCOUNT %]])</f>
        <v>1292.28</v>
      </c>
      <c r="O50">
        <f>DAY(Input_Data[[#This Row],[DATE]])</f>
        <v>25</v>
      </c>
      <c r="P50" t="str">
        <f>TEXT(Input_Data[[#This Row],[DATE]],"mmm")</f>
        <v>Feb</v>
      </c>
      <c r="Q50">
        <f>YEAR(Input_Data[[#This Row],[DATE]])</f>
        <v>2021</v>
      </c>
    </row>
    <row r="51" spans="1:17" x14ac:dyDescent="0.35">
      <c r="A51" s="1">
        <v>44252</v>
      </c>
      <c r="B51" t="s">
        <v>72</v>
      </c>
      <c r="C51">
        <v>2</v>
      </c>
      <c r="D51" t="s">
        <v>113</v>
      </c>
      <c r="E51" t="s">
        <v>111</v>
      </c>
      <c r="F51">
        <v>0</v>
      </c>
      <c r="G51" t="s">
        <v>142</v>
      </c>
      <c r="H51" t="str">
        <f>VLOOKUP(Input_Data[[#This Row],[PRODUCT ID]],Master_Data[],2,0)</f>
        <v>Product30</v>
      </c>
      <c r="I51" t="str">
        <f>VLOOKUP(Input_Data[[#This Row],[PRODUCT ID]],Master_Data[],3,0)</f>
        <v>Category04</v>
      </c>
      <c r="J51" t="str">
        <f>VLOOKUP(Input_Data[[#This Row],[PRODUCT ID]],Master_Data[],4,0)</f>
        <v>Ft</v>
      </c>
      <c r="K51" s="2">
        <f>VLOOKUP(Input_Data[[#This Row],[PRODUCT ID]],Master_Data[],5,0)</f>
        <v>148</v>
      </c>
      <c r="L51" s="2">
        <f>VLOOKUP(Input_Data[[#This Row],[PRODUCT ID]],Master_Data[],6,0)</f>
        <v>201.28</v>
      </c>
      <c r="M51" s="2">
        <f>Input_Data[[#This Row],[BUYING PRIZE]]*Input_Data[[#This Row],[QUANTITY]]</f>
        <v>296</v>
      </c>
      <c r="N51" s="2">
        <f>Input_Data[[#This Row],[SELLING PRICE]]*Input_Data[[#This Row],[QUANTITY]]*(1-Input_Data[[#This Row],[DISCOUNT %]])</f>
        <v>402.56</v>
      </c>
      <c r="O51">
        <f>DAY(Input_Data[[#This Row],[DATE]])</f>
        <v>25</v>
      </c>
      <c r="P51" t="str">
        <f>TEXT(Input_Data[[#This Row],[DATE]],"mmm")</f>
        <v>Feb</v>
      </c>
      <c r="Q51">
        <f>YEAR(Input_Data[[#This Row],[DATE]])</f>
        <v>2021</v>
      </c>
    </row>
    <row r="52" spans="1:17" x14ac:dyDescent="0.35">
      <c r="A52" s="1">
        <v>44254</v>
      </c>
      <c r="B52" t="s">
        <v>46</v>
      </c>
      <c r="C52">
        <v>11</v>
      </c>
      <c r="D52" t="s">
        <v>110</v>
      </c>
      <c r="E52" t="s">
        <v>111</v>
      </c>
      <c r="F52">
        <v>0</v>
      </c>
      <c r="G52" t="s">
        <v>137</v>
      </c>
      <c r="H52" t="str">
        <f>VLOOKUP(Input_Data[[#This Row],[PRODUCT ID]],Master_Data[],2,0)</f>
        <v>Product18</v>
      </c>
      <c r="I52" t="str">
        <f>VLOOKUP(Input_Data[[#This Row],[PRODUCT ID]],Master_Data[],3,0)</f>
        <v>Category02</v>
      </c>
      <c r="J52" t="str">
        <f>VLOOKUP(Input_Data[[#This Row],[PRODUCT ID]],Master_Data[],4,0)</f>
        <v>No.</v>
      </c>
      <c r="K52" s="2">
        <f>VLOOKUP(Input_Data[[#This Row],[PRODUCT ID]],Master_Data[],5,0)</f>
        <v>37</v>
      </c>
      <c r="L52" s="2">
        <f>VLOOKUP(Input_Data[[#This Row],[PRODUCT ID]],Master_Data[],6,0)</f>
        <v>49.21</v>
      </c>
      <c r="M52" s="2">
        <f>Input_Data[[#This Row],[BUYING PRIZE]]*Input_Data[[#This Row],[QUANTITY]]</f>
        <v>407</v>
      </c>
      <c r="N52" s="2">
        <f>Input_Data[[#This Row],[SELLING PRICE]]*Input_Data[[#This Row],[QUANTITY]]*(1-Input_Data[[#This Row],[DISCOUNT %]])</f>
        <v>541.31000000000006</v>
      </c>
      <c r="O52">
        <f>DAY(Input_Data[[#This Row],[DATE]])</f>
        <v>27</v>
      </c>
      <c r="P52" t="str">
        <f>TEXT(Input_Data[[#This Row],[DATE]],"mmm")</f>
        <v>Feb</v>
      </c>
      <c r="Q52">
        <f>YEAR(Input_Data[[#This Row],[DATE]])</f>
        <v>2021</v>
      </c>
    </row>
    <row r="53" spans="1:17" x14ac:dyDescent="0.35">
      <c r="A53" s="1">
        <v>44258</v>
      </c>
      <c r="B53" t="s">
        <v>32</v>
      </c>
      <c r="C53">
        <v>1</v>
      </c>
      <c r="D53" t="s">
        <v>113</v>
      </c>
      <c r="E53" t="s">
        <v>111</v>
      </c>
      <c r="F53">
        <v>0</v>
      </c>
      <c r="G53" t="s">
        <v>141</v>
      </c>
      <c r="H53" t="str">
        <f>VLOOKUP(Input_Data[[#This Row],[PRODUCT ID]],Master_Data[],2,0)</f>
        <v>Product11</v>
      </c>
      <c r="I53" t="str">
        <f>VLOOKUP(Input_Data[[#This Row],[PRODUCT ID]],Master_Data[],3,0)</f>
        <v>Category02</v>
      </c>
      <c r="J53" t="str">
        <f>VLOOKUP(Input_Data[[#This Row],[PRODUCT ID]],Master_Data[],4,0)</f>
        <v>Lt</v>
      </c>
      <c r="K53" s="2">
        <f>VLOOKUP(Input_Data[[#This Row],[PRODUCT ID]],Master_Data[],5,0)</f>
        <v>44</v>
      </c>
      <c r="L53" s="2">
        <f>VLOOKUP(Input_Data[[#This Row],[PRODUCT ID]],Master_Data[],6,0)</f>
        <v>48.4</v>
      </c>
      <c r="M53" s="2">
        <f>Input_Data[[#This Row],[BUYING PRIZE]]*Input_Data[[#This Row],[QUANTITY]]</f>
        <v>44</v>
      </c>
      <c r="N53" s="2">
        <f>Input_Data[[#This Row],[SELLING PRICE]]*Input_Data[[#This Row],[QUANTITY]]*(1-Input_Data[[#This Row],[DISCOUNT %]])</f>
        <v>48.4</v>
      </c>
      <c r="O53">
        <f>DAY(Input_Data[[#This Row],[DATE]])</f>
        <v>3</v>
      </c>
      <c r="P53" t="str">
        <f>TEXT(Input_Data[[#This Row],[DATE]],"mmm")</f>
        <v>Mar</v>
      </c>
      <c r="Q53">
        <f>YEAR(Input_Data[[#This Row],[DATE]])</f>
        <v>2021</v>
      </c>
    </row>
    <row r="54" spans="1:17" x14ac:dyDescent="0.35">
      <c r="A54" s="1">
        <v>44262</v>
      </c>
      <c r="B54" t="s">
        <v>53</v>
      </c>
      <c r="C54">
        <v>9</v>
      </c>
      <c r="D54" t="s">
        <v>113</v>
      </c>
      <c r="E54" t="s">
        <v>112</v>
      </c>
      <c r="F54">
        <v>0</v>
      </c>
      <c r="G54" t="s">
        <v>138</v>
      </c>
      <c r="H54" t="str">
        <f>VLOOKUP(Input_Data[[#This Row],[PRODUCT ID]],Master_Data[],2,0)</f>
        <v>Product21</v>
      </c>
      <c r="I54" t="str">
        <f>VLOOKUP(Input_Data[[#This Row],[PRODUCT ID]],Master_Data[],3,0)</f>
        <v>Category03</v>
      </c>
      <c r="J54" t="str">
        <f>VLOOKUP(Input_Data[[#This Row],[PRODUCT ID]],Master_Data[],4,0)</f>
        <v>Ft</v>
      </c>
      <c r="K54" s="2">
        <f>VLOOKUP(Input_Data[[#This Row],[PRODUCT ID]],Master_Data[],5,0)</f>
        <v>126</v>
      </c>
      <c r="L54" s="2">
        <f>VLOOKUP(Input_Data[[#This Row],[PRODUCT ID]],Master_Data[],6,0)</f>
        <v>162.54</v>
      </c>
      <c r="M54" s="2">
        <f>Input_Data[[#This Row],[BUYING PRIZE]]*Input_Data[[#This Row],[QUANTITY]]</f>
        <v>1134</v>
      </c>
      <c r="N54" s="2">
        <f>Input_Data[[#This Row],[SELLING PRICE]]*Input_Data[[#This Row],[QUANTITY]]*(1-Input_Data[[#This Row],[DISCOUNT %]])</f>
        <v>1462.86</v>
      </c>
      <c r="O54">
        <f>DAY(Input_Data[[#This Row],[DATE]])</f>
        <v>7</v>
      </c>
      <c r="P54" t="str">
        <f>TEXT(Input_Data[[#This Row],[DATE]],"mmm")</f>
        <v>Mar</v>
      </c>
      <c r="Q54">
        <f>YEAR(Input_Data[[#This Row],[DATE]])</f>
        <v>2021</v>
      </c>
    </row>
    <row r="55" spans="1:17" x14ac:dyDescent="0.35">
      <c r="A55" s="1">
        <v>44263</v>
      </c>
      <c r="B55" t="s">
        <v>66</v>
      </c>
      <c r="C55">
        <v>6</v>
      </c>
      <c r="D55" t="s">
        <v>111</v>
      </c>
      <c r="E55" t="s">
        <v>112</v>
      </c>
      <c r="F55">
        <v>0</v>
      </c>
      <c r="G55" t="s">
        <v>139</v>
      </c>
      <c r="H55" t="str">
        <f>VLOOKUP(Input_Data[[#This Row],[PRODUCT ID]],Master_Data[],2,0)</f>
        <v>Product27</v>
      </c>
      <c r="I55" t="str">
        <f>VLOOKUP(Input_Data[[#This Row],[PRODUCT ID]],Master_Data[],3,0)</f>
        <v>Category04</v>
      </c>
      <c r="J55" t="str">
        <f>VLOOKUP(Input_Data[[#This Row],[PRODUCT ID]],Master_Data[],4,0)</f>
        <v>Lt</v>
      </c>
      <c r="K55" s="2">
        <f>VLOOKUP(Input_Data[[#This Row],[PRODUCT ID]],Master_Data[],5,0)</f>
        <v>48</v>
      </c>
      <c r="L55" s="2">
        <f>VLOOKUP(Input_Data[[#This Row],[PRODUCT ID]],Master_Data[],6,0)</f>
        <v>57.120000000000005</v>
      </c>
      <c r="M55" s="2">
        <f>Input_Data[[#This Row],[BUYING PRIZE]]*Input_Data[[#This Row],[QUANTITY]]</f>
        <v>288</v>
      </c>
      <c r="N55" s="2">
        <f>Input_Data[[#This Row],[SELLING PRICE]]*Input_Data[[#This Row],[QUANTITY]]*(1-Input_Data[[#This Row],[DISCOUNT %]])</f>
        <v>342.72</v>
      </c>
      <c r="O55">
        <f>DAY(Input_Data[[#This Row],[DATE]])</f>
        <v>8</v>
      </c>
      <c r="P55" t="str">
        <f>TEXT(Input_Data[[#This Row],[DATE]],"mmm")</f>
        <v>Mar</v>
      </c>
      <c r="Q55">
        <f>YEAR(Input_Data[[#This Row],[DATE]])</f>
        <v>2021</v>
      </c>
    </row>
    <row r="56" spans="1:17" x14ac:dyDescent="0.35">
      <c r="A56" s="1">
        <v>44263</v>
      </c>
      <c r="B56" t="s">
        <v>101</v>
      </c>
      <c r="C56">
        <v>9</v>
      </c>
      <c r="D56" t="s">
        <v>111</v>
      </c>
      <c r="E56" t="s">
        <v>111</v>
      </c>
      <c r="F56">
        <v>0</v>
      </c>
      <c r="G56" t="s">
        <v>139</v>
      </c>
      <c r="H56" t="str">
        <f>VLOOKUP(Input_Data[[#This Row],[PRODUCT ID]],Master_Data[],2,0)</f>
        <v>Product44</v>
      </c>
      <c r="I56" t="str">
        <f>VLOOKUP(Input_Data[[#This Row],[PRODUCT ID]],Master_Data[],3,0)</f>
        <v>Category05</v>
      </c>
      <c r="J56" t="str">
        <f>VLOOKUP(Input_Data[[#This Row],[PRODUCT ID]],Master_Data[],4,0)</f>
        <v>Kg</v>
      </c>
      <c r="K56" s="2">
        <f>VLOOKUP(Input_Data[[#This Row],[PRODUCT ID]],Master_Data[],5,0)</f>
        <v>76</v>
      </c>
      <c r="L56" s="2">
        <f>VLOOKUP(Input_Data[[#This Row],[PRODUCT ID]],Master_Data[],6,0)</f>
        <v>82.08</v>
      </c>
      <c r="M56" s="2">
        <f>Input_Data[[#This Row],[BUYING PRIZE]]*Input_Data[[#This Row],[QUANTITY]]</f>
        <v>684</v>
      </c>
      <c r="N56" s="2">
        <f>Input_Data[[#This Row],[SELLING PRICE]]*Input_Data[[#This Row],[QUANTITY]]*(1-Input_Data[[#This Row],[DISCOUNT %]])</f>
        <v>738.72</v>
      </c>
      <c r="O56">
        <f>DAY(Input_Data[[#This Row],[DATE]])</f>
        <v>8</v>
      </c>
      <c r="P56" t="str">
        <f>TEXT(Input_Data[[#This Row],[DATE]],"mmm")</f>
        <v>Mar</v>
      </c>
      <c r="Q56">
        <f>YEAR(Input_Data[[#This Row],[DATE]])</f>
        <v>2021</v>
      </c>
    </row>
    <row r="57" spans="1:17" x14ac:dyDescent="0.35">
      <c r="A57" s="1">
        <v>44264</v>
      </c>
      <c r="B57" t="s">
        <v>70</v>
      </c>
      <c r="C57">
        <v>6</v>
      </c>
      <c r="D57" t="s">
        <v>110</v>
      </c>
      <c r="E57" t="s">
        <v>111</v>
      </c>
      <c r="F57">
        <v>0</v>
      </c>
      <c r="G57" t="s">
        <v>140</v>
      </c>
      <c r="H57" t="str">
        <f>VLOOKUP(Input_Data[[#This Row],[PRODUCT ID]],Master_Data[],2,0)</f>
        <v>Product29</v>
      </c>
      <c r="I57" t="str">
        <f>VLOOKUP(Input_Data[[#This Row],[PRODUCT ID]],Master_Data[],3,0)</f>
        <v>Category04</v>
      </c>
      <c r="J57" t="str">
        <f>VLOOKUP(Input_Data[[#This Row],[PRODUCT ID]],Master_Data[],4,0)</f>
        <v>Lt</v>
      </c>
      <c r="K57" s="2">
        <f>VLOOKUP(Input_Data[[#This Row],[PRODUCT ID]],Master_Data[],5,0)</f>
        <v>47</v>
      </c>
      <c r="L57" s="2">
        <f>VLOOKUP(Input_Data[[#This Row],[PRODUCT ID]],Master_Data[],6,0)</f>
        <v>53.11</v>
      </c>
      <c r="M57" s="2">
        <f>Input_Data[[#This Row],[BUYING PRIZE]]*Input_Data[[#This Row],[QUANTITY]]</f>
        <v>282</v>
      </c>
      <c r="N57" s="2">
        <f>Input_Data[[#This Row],[SELLING PRICE]]*Input_Data[[#This Row],[QUANTITY]]*(1-Input_Data[[#This Row],[DISCOUNT %]])</f>
        <v>318.65999999999997</v>
      </c>
      <c r="O57">
        <f>DAY(Input_Data[[#This Row],[DATE]])</f>
        <v>9</v>
      </c>
      <c r="P57" t="str">
        <f>TEXT(Input_Data[[#This Row],[DATE]],"mmm")</f>
        <v>Mar</v>
      </c>
      <c r="Q57">
        <f>YEAR(Input_Data[[#This Row],[DATE]])</f>
        <v>2021</v>
      </c>
    </row>
    <row r="58" spans="1:17" x14ac:dyDescent="0.35">
      <c r="A58" s="1">
        <v>44266</v>
      </c>
      <c r="B58" t="s">
        <v>61</v>
      </c>
      <c r="C58">
        <v>11</v>
      </c>
      <c r="D58" t="s">
        <v>113</v>
      </c>
      <c r="E58" t="s">
        <v>112</v>
      </c>
      <c r="F58">
        <v>0</v>
      </c>
      <c r="G58" t="s">
        <v>142</v>
      </c>
      <c r="H58" t="str">
        <f>VLOOKUP(Input_Data[[#This Row],[PRODUCT ID]],Master_Data[],2,0)</f>
        <v>Product25</v>
      </c>
      <c r="I58" t="str">
        <f>VLOOKUP(Input_Data[[#This Row],[PRODUCT ID]],Master_Data[],3,0)</f>
        <v>Category03</v>
      </c>
      <c r="J58" t="str">
        <f>VLOOKUP(Input_Data[[#This Row],[PRODUCT ID]],Master_Data[],4,0)</f>
        <v>No.</v>
      </c>
      <c r="K58" s="2">
        <f>VLOOKUP(Input_Data[[#This Row],[PRODUCT ID]],Master_Data[],5,0)</f>
        <v>7</v>
      </c>
      <c r="L58" s="2">
        <f>VLOOKUP(Input_Data[[#This Row],[PRODUCT ID]],Master_Data[],6,0)</f>
        <v>8.33</v>
      </c>
      <c r="M58" s="2">
        <f>Input_Data[[#This Row],[BUYING PRIZE]]*Input_Data[[#This Row],[QUANTITY]]</f>
        <v>77</v>
      </c>
      <c r="N58" s="2">
        <f>Input_Data[[#This Row],[SELLING PRICE]]*Input_Data[[#This Row],[QUANTITY]]*(1-Input_Data[[#This Row],[DISCOUNT %]])</f>
        <v>91.63</v>
      </c>
      <c r="O58">
        <f>DAY(Input_Data[[#This Row],[DATE]])</f>
        <v>11</v>
      </c>
      <c r="P58" t="str">
        <f>TEXT(Input_Data[[#This Row],[DATE]],"mmm")</f>
        <v>Mar</v>
      </c>
      <c r="Q58">
        <f>YEAR(Input_Data[[#This Row],[DATE]])</f>
        <v>2021</v>
      </c>
    </row>
    <row r="59" spans="1:17" x14ac:dyDescent="0.35">
      <c r="A59" s="1">
        <v>44268</v>
      </c>
      <c r="B59" t="s">
        <v>68</v>
      </c>
      <c r="C59">
        <v>10</v>
      </c>
      <c r="D59" t="s">
        <v>110</v>
      </c>
      <c r="E59" t="s">
        <v>112</v>
      </c>
      <c r="F59">
        <v>0</v>
      </c>
      <c r="G59" t="s">
        <v>137</v>
      </c>
      <c r="H59" t="str">
        <f>VLOOKUP(Input_Data[[#This Row],[PRODUCT ID]],Master_Data[],2,0)</f>
        <v>Product28</v>
      </c>
      <c r="I59" t="str">
        <f>VLOOKUP(Input_Data[[#This Row],[PRODUCT ID]],Master_Data[],3,0)</f>
        <v>Category04</v>
      </c>
      <c r="J59" t="str">
        <f>VLOOKUP(Input_Data[[#This Row],[PRODUCT ID]],Master_Data[],4,0)</f>
        <v>No.</v>
      </c>
      <c r="K59" s="2">
        <f>VLOOKUP(Input_Data[[#This Row],[PRODUCT ID]],Master_Data[],5,0)</f>
        <v>37</v>
      </c>
      <c r="L59" s="2">
        <f>VLOOKUP(Input_Data[[#This Row],[PRODUCT ID]],Master_Data[],6,0)</f>
        <v>41.81</v>
      </c>
      <c r="M59" s="2">
        <f>Input_Data[[#This Row],[BUYING PRIZE]]*Input_Data[[#This Row],[QUANTITY]]</f>
        <v>370</v>
      </c>
      <c r="N59" s="2">
        <f>Input_Data[[#This Row],[SELLING PRICE]]*Input_Data[[#This Row],[QUANTITY]]*(1-Input_Data[[#This Row],[DISCOUNT %]])</f>
        <v>418.1</v>
      </c>
      <c r="O59">
        <f>DAY(Input_Data[[#This Row],[DATE]])</f>
        <v>13</v>
      </c>
      <c r="P59" t="str">
        <f>TEXT(Input_Data[[#This Row],[DATE]],"mmm")</f>
        <v>Mar</v>
      </c>
      <c r="Q59">
        <f>YEAR(Input_Data[[#This Row],[DATE]])</f>
        <v>2021</v>
      </c>
    </row>
    <row r="60" spans="1:17" x14ac:dyDescent="0.35">
      <c r="A60" s="1">
        <v>44270</v>
      </c>
      <c r="B60" t="s">
        <v>91</v>
      </c>
      <c r="C60">
        <v>11</v>
      </c>
      <c r="D60" t="s">
        <v>111</v>
      </c>
      <c r="E60" t="s">
        <v>112</v>
      </c>
      <c r="F60">
        <v>0</v>
      </c>
      <c r="G60" t="s">
        <v>139</v>
      </c>
      <c r="H60" t="str">
        <f>VLOOKUP(Input_Data[[#This Row],[PRODUCT ID]],Master_Data[],2,0)</f>
        <v>Product39</v>
      </c>
      <c r="I60" t="str">
        <f>VLOOKUP(Input_Data[[#This Row],[PRODUCT ID]],Master_Data[],3,0)</f>
        <v>Category05</v>
      </c>
      <c r="J60" t="str">
        <f>VLOOKUP(Input_Data[[#This Row],[PRODUCT ID]],Master_Data[],4,0)</f>
        <v>No.</v>
      </c>
      <c r="K60" s="2">
        <f>VLOOKUP(Input_Data[[#This Row],[PRODUCT ID]],Master_Data[],5,0)</f>
        <v>37</v>
      </c>
      <c r="L60" s="2">
        <f>VLOOKUP(Input_Data[[#This Row],[PRODUCT ID]],Master_Data[],6,0)</f>
        <v>42.55</v>
      </c>
      <c r="M60" s="2">
        <f>Input_Data[[#This Row],[BUYING PRIZE]]*Input_Data[[#This Row],[QUANTITY]]</f>
        <v>407</v>
      </c>
      <c r="N60" s="2">
        <f>Input_Data[[#This Row],[SELLING PRICE]]*Input_Data[[#This Row],[QUANTITY]]*(1-Input_Data[[#This Row],[DISCOUNT %]])</f>
        <v>468.04999999999995</v>
      </c>
      <c r="O60">
        <f>DAY(Input_Data[[#This Row],[DATE]])</f>
        <v>15</v>
      </c>
      <c r="P60" t="str">
        <f>TEXT(Input_Data[[#This Row],[DATE]],"mmm")</f>
        <v>Mar</v>
      </c>
      <c r="Q60">
        <f>YEAR(Input_Data[[#This Row],[DATE]])</f>
        <v>2021</v>
      </c>
    </row>
    <row r="61" spans="1:17" x14ac:dyDescent="0.35">
      <c r="A61" s="1">
        <v>44271</v>
      </c>
      <c r="B61" t="s">
        <v>34</v>
      </c>
      <c r="C61">
        <v>14</v>
      </c>
      <c r="D61" t="s">
        <v>113</v>
      </c>
      <c r="E61" t="s">
        <v>112</v>
      </c>
      <c r="F61">
        <v>0</v>
      </c>
      <c r="G61" t="s">
        <v>140</v>
      </c>
      <c r="H61" t="str">
        <f>VLOOKUP(Input_Data[[#This Row],[PRODUCT ID]],Master_Data[],2,0)</f>
        <v>Product12</v>
      </c>
      <c r="I61" t="str">
        <f>VLOOKUP(Input_Data[[#This Row],[PRODUCT ID]],Master_Data[],3,0)</f>
        <v>Category02</v>
      </c>
      <c r="J61" t="str">
        <f>VLOOKUP(Input_Data[[#This Row],[PRODUCT ID]],Master_Data[],4,0)</f>
        <v>Kg</v>
      </c>
      <c r="K61" s="2">
        <f>VLOOKUP(Input_Data[[#This Row],[PRODUCT ID]],Master_Data[],5,0)</f>
        <v>73</v>
      </c>
      <c r="L61" s="2">
        <f>VLOOKUP(Input_Data[[#This Row],[PRODUCT ID]],Master_Data[],6,0)</f>
        <v>94.17</v>
      </c>
      <c r="M61" s="2">
        <f>Input_Data[[#This Row],[BUYING PRIZE]]*Input_Data[[#This Row],[QUANTITY]]</f>
        <v>1022</v>
      </c>
      <c r="N61" s="2">
        <f>Input_Data[[#This Row],[SELLING PRICE]]*Input_Data[[#This Row],[QUANTITY]]*(1-Input_Data[[#This Row],[DISCOUNT %]])</f>
        <v>1318.38</v>
      </c>
      <c r="O61">
        <f>DAY(Input_Data[[#This Row],[DATE]])</f>
        <v>16</v>
      </c>
      <c r="P61" t="str">
        <f>TEXT(Input_Data[[#This Row],[DATE]],"mmm")</f>
        <v>Mar</v>
      </c>
      <c r="Q61">
        <f>YEAR(Input_Data[[#This Row],[DATE]])</f>
        <v>2021</v>
      </c>
    </row>
    <row r="62" spans="1:17" x14ac:dyDescent="0.35">
      <c r="A62" s="1">
        <v>44273</v>
      </c>
      <c r="B62" t="s">
        <v>97</v>
      </c>
      <c r="C62">
        <v>8</v>
      </c>
      <c r="D62" t="s">
        <v>110</v>
      </c>
      <c r="E62" t="s">
        <v>112</v>
      </c>
      <c r="F62">
        <v>0</v>
      </c>
      <c r="G62" t="s">
        <v>142</v>
      </c>
      <c r="H62" t="str">
        <f>VLOOKUP(Input_Data[[#This Row],[PRODUCT ID]],Master_Data[],2,0)</f>
        <v>Product42</v>
      </c>
      <c r="I62" t="str">
        <f>VLOOKUP(Input_Data[[#This Row],[PRODUCT ID]],Master_Data[],3,0)</f>
        <v>Category05</v>
      </c>
      <c r="J62" t="str">
        <f>VLOOKUP(Input_Data[[#This Row],[PRODUCT ID]],Master_Data[],4,0)</f>
        <v>Ft</v>
      </c>
      <c r="K62" s="2">
        <f>VLOOKUP(Input_Data[[#This Row],[PRODUCT ID]],Master_Data[],5,0)</f>
        <v>120</v>
      </c>
      <c r="L62" s="2">
        <f>VLOOKUP(Input_Data[[#This Row],[PRODUCT ID]],Master_Data[],6,0)</f>
        <v>162</v>
      </c>
      <c r="M62" s="2">
        <f>Input_Data[[#This Row],[BUYING PRIZE]]*Input_Data[[#This Row],[QUANTITY]]</f>
        <v>960</v>
      </c>
      <c r="N62" s="2">
        <f>Input_Data[[#This Row],[SELLING PRICE]]*Input_Data[[#This Row],[QUANTITY]]*(1-Input_Data[[#This Row],[DISCOUNT %]])</f>
        <v>1296</v>
      </c>
      <c r="O62">
        <f>DAY(Input_Data[[#This Row],[DATE]])</f>
        <v>18</v>
      </c>
      <c r="P62" t="str">
        <f>TEXT(Input_Data[[#This Row],[DATE]],"mmm")</f>
        <v>Mar</v>
      </c>
      <c r="Q62">
        <f>YEAR(Input_Data[[#This Row],[DATE]])</f>
        <v>2021</v>
      </c>
    </row>
    <row r="63" spans="1:17" x14ac:dyDescent="0.35">
      <c r="A63" s="1">
        <v>44274</v>
      </c>
      <c r="B63" t="s">
        <v>68</v>
      </c>
      <c r="C63">
        <v>9</v>
      </c>
      <c r="D63" t="s">
        <v>111</v>
      </c>
      <c r="E63" t="s">
        <v>112</v>
      </c>
      <c r="F63">
        <v>0</v>
      </c>
      <c r="G63" t="s">
        <v>136</v>
      </c>
      <c r="H63" t="str">
        <f>VLOOKUP(Input_Data[[#This Row],[PRODUCT ID]],Master_Data[],2,0)</f>
        <v>Product28</v>
      </c>
      <c r="I63" t="str">
        <f>VLOOKUP(Input_Data[[#This Row],[PRODUCT ID]],Master_Data[],3,0)</f>
        <v>Category04</v>
      </c>
      <c r="J63" t="str">
        <f>VLOOKUP(Input_Data[[#This Row],[PRODUCT ID]],Master_Data[],4,0)</f>
        <v>No.</v>
      </c>
      <c r="K63" s="2">
        <f>VLOOKUP(Input_Data[[#This Row],[PRODUCT ID]],Master_Data[],5,0)</f>
        <v>37</v>
      </c>
      <c r="L63" s="2">
        <f>VLOOKUP(Input_Data[[#This Row],[PRODUCT ID]],Master_Data[],6,0)</f>
        <v>41.81</v>
      </c>
      <c r="M63" s="2">
        <f>Input_Data[[#This Row],[BUYING PRIZE]]*Input_Data[[#This Row],[QUANTITY]]</f>
        <v>333</v>
      </c>
      <c r="N63" s="2">
        <f>Input_Data[[#This Row],[SELLING PRICE]]*Input_Data[[#This Row],[QUANTITY]]*(1-Input_Data[[#This Row],[DISCOUNT %]])</f>
        <v>376.29</v>
      </c>
      <c r="O63">
        <f>DAY(Input_Data[[#This Row],[DATE]])</f>
        <v>19</v>
      </c>
      <c r="P63" t="str">
        <f>TEXT(Input_Data[[#This Row],[DATE]],"mmm")</f>
        <v>Mar</v>
      </c>
      <c r="Q63">
        <f>YEAR(Input_Data[[#This Row],[DATE]])</f>
        <v>2021</v>
      </c>
    </row>
    <row r="64" spans="1:17" x14ac:dyDescent="0.35">
      <c r="A64" s="1">
        <v>44276</v>
      </c>
      <c r="B64" t="s">
        <v>50</v>
      </c>
      <c r="C64">
        <v>13</v>
      </c>
      <c r="D64" t="s">
        <v>111</v>
      </c>
      <c r="E64" t="s">
        <v>111</v>
      </c>
      <c r="F64">
        <v>0</v>
      </c>
      <c r="G64" t="s">
        <v>138</v>
      </c>
      <c r="H64" t="str">
        <f>VLOOKUP(Input_Data[[#This Row],[PRODUCT ID]],Master_Data[],2,0)</f>
        <v>Product20</v>
      </c>
      <c r="I64" t="str">
        <f>VLOOKUP(Input_Data[[#This Row],[PRODUCT ID]],Master_Data[],3,0)</f>
        <v>Category03</v>
      </c>
      <c r="J64" t="str">
        <f>VLOOKUP(Input_Data[[#This Row],[PRODUCT ID]],Master_Data[],4,0)</f>
        <v>Lt</v>
      </c>
      <c r="K64" s="2">
        <f>VLOOKUP(Input_Data[[#This Row],[PRODUCT ID]],Master_Data[],5,0)</f>
        <v>61</v>
      </c>
      <c r="L64" s="2">
        <f>VLOOKUP(Input_Data[[#This Row],[PRODUCT ID]],Master_Data[],6,0)</f>
        <v>76.25</v>
      </c>
      <c r="M64" s="2">
        <f>Input_Data[[#This Row],[BUYING PRIZE]]*Input_Data[[#This Row],[QUANTITY]]</f>
        <v>793</v>
      </c>
      <c r="N64" s="2">
        <f>Input_Data[[#This Row],[SELLING PRICE]]*Input_Data[[#This Row],[QUANTITY]]*(1-Input_Data[[#This Row],[DISCOUNT %]])</f>
        <v>991.25</v>
      </c>
      <c r="O64">
        <f>DAY(Input_Data[[#This Row],[DATE]])</f>
        <v>21</v>
      </c>
      <c r="P64" t="str">
        <f>TEXT(Input_Data[[#This Row],[DATE]],"mmm")</f>
        <v>Mar</v>
      </c>
      <c r="Q64">
        <f>YEAR(Input_Data[[#This Row],[DATE]])</f>
        <v>2021</v>
      </c>
    </row>
    <row r="65" spans="1:17" x14ac:dyDescent="0.35">
      <c r="A65" s="1">
        <v>44276</v>
      </c>
      <c r="B65" t="s">
        <v>91</v>
      </c>
      <c r="C65">
        <v>7</v>
      </c>
      <c r="D65" t="s">
        <v>113</v>
      </c>
      <c r="E65" t="s">
        <v>111</v>
      </c>
      <c r="F65">
        <v>0</v>
      </c>
      <c r="G65" t="s">
        <v>138</v>
      </c>
      <c r="H65" t="str">
        <f>VLOOKUP(Input_Data[[#This Row],[PRODUCT ID]],Master_Data[],2,0)</f>
        <v>Product39</v>
      </c>
      <c r="I65" t="str">
        <f>VLOOKUP(Input_Data[[#This Row],[PRODUCT ID]],Master_Data[],3,0)</f>
        <v>Category05</v>
      </c>
      <c r="J65" t="str">
        <f>VLOOKUP(Input_Data[[#This Row],[PRODUCT ID]],Master_Data[],4,0)</f>
        <v>No.</v>
      </c>
      <c r="K65" s="2">
        <f>VLOOKUP(Input_Data[[#This Row],[PRODUCT ID]],Master_Data[],5,0)</f>
        <v>37</v>
      </c>
      <c r="L65" s="2">
        <f>VLOOKUP(Input_Data[[#This Row],[PRODUCT ID]],Master_Data[],6,0)</f>
        <v>42.55</v>
      </c>
      <c r="M65" s="2">
        <f>Input_Data[[#This Row],[BUYING PRIZE]]*Input_Data[[#This Row],[QUANTITY]]</f>
        <v>259</v>
      </c>
      <c r="N65" s="2">
        <f>Input_Data[[#This Row],[SELLING PRICE]]*Input_Data[[#This Row],[QUANTITY]]*(1-Input_Data[[#This Row],[DISCOUNT %]])</f>
        <v>297.84999999999997</v>
      </c>
      <c r="O65">
        <f>DAY(Input_Data[[#This Row],[DATE]])</f>
        <v>21</v>
      </c>
      <c r="P65" t="str">
        <f>TEXT(Input_Data[[#This Row],[DATE]],"mmm")</f>
        <v>Mar</v>
      </c>
      <c r="Q65">
        <f>YEAR(Input_Data[[#This Row],[DATE]])</f>
        <v>2021</v>
      </c>
    </row>
    <row r="66" spans="1:17" x14ac:dyDescent="0.35">
      <c r="A66" s="1">
        <v>44277</v>
      </c>
      <c r="B66" t="s">
        <v>10</v>
      </c>
      <c r="C66">
        <v>8</v>
      </c>
      <c r="D66" t="s">
        <v>111</v>
      </c>
      <c r="E66" t="s">
        <v>111</v>
      </c>
      <c r="F66">
        <v>0</v>
      </c>
      <c r="G66" t="s">
        <v>139</v>
      </c>
      <c r="H66" t="str">
        <f>VLOOKUP(Input_Data[[#This Row],[PRODUCT ID]],Master_Data[],2,0)</f>
        <v>Product02</v>
      </c>
      <c r="I66" t="str">
        <f>VLOOKUP(Input_Data[[#This Row],[PRODUCT ID]],Master_Data[],3,0)</f>
        <v>Category01</v>
      </c>
      <c r="J66" t="str">
        <f>VLOOKUP(Input_Data[[#This Row],[PRODUCT ID]],Master_Data[],4,0)</f>
        <v>Kg</v>
      </c>
      <c r="K66" s="2">
        <f>VLOOKUP(Input_Data[[#This Row],[PRODUCT ID]],Master_Data[],5,0)</f>
        <v>105</v>
      </c>
      <c r="L66" s="2">
        <f>VLOOKUP(Input_Data[[#This Row],[PRODUCT ID]],Master_Data[],6,0)</f>
        <v>142.80000000000001</v>
      </c>
      <c r="M66" s="2">
        <f>Input_Data[[#This Row],[BUYING PRIZE]]*Input_Data[[#This Row],[QUANTITY]]</f>
        <v>840</v>
      </c>
      <c r="N66" s="2">
        <f>Input_Data[[#This Row],[SELLING PRICE]]*Input_Data[[#This Row],[QUANTITY]]*(1-Input_Data[[#This Row],[DISCOUNT %]])</f>
        <v>1142.4000000000001</v>
      </c>
      <c r="O66">
        <f>DAY(Input_Data[[#This Row],[DATE]])</f>
        <v>22</v>
      </c>
      <c r="P66" t="str">
        <f>TEXT(Input_Data[[#This Row],[DATE]],"mmm")</f>
        <v>Mar</v>
      </c>
      <c r="Q66">
        <f>YEAR(Input_Data[[#This Row],[DATE]])</f>
        <v>2021</v>
      </c>
    </row>
    <row r="67" spans="1:17" x14ac:dyDescent="0.35">
      <c r="A67" s="1">
        <v>44277</v>
      </c>
      <c r="B67" t="s">
        <v>34</v>
      </c>
      <c r="C67">
        <v>4</v>
      </c>
      <c r="D67" t="s">
        <v>111</v>
      </c>
      <c r="E67" t="s">
        <v>111</v>
      </c>
      <c r="F67">
        <v>0</v>
      </c>
      <c r="G67" t="s">
        <v>139</v>
      </c>
      <c r="H67" t="str">
        <f>VLOOKUP(Input_Data[[#This Row],[PRODUCT ID]],Master_Data[],2,0)</f>
        <v>Product12</v>
      </c>
      <c r="I67" t="str">
        <f>VLOOKUP(Input_Data[[#This Row],[PRODUCT ID]],Master_Data[],3,0)</f>
        <v>Category02</v>
      </c>
      <c r="J67" t="str">
        <f>VLOOKUP(Input_Data[[#This Row],[PRODUCT ID]],Master_Data[],4,0)</f>
        <v>Kg</v>
      </c>
      <c r="K67" s="2">
        <f>VLOOKUP(Input_Data[[#This Row],[PRODUCT ID]],Master_Data[],5,0)</f>
        <v>73</v>
      </c>
      <c r="L67" s="2">
        <f>VLOOKUP(Input_Data[[#This Row],[PRODUCT ID]],Master_Data[],6,0)</f>
        <v>94.17</v>
      </c>
      <c r="M67" s="2">
        <f>Input_Data[[#This Row],[BUYING PRIZE]]*Input_Data[[#This Row],[QUANTITY]]</f>
        <v>292</v>
      </c>
      <c r="N67" s="2">
        <f>Input_Data[[#This Row],[SELLING PRICE]]*Input_Data[[#This Row],[QUANTITY]]*(1-Input_Data[[#This Row],[DISCOUNT %]])</f>
        <v>376.68</v>
      </c>
      <c r="O67">
        <f>DAY(Input_Data[[#This Row],[DATE]])</f>
        <v>22</v>
      </c>
      <c r="P67" t="str">
        <f>TEXT(Input_Data[[#This Row],[DATE]],"mmm")</f>
        <v>Mar</v>
      </c>
      <c r="Q67">
        <f>YEAR(Input_Data[[#This Row],[DATE]])</f>
        <v>2021</v>
      </c>
    </row>
    <row r="68" spans="1:17" x14ac:dyDescent="0.35">
      <c r="A68" s="1">
        <v>44280</v>
      </c>
      <c r="B68" t="s">
        <v>59</v>
      </c>
      <c r="C68">
        <v>14</v>
      </c>
      <c r="D68" t="s">
        <v>111</v>
      </c>
      <c r="E68" t="s">
        <v>112</v>
      </c>
      <c r="F68">
        <v>0</v>
      </c>
      <c r="G68" t="s">
        <v>142</v>
      </c>
      <c r="H68" t="str">
        <f>VLOOKUP(Input_Data[[#This Row],[PRODUCT ID]],Master_Data[],2,0)</f>
        <v>Product24</v>
      </c>
      <c r="I68" t="str">
        <f>VLOOKUP(Input_Data[[#This Row],[PRODUCT ID]],Master_Data[],3,0)</f>
        <v>Category03</v>
      </c>
      <c r="J68" t="str">
        <f>VLOOKUP(Input_Data[[#This Row],[PRODUCT ID]],Master_Data[],4,0)</f>
        <v>Ft</v>
      </c>
      <c r="K68" s="2">
        <f>VLOOKUP(Input_Data[[#This Row],[PRODUCT ID]],Master_Data[],5,0)</f>
        <v>144</v>
      </c>
      <c r="L68" s="2">
        <f>VLOOKUP(Input_Data[[#This Row],[PRODUCT ID]],Master_Data[],6,0)</f>
        <v>156.96</v>
      </c>
      <c r="M68" s="2">
        <f>Input_Data[[#This Row],[BUYING PRIZE]]*Input_Data[[#This Row],[QUANTITY]]</f>
        <v>2016</v>
      </c>
      <c r="N68" s="2">
        <f>Input_Data[[#This Row],[SELLING PRICE]]*Input_Data[[#This Row],[QUANTITY]]*(1-Input_Data[[#This Row],[DISCOUNT %]])</f>
        <v>2197.44</v>
      </c>
      <c r="O68">
        <f>DAY(Input_Data[[#This Row],[DATE]])</f>
        <v>25</v>
      </c>
      <c r="P68" t="str">
        <f>TEXT(Input_Data[[#This Row],[DATE]],"mmm")</f>
        <v>Mar</v>
      </c>
      <c r="Q68">
        <f>YEAR(Input_Data[[#This Row],[DATE]])</f>
        <v>2021</v>
      </c>
    </row>
    <row r="69" spans="1:17" x14ac:dyDescent="0.35">
      <c r="A69" s="1">
        <v>44280</v>
      </c>
      <c r="B69" t="s">
        <v>20</v>
      </c>
      <c r="C69">
        <v>4</v>
      </c>
      <c r="D69" t="s">
        <v>113</v>
      </c>
      <c r="E69" t="s">
        <v>112</v>
      </c>
      <c r="F69">
        <v>0</v>
      </c>
      <c r="G69" t="s">
        <v>142</v>
      </c>
      <c r="H69" t="str">
        <f>VLOOKUP(Input_Data[[#This Row],[PRODUCT ID]],Master_Data[],2,0)</f>
        <v>Product06</v>
      </c>
      <c r="I69" t="str">
        <f>VLOOKUP(Input_Data[[#This Row],[PRODUCT ID]],Master_Data[],3,0)</f>
        <v>Category01</v>
      </c>
      <c r="J69" t="str">
        <f>VLOOKUP(Input_Data[[#This Row],[PRODUCT ID]],Master_Data[],4,0)</f>
        <v>Kg</v>
      </c>
      <c r="K69" s="2">
        <f>VLOOKUP(Input_Data[[#This Row],[PRODUCT ID]],Master_Data[],5,0)</f>
        <v>75</v>
      </c>
      <c r="L69" s="2">
        <f>VLOOKUP(Input_Data[[#This Row],[PRODUCT ID]],Master_Data[],6,0)</f>
        <v>85.5</v>
      </c>
      <c r="M69" s="2">
        <f>Input_Data[[#This Row],[BUYING PRIZE]]*Input_Data[[#This Row],[QUANTITY]]</f>
        <v>300</v>
      </c>
      <c r="N69" s="2">
        <f>Input_Data[[#This Row],[SELLING PRICE]]*Input_Data[[#This Row],[QUANTITY]]*(1-Input_Data[[#This Row],[DISCOUNT %]])</f>
        <v>342</v>
      </c>
      <c r="O69">
        <f>DAY(Input_Data[[#This Row],[DATE]])</f>
        <v>25</v>
      </c>
      <c r="P69" t="str">
        <f>TEXT(Input_Data[[#This Row],[DATE]],"mmm")</f>
        <v>Mar</v>
      </c>
      <c r="Q69">
        <f>YEAR(Input_Data[[#This Row],[DATE]])</f>
        <v>2021</v>
      </c>
    </row>
    <row r="70" spans="1:17" x14ac:dyDescent="0.35">
      <c r="A70" s="1">
        <v>44280</v>
      </c>
      <c r="B70" t="s">
        <v>70</v>
      </c>
      <c r="C70">
        <v>8</v>
      </c>
      <c r="D70" t="s">
        <v>113</v>
      </c>
      <c r="E70" t="s">
        <v>112</v>
      </c>
      <c r="F70">
        <v>0</v>
      </c>
      <c r="G70" t="s">
        <v>142</v>
      </c>
      <c r="H70" t="str">
        <f>VLOOKUP(Input_Data[[#This Row],[PRODUCT ID]],Master_Data[],2,0)</f>
        <v>Product29</v>
      </c>
      <c r="I70" t="str">
        <f>VLOOKUP(Input_Data[[#This Row],[PRODUCT ID]],Master_Data[],3,0)</f>
        <v>Category04</v>
      </c>
      <c r="J70" t="str">
        <f>VLOOKUP(Input_Data[[#This Row],[PRODUCT ID]],Master_Data[],4,0)</f>
        <v>Lt</v>
      </c>
      <c r="K70" s="2">
        <f>VLOOKUP(Input_Data[[#This Row],[PRODUCT ID]],Master_Data[],5,0)</f>
        <v>47</v>
      </c>
      <c r="L70" s="2">
        <f>VLOOKUP(Input_Data[[#This Row],[PRODUCT ID]],Master_Data[],6,0)</f>
        <v>53.11</v>
      </c>
      <c r="M70" s="2">
        <f>Input_Data[[#This Row],[BUYING PRIZE]]*Input_Data[[#This Row],[QUANTITY]]</f>
        <v>376</v>
      </c>
      <c r="N70" s="2">
        <f>Input_Data[[#This Row],[SELLING PRICE]]*Input_Data[[#This Row],[QUANTITY]]*(1-Input_Data[[#This Row],[DISCOUNT %]])</f>
        <v>424.88</v>
      </c>
      <c r="O70">
        <f>DAY(Input_Data[[#This Row],[DATE]])</f>
        <v>25</v>
      </c>
      <c r="P70" t="str">
        <f>TEXT(Input_Data[[#This Row],[DATE]],"mmm")</f>
        <v>Mar</v>
      </c>
      <c r="Q70">
        <f>YEAR(Input_Data[[#This Row],[DATE]])</f>
        <v>2021</v>
      </c>
    </row>
    <row r="71" spans="1:17" x14ac:dyDescent="0.35">
      <c r="A71" s="1">
        <v>44280</v>
      </c>
      <c r="B71" t="s">
        <v>89</v>
      </c>
      <c r="C71">
        <v>2</v>
      </c>
      <c r="D71" t="s">
        <v>113</v>
      </c>
      <c r="E71" t="s">
        <v>111</v>
      </c>
      <c r="F71">
        <v>0</v>
      </c>
      <c r="G71" t="s">
        <v>142</v>
      </c>
      <c r="H71" t="str">
        <f>VLOOKUP(Input_Data[[#This Row],[PRODUCT ID]],Master_Data[],2,0)</f>
        <v>Product38</v>
      </c>
      <c r="I71" t="str">
        <f>VLOOKUP(Input_Data[[#This Row],[PRODUCT ID]],Master_Data[],3,0)</f>
        <v>Category05</v>
      </c>
      <c r="J71" t="str">
        <f>VLOOKUP(Input_Data[[#This Row],[PRODUCT ID]],Master_Data[],4,0)</f>
        <v>Kg</v>
      </c>
      <c r="K71" s="2">
        <f>VLOOKUP(Input_Data[[#This Row],[PRODUCT ID]],Master_Data[],5,0)</f>
        <v>72</v>
      </c>
      <c r="L71" s="2">
        <f>VLOOKUP(Input_Data[[#This Row],[PRODUCT ID]],Master_Data[],6,0)</f>
        <v>79.92</v>
      </c>
      <c r="M71" s="2">
        <f>Input_Data[[#This Row],[BUYING PRIZE]]*Input_Data[[#This Row],[QUANTITY]]</f>
        <v>144</v>
      </c>
      <c r="N71" s="2">
        <f>Input_Data[[#This Row],[SELLING PRICE]]*Input_Data[[#This Row],[QUANTITY]]*(1-Input_Data[[#This Row],[DISCOUNT %]])</f>
        <v>159.84</v>
      </c>
      <c r="O71">
        <f>DAY(Input_Data[[#This Row],[DATE]])</f>
        <v>25</v>
      </c>
      <c r="P71" t="str">
        <f>TEXT(Input_Data[[#This Row],[DATE]],"mmm")</f>
        <v>Mar</v>
      </c>
      <c r="Q71">
        <f>YEAR(Input_Data[[#This Row],[DATE]])</f>
        <v>2021</v>
      </c>
    </row>
    <row r="72" spans="1:17" x14ac:dyDescent="0.35">
      <c r="A72" s="1">
        <v>44281</v>
      </c>
      <c r="B72" t="s">
        <v>6</v>
      </c>
      <c r="C72">
        <v>4</v>
      </c>
      <c r="D72" t="s">
        <v>113</v>
      </c>
      <c r="E72" t="s">
        <v>112</v>
      </c>
      <c r="F72">
        <v>0</v>
      </c>
      <c r="G72" t="s">
        <v>136</v>
      </c>
      <c r="H72" t="str">
        <f>VLOOKUP(Input_Data[[#This Row],[PRODUCT ID]],Master_Data[],2,0)</f>
        <v>Product01</v>
      </c>
      <c r="I72" t="str">
        <f>VLOOKUP(Input_Data[[#This Row],[PRODUCT ID]],Master_Data[],3,0)</f>
        <v>Category01</v>
      </c>
      <c r="J72" t="str">
        <f>VLOOKUP(Input_Data[[#This Row],[PRODUCT ID]],Master_Data[],4,0)</f>
        <v>Kg</v>
      </c>
      <c r="K72" s="2">
        <f>VLOOKUP(Input_Data[[#This Row],[PRODUCT ID]],Master_Data[],5,0)</f>
        <v>98</v>
      </c>
      <c r="L72" s="2">
        <f>VLOOKUP(Input_Data[[#This Row],[PRODUCT ID]],Master_Data[],6,0)</f>
        <v>103.88</v>
      </c>
      <c r="M72" s="2">
        <f>Input_Data[[#This Row],[BUYING PRIZE]]*Input_Data[[#This Row],[QUANTITY]]</f>
        <v>392</v>
      </c>
      <c r="N72" s="2">
        <f>Input_Data[[#This Row],[SELLING PRICE]]*Input_Data[[#This Row],[QUANTITY]]*(1-Input_Data[[#This Row],[DISCOUNT %]])</f>
        <v>415.52</v>
      </c>
      <c r="O72">
        <f>DAY(Input_Data[[#This Row],[DATE]])</f>
        <v>26</v>
      </c>
      <c r="P72" t="str">
        <f>TEXT(Input_Data[[#This Row],[DATE]],"mmm")</f>
        <v>Mar</v>
      </c>
      <c r="Q72">
        <f>YEAR(Input_Data[[#This Row],[DATE]])</f>
        <v>2021</v>
      </c>
    </row>
    <row r="73" spans="1:17" x14ac:dyDescent="0.35">
      <c r="A73" s="1">
        <v>44281</v>
      </c>
      <c r="B73" t="s">
        <v>97</v>
      </c>
      <c r="C73">
        <v>1</v>
      </c>
      <c r="D73" t="s">
        <v>113</v>
      </c>
      <c r="E73" t="s">
        <v>112</v>
      </c>
      <c r="F73">
        <v>0</v>
      </c>
      <c r="G73" t="s">
        <v>136</v>
      </c>
      <c r="H73" t="str">
        <f>VLOOKUP(Input_Data[[#This Row],[PRODUCT ID]],Master_Data[],2,0)</f>
        <v>Product42</v>
      </c>
      <c r="I73" t="str">
        <f>VLOOKUP(Input_Data[[#This Row],[PRODUCT ID]],Master_Data[],3,0)</f>
        <v>Category05</v>
      </c>
      <c r="J73" t="str">
        <f>VLOOKUP(Input_Data[[#This Row],[PRODUCT ID]],Master_Data[],4,0)</f>
        <v>Ft</v>
      </c>
      <c r="K73" s="2">
        <f>VLOOKUP(Input_Data[[#This Row],[PRODUCT ID]],Master_Data[],5,0)</f>
        <v>120</v>
      </c>
      <c r="L73" s="2">
        <f>VLOOKUP(Input_Data[[#This Row],[PRODUCT ID]],Master_Data[],6,0)</f>
        <v>162</v>
      </c>
      <c r="M73" s="2">
        <f>Input_Data[[#This Row],[BUYING PRIZE]]*Input_Data[[#This Row],[QUANTITY]]</f>
        <v>120</v>
      </c>
      <c r="N73" s="2">
        <f>Input_Data[[#This Row],[SELLING PRICE]]*Input_Data[[#This Row],[QUANTITY]]*(1-Input_Data[[#This Row],[DISCOUNT %]])</f>
        <v>162</v>
      </c>
      <c r="O73">
        <f>DAY(Input_Data[[#This Row],[DATE]])</f>
        <v>26</v>
      </c>
      <c r="P73" t="str">
        <f>TEXT(Input_Data[[#This Row],[DATE]],"mmm")</f>
        <v>Mar</v>
      </c>
      <c r="Q73">
        <f>YEAR(Input_Data[[#This Row],[DATE]])</f>
        <v>2021</v>
      </c>
    </row>
    <row r="74" spans="1:17" x14ac:dyDescent="0.35">
      <c r="A74" s="1">
        <v>44281</v>
      </c>
      <c r="B74" t="s">
        <v>29</v>
      </c>
      <c r="C74">
        <v>9</v>
      </c>
      <c r="D74" t="s">
        <v>113</v>
      </c>
      <c r="E74" t="s">
        <v>111</v>
      </c>
      <c r="F74">
        <v>0</v>
      </c>
      <c r="G74" t="s">
        <v>136</v>
      </c>
      <c r="H74" t="str">
        <f>VLOOKUP(Input_Data[[#This Row],[PRODUCT ID]],Master_Data[],2,0)</f>
        <v>Product10</v>
      </c>
      <c r="I74" t="str">
        <f>VLOOKUP(Input_Data[[#This Row],[PRODUCT ID]],Master_Data[],3,0)</f>
        <v>Category02</v>
      </c>
      <c r="J74" t="str">
        <f>VLOOKUP(Input_Data[[#This Row],[PRODUCT ID]],Master_Data[],4,0)</f>
        <v>Ft</v>
      </c>
      <c r="K74" s="2">
        <f>VLOOKUP(Input_Data[[#This Row],[PRODUCT ID]],Master_Data[],5,0)</f>
        <v>148</v>
      </c>
      <c r="L74" s="2">
        <f>VLOOKUP(Input_Data[[#This Row],[PRODUCT ID]],Master_Data[],6,0)</f>
        <v>164.28</v>
      </c>
      <c r="M74" s="2">
        <f>Input_Data[[#This Row],[BUYING PRIZE]]*Input_Data[[#This Row],[QUANTITY]]</f>
        <v>1332</v>
      </c>
      <c r="N74" s="2">
        <f>Input_Data[[#This Row],[SELLING PRICE]]*Input_Data[[#This Row],[QUANTITY]]*(1-Input_Data[[#This Row],[DISCOUNT %]])</f>
        <v>1478.52</v>
      </c>
      <c r="O74">
        <f>DAY(Input_Data[[#This Row],[DATE]])</f>
        <v>26</v>
      </c>
      <c r="P74" t="str">
        <f>TEXT(Input_Data[[#This Row],[DATE]],"mmm")</f>
        <v>Mar</v>
      </c>
      <c r="Q74">
        <f>YEAR(Input_Data[[#This Row],[DATE]])</f>
        <v>2021</v>
      </c>
    </row>
    <row r="75" spans="1:17" x14ac:dyDescent="0.35">
      <c r="A75" s="1">
        <v>44282</v>
      </c>
      <c r="B75" t="s">
        <v>72</v>
      </c>
      <c r="C75">
        <v>3</v>
      </c>
      <c r="D75" t="s">
        <v>113</v>
      </c>
      <c r="E75" t="s">
        <v>111</v>
      </c>
      <c r="F75">
        <v>0</v>
      </c>
      <c r="G75" t="s">
        <v>137</v>
      </c>
      <c r="H75" t="str">
        <f>VLOOKUP(Input_Data[[#This Row],[PRODUCT ID]],Master_Data[],2,0)</f>
        <v>Product30</v>
      </c>
      <c r="I75" t="str">
        <f>VLOOKUP(Input_Data[[#This Row],[PRODUCT ID]],Master_Data[],3,0)</f>
        <v>Category04</v>
      </c>
      <c r="J75" t="str">
        <f>VLOOKUP(Input_Data[[#This Row],[PRODUCT ID]],Master_Data[],4,0)</f>
        <v>Ft</v>
      </c>
      <c r="K75" s="2">
        <f>VLOOKUP(Input_Data[[#This Row],[PRODUCT ID]],Master_Data[],5,0)</f>
        <v>148</v>
      </c>
      <c r="L75" s="2">
        <f>VLOOKUP(Input_Data[[#This Row],[PRODUCT ID]],Master_Data[],6,0)</f>
        <v>201.28</v>
      </c>
      <c r="M75" s="2">
        <f>Input_Data[[#This Row],[BUYING PRIZE]]*Input_Data[[#This Row],[QUANTITY]]</f>
        <v>444</v>
      </c>
      <c r="N75" s="2">
        <f>Input_Data[[#This Row],[SELLING PRICE]]*Input_Data[[#This Row],[QUANTITY]]*(1-Input_Data[[#This Row],[DISCOUNT %]])</f>
        <v>603.84</v>
      </c>
      <c r="O75">
        <f>DAY(Input_Data[[#This Row],[DATE]])</f>
        <v>27</v>
      </c>
      <c r="P75" t="str">
        <f>TEXT(Input_Data[[#This Row],[DATE]],"mmm")</f>
        <v>Mar</v>
      </c>
      <c r="Q75">
        <f>YEAR(Input_Data[[#This Row],[DATE]])</f>
        <v>2021</v>
      </c>
    </row>
    <row r="76" spans="1:17" x14ac:dyDescent="0.35">
      <c r="A76" s="1">
        <v>44283</v>
      </c>
      <c r="B76" t="s">
        <v>22</v>
      </c>
      <c r="C76">
        <v>8</v>
      </c>
      <c r="D76" t="s">
        <v>111</v>
      </c>
      <c r="E76" t="s">
        <v>112</v>
      </c>
      <c r="F76">
        <v>0</v>
      </c>
      <c r="G76" t="s">
        <v>138</v>
      </c>
      <c r="H76" t="str">
        <f>VLOOKUP(Input_Data[[#This Row],[PRODUCT ID]],Master_Data[],2,0)</f>
        <v>Product07</v>
      </c>
      <c r="I76" t="str">
        <f>VLOOKUP(Input_Data[[#This Row],[PRODUCT ID]],Master_Data[],3,0)</f>
        <v>Category01</v>
      </c>
      <c r="J76" t="str">
        <f>VLOOKUP(Input_Data[[#This Row],[PRODUCT ID]],Master_Data[],4,0)</f>
        <v>Lt</v>
      </c>
      <c r="K76" s="2">
        <f>VLOOKUP(Input_Data[[#This Row],[PRODUCT ID]],Master_Data[],5,0)</f>
        <v>43</v>
      </c>
      <c r="L76" s="2">
        <f>VLOOKUP(Input_Data[[#This Row],[PRODUCT ID]],Master_Data[],6,0)</f>
        <v>47.730000000000004</v>
      </c>
      <c r="M76" s="2">
        <f>Input_Data[[#This Row],[BUYING PRIZE]]*Input_Data[[#This Row],[QUANTITY]]</f>
        <v>344</v>
      </c>
      <c r="N76" s="2">
        <f>Input_Data[[#This Row],[SELLING PRICE]]*Input_Data[[#This Row],[QUANTITY]]*(1-Input_Data[[#This Row],[DISCOUNT %]])</f>
        <v>381.84000000000003</v>
      </c>
      <c r="O76">
        <f>DAY(Input_Data[[#This Row],[DATE]])</f>
        <v>28</v>
      </c>
      <c r="P76" t="str">
        <f>TEXT(Input_Data[[#This Row],[DATE]],"mmm")</f>
        <v>Mar</v>
      </c>
      <c r="Q76">
        <f>YEAR(Input_Data[[#This Row],[DATE]])</f>
        <v>2021</v>
      </c>
    </row>
    <row r="77" spans="1:17" x14ac:dyDescent="0.35">
      <c r="A77" s="1">
        <v>44285</v>
      </c>
      <c r="B77" t="s">
        <v>89</v>
      </c>
      <c r="C77">
        <v>1</v>
      </c>
      <c r="D77" t="s">
        <v>111</v>
      </c>
      <c r="E77" t="s">
        <v>112</v>
      </c>
      <c r="F77">
        <v>0</v>
      </c>
      <c r="G77" t="s">
        <v>140</v>
      </c>
      <c r="H77" t="str">
        <f>VLOOKUP(Input_Data[[#This Row],[PRODUCT ID]],Master_Data[],2,0)</f>
        <v>Product38</v>
      </c>
      <c r="I77" t="str">
        <f>VLOOKUP(Input_Data[[#This Row],[PRODUCT ID]],Master_Data[],3,0)</f>
        <v>Category05</v>
      </c>
      <c r="J77" t="str">
        <f>VLOOKUP(Input_Data[[#This Row],[PRODUCT ID]],Master_Data[],4,0)</f>
        <v>Kg</v>
      </c>
      <c r="K77" s="2">
        <f>VLOOKUP(Input_Data[[#This Row],[PRODUCT ID]],Master_Data[],5,0)</f>
        <v>72</v>
      </c>
      <c r="L77" s="2">
        <f>VLOOKUP(Input_Data[[#This Row],[PRODUCT ID]],Master_Data[],6,0)</f>
        <v>79.92</v>
      </c>
      <c r="M77" s="2">
        <f>Input_Data[[#This Row],[BUYING PRIZE]]*Input_Data[[#This Row],[QUANTITY]]</f>
        <v>72</v>
      </c>
      <c r="N77" s="2">
        <f>Input_Data[[#This Row],[SELLING PRICE]]*Input_Data[[#This Row],[QUANTITY]]*(1-Input_Data[[#This Row],[DISCOUNT %]])</f>
        <v>79.92</v>
      </c>
      <c r="O77">
        <f>DAY(Input_Data[[#This Row],[DATE]])</f>
        <v>30</v>
      </c>
      <c r="P77" t="str">
        <f>TEXT(Input_Data[[#This Row],[DATE]],"mmm")</f>
        <v>Mar</v>
      </c>
      <c r="Q77">
        <f>YEAR(Input_Data[[#This Row],[DATE]])</f>
        <v>2021</v>
      </c>
    </row>
    <row r="78" spans="1:17" x14ac:dyDescent="0.35">
      <c r="A78" s="1">
        <v>44286</v>
      </c>
      <c r="B78" t="s">
        <v>97</v>
      </c>
      <c r="C78">
        <v>3</v>
      </c>
      <c r="D78" t="s">
        <v>113</v>
      </c>
      <c r="E78" t="s">
        <v>112</v>
      </c>
      <c r="F78">
        <v>0</v>
      </c>
      <c r="G78" t="s">
        <v>141</v>
      </c>
      <c r="H78" t="str">
        <f>VLOOKUP(Input_Data[[#This Row],[PRODUCT ID]],Master_Data[],2,0)</f>
        <v>Product42</v>
      </c>
      <c r="I78" t="str">
        <f>VLOOKUP(Input_Data[[#This Row],[PRODUCT ID]],Master_Data[],3,0)</f>
        <v>Category05</v>
      </c>
      <c r="J78" t="str">
        <f>VLOOKUP(Input_Data[[#This Row],[PRODUCT ID]],Master_Data[],4,0)</f>
        <v>Ft</v>
      </c>
      <c r="K78" s="2">
        <f>VLOOKUP(Input_Data[[#This Row],[PRODUCT ID]],Master_Data[],5,0)</f>
        <v>120</v>
      </c>
      <c r="L78" s="2">
        <f>VLOOKUP(Input_Data[[#This Row],[PRODUCT ID]],Master_Data[],6,0)</f>
        <v>162</v>
      </c>
      <c r="M78" s="2">
        <f>Input_Data[[#This Row],[BUYING PRIZE]]*Input_Data[[#This Row],[QUANTITY]]</f>
        <v>360</v>
      </c>
      <c r="N78" s="2">
        <f>Input_Data[[#This Row],[SELLING PRICE]]*Input_Data[[#This Row],[QUANTITY]]*(1-Input_Data[[#This Row],[DISCOUNT %]])</f>
        <v>486</v>
      </c>
      <c r="O78">
        <f>DAY(Input_Data[[#This Row],[DATE]])</f>
        <v>31</v>
      </c>
      <c r="P78" t="str">
        <f>TEXT(Input_Data[[#This Row],[DATE]],"mmm")</f>
        <v>Mar</v>
      </c>
      <c r="Q78">
        <f>YEAR(Input_Data[[#This Row],[DATE]])</f>
        <v>2021</v>
      </c>
    </row>
    <row r="79" spans="1:17" x14ac:dyDescent="0.35">
      <c r="A79" s="1">
        <v>44290</v>
      </c>
      <c r="B79" t="s">
        <v>93</v>
      </c>
      <c r="C79">
        <v>4</v>
      </c>
      <c r="D79" t="s">
        <v>113</v>
      </c>
      <c r="E79" t="s">
        <v>112</v>
      </c>
      <c r="F79">
        <v>0</v>
      </c>
      <c r="G79" t="s">
        <v>138</v>
      </c>
      <c r="H79" t="str">
        <f>VLOOKUP(Input_Data[[#This Row],[PRODUCT ID]],Master_Data[],2,0)</f>
        <v>Product40</v>
      </c>
      <c r="I79" t="str">
        <f>VLOOKUP(Input_Data[[#This Row],[PRODUCT ID]],Master_Data[],3,0)</f>
        <v>Category05</v>
      </c>
      <c r="J79" t="str">
        <f>VLOOKUP(Input_Data[[#This Row],[PRODUCT ID]],Master_Data[],4,0)</f>
        <v>Kg</v>
      </c>
      <c r="K79" s="2">
        <f>VLOOKUP(Input_Data[[#This Row],[PRODUCT ID]],Master_Data[],5,0)</f>
        <v>90</v>
      </c>
      <c r="L79" s="2">
        <f>VLOOKUP(Input_Data[[#This Row],[PRODUCT ID]],Master_Data[],6,0)</f>
        <v>115.2</v>
      </c>
      <c r="M79" s="2">
        <f>Input_Data[[#This Row],[BUYING PRIZE]]*Input_Data[[#This Row],[QUANTITY]]</f>
        <v>360</v>
      </c>
      <c r="N79" s="2">
        <f>Input_Data[[#This Row],[SELLING PRICE]]*Input_Data[[#This Row],[QUANTITY]]*(1-Input_Data[[#This Row],[DISCOUNT %]])</f>
        <v>460.8</v>
      </c>
      <c r="O79">
        <f>DAY(Input_Data[[#This Row],[DATE]])</f>
        <v>4</v>
      </c>
      <c r="P79" t="str">
        <f>TEXT(Input_Data[[#This Row],[DATE]],"mmm")</f>
        <v>Apr</v>
      </c>
      <c r="Q79">
        <f>YEAR(Input_Data[[#This Row],[DATE]])</f>
        <v>2021</v>
      </c>
    </row>
    <row r="80" spans="1:17" x14ac:dyDescent="0.35">
      <c r="A80" s="1">
        <v>44290</v>
      </c>
      <c r="B80" t="s">
        <v>26</v>
      </c>
      <c r="C80">
        <v>9</v>
      </c>
      <c r="D80" t="s">
        <v>111</v>
      </c>
      <c r="E80" t="s">
        <v>112</v>
      </c>
      <c r="F80">
        <v>0</v>
      </c>
      <c r="G80" t="s">
        <v>138</v>
      </c>
      <c r="H80" t="str">
        <f>VLOOKUP(Input_Data[[#This Row],[PRODUCT ID]],Master_Data[],2,0)</f>
        <v>Product09</v>
      </c>
      <c r="I80" t="str">
        <f>VLOOKUP(Input_Data[[#This Row],[PRODUCT ID]],Master_Data[],3,0)</f>
        <v>Category01</v>
      </c>
      <c r="J80" t="str">
        <f>VLOOKUP(Input_Data[[#This Row],[PRODUCT ID]],Master_Data[],4,0)</f>
        <v>No.</v>
      </c>
      <c r="K80" s="2">
        <f>VLOOKUP(Input_Data[[#This Row],[PRODUCT ID]],Master_Data[],5,0)</f>
        <v>6</v>
      </c>
      <c r="L80" s="2">
        <f>VLOOKUP(Input_Data[[#This Row],[PRODUCT ID]],Master_Data[],6,0)</f>
        <v>7.8599999999999994</v>
      </c>
      <c r="M80" s="2">
        <f>Input_Data[[#This Row],[BUYING PRIZE]]*Input_Data[[#This Row],[QUANTITY]]</f>
        <v>54</v>
      </c>
      <c r="N80" s="2">
        <f>Input_Data[[#This Row],[SELLING PRICE]]*Input_Data[[#This Row],[QUANTITY]]*(1-Input_Data[[#This Row],[DISCOUNT %]])</f>
        <v>70.739999999999995</v>
      </c>
      <c r="O80">
        <f>DAY(Input_Data[[#This Row],[DATE]])</f>
        <v>4</v>
      </c>
      <c r="P80" t="str">
        <f>TEXT(Input_Data[[#This Row],[DATE]],"mmm")</f>
        <v>Apr</v>
      </c>
      <c r="Q80">
        <f>YEAR(Input_Data[[#This Row],[DATE]])</f>
        <v>2021</v>
      </c>
    </row>
    <row r="81" spans="1:17" x14ac:dyDescent="0.35">
      <c r="A81" s="1">
        <v>44291</v>
      </c>
      <c r="B81" t="s">
        <v>74</v>
      </c>
      <c r="C81">
        <v>15</v>
      </c>
      <c r="D81" t="s">
        <v>111</v>
      </c>
      <c r="E81" t="s">
        <v>111</v>
      </c>
      <c r="F81">
        <v>0</v>
      </c>
      <c r="G81" t="s">
        <v>139</v>
      </c>
      <c r="H81" t="str">
        <f>VLOOKUP(Input_Data[[#This Row],[PRODUCT ID]],Master_Data[],2,0)</f>
        <v>Product31</v>
      </c>
      <c r="I81" t="str">
        <f>VLOOKUP(Input_Data[[#This Row],[PRODUCT ID]],Master_Data[],3,0)</f>
        <v>Category04</v>
      </c>
      <c r="J81" t="str">
        <f>VLOOKUP(Input_Data[[#This Row],[PRODUCT ID]],Master_Data[],4,0)</f>
        <v>Kg</v>
      </c>
      <c r="K81" s="2">
        <f>VLOOKUP(Input_Data[[#This Row],[PRODUCT ID]],Master_Data[],5,0)</f>
        <v>93</v>
      </c>
      <c r="L81" s="2">
        <f>VLOOKUP(Input_Data[[#This Row],[PRODUCT ID]],Master_Data[],6,0)</f>
        <v>104.16</v>
      </c>
      <c r="M81" s="2">
        <f>Input_Data[[#This Row],[BUYING PRIZE]]*Input_Data[[#This Row],[QUANTITY]]</f>
        <v>1395</v>
      </c>
      <c r="N81" s="2">
        <f>Input_Data[[#This Row],[SELLING PRICE]]*Input_Data[[#This Row],[QUANTITY]]*(1-Input_Data[[#This Row],[DISCOUNT %]])</f>
        <v>1562.3999999999999</v>
      </c>
      <c r="O81">
        <f>DAY(Input_Data[[#This Row],[DATE]])</f>
        <v>5</v>
      </c>
      <c r="P81" t="str">
        <f>TEXT(Input_Data[[#This Row],[DATE]],"mmm")</f>
        <v>Apr</v>
      </c>
      <c r="Q81">
        <f>YEAR(Input_Data[[#This Row],[DATE]])</f>
        <v>2021</v>
      </c>
    </row>
    <row r="82" spans="1:17" x14ac:dyDescent="0.35">
      <c r="A82" s="1">
        <v>44295</v>
      </c>
      <c r="B82" t="s">
        <v>17</v>
      </c>
      <c r="C82">
        <v>3</v>
      </c>
      <c r="D82" t="s">
        <v>111</v>
      </c>
      <c r="E82" t="s">
        <v>111</v>
      </c>
      <c r="F82">
        <v>0</v>
      </c>
      <c r="G82" t="s">
        <v>136</v>
      </c>
      <c r="H82" t="str">
        <f>VLOOKUP(Input_Data[[#This Row],[PRODUCT ID]],Master_Data[],2,0)</f>
        <v>Product05</v>
      </c>
      <c r="I82" t="str">
        <f>VLOOKUP(Input_Data[[#This Row],[PRODUCT ID]],Master_Data[],3,0)</f>
        <v>Category01</v>
      </c>
      <c r="J82" t="str">
        <f>VLOOKUP(Input_Data[[#This Row],[PRODUCT ID]],Master_Data[],4,0)</f>
        <v>Ft</v>
      </c>
      <c r="K82" s="2">
        <f>VLOOKUP(Input_Data[[#This Row],[PRODUCT ID]],Master_Data[],5,0)</f>
        <v>133</v>
      </c>
      <c r="L82" s="2">
        <f>VLOOKUP(Input_Data[[#This Row],[PRODUCT ID]],Master_Data[],6,0)</f>
        <v>155.61000000000001</v>
      </c>
      <c r="M82" s="2">
        <f>Input_Data[[#This Row],[BUYING PRIZE]]*Input_Data[[#This Row],[QUANTITY]]</f>
        <v>399</v>
      </c>
      <c r="N82" s="2">
        <f>Input_Data[[#This Row],[SELLING PRICE]]*Input_Data[[#This Row],[QUANTITY]]*(1-Input_Data[[#This Row],[DISCOUNT %]])</f>
        <v>466.83000000000004</v>
      </c>
      <c r="O82">
        <f>DAY(Input_Data[[#This Row],[DATE]])</f>
        <v>9</v>
      </c>
      <c r="P82" t="str">
        <f>TEXT(Input_Data[[#This Row],[DATE]],"mmm")</f>
        <v>Apr</v>
      </c>
      <c r="Q82">
        <f>YEAR(Input_Data[[#This Row],[DATE]])</f>
        <v>2021</v>
      </c>
    </row>
    <row r="83" spans="1:17" x14ac:dyDescent="0.35">
      <c r="A83" s="1">
        <v>44296</v>
      </c>
      <c r="B83" t="s">
        <v>55</v>
      </c>
      <c r="C83">
        <v>14</v>
      </c>
      <c r="D83" t="s">
        <v>113</v>
      </c>
      <c r="E83" t="s">
        <v>111</v>
      </c>
      <c r="F83">
        <v>0</v>
      </c>
      <c r="G83" t="s">
        <v>137</v>
      </c>
      <c r="H83" t="str">
        <f>VLOOKUP(Input_Data[[#This Row],[PRODUCT ID]],Master_Data[],2,0)</f>
        <v>Product22</v>
      </c>
      <c r="I83" t="str">
        <f>VLOOKUP(Input_Data[[#This Row],[PRODUCT ID]],Master_Data[],3,0)</f>
        <v>Category03</v>
      </c>
      <c r="J83" t="str">
        <f>VLOOKUP(Input_Data[[#This Row],[PRODUCT ID]],Master_Data[],4,0)</f>
        <v>Ft</v>
      </c>
      <c r="K83" s="2">
        <f>VLOOKUP(Input_Data[[#This Row],[PRODUCT ID]],Master_Data[],5,0)</f>
        <v>121</v>
      </c>
      <c r="L83" s="2">
        <f>VLOOKUP(Input_Data[[#This Row],[PRODUCT ID]],Master_Data[],6,0)</f>
        <v>141.57</v>
      </c>
      <c r="M83" s="2">
        <f>Input_Data[[#This Row],[BUYING PRIZE]]*Input_Data[[#This Row],[QUANTITY]]</f>
        <v>1694</v>
      </c>
      <c r="N83" s="2">
        <f>Input_Data[[#This Row],[SELLING PRICE]]*Input_Data[[#This Row],[QUANTITY]]*(1-Input_Data[[#This Row],[DISCOUNT %]])</f>
        <v>1981.98</v>
      </c>
      <c r="O83">
        <f>DAY(Input_Data[[#This Row],[DATE]])</f>
        <v>10</v>
      </c>
      <c r="P83" t="str">
        <f>TEXT(Input_Data[[#This Row],[DATE]],"mmm")</f>
        <v>Apr</v>
      </c>
      <c r="Q83">
        <f>YEAR(Input_Data[[#This Row],[DATE]])</f>
        <v>2021</v>
      </c>
    </row>
    <row r="84" spans="1:17" x14ac:dyDescent="0.35">
      <c r="A84" s="1">
        <v>44298</v>
      </c>
      <c r="B84" t="s">
        <v>86</v>
      </c>
      <c r="C84">
        <v>3</v>
      </c>
      <c r="D84" t="s">
        <v>113</v>
      </c>
      <c r="E84" t="s">
        <v>112</v>
      </c>
      <c r="F84">
        <v>0</v>
      </c>
      <c r="G84" t="s">
        <v>139</v>
      </c>
      <c r="H84" t="str">
        <f>VLOOKUP(Input_Data[[#This Row],[PRODUCT ID]],Master_Data[],2,0)</f>
        <v>Product37</v>
      </c>
      <c r="I84" t="str">
        <f>VLOOKUP(Input_Data[[#This Row],[PRODUCT ID]],Master_Data[],3,0)</f>
        <v>Category05</v>
      </c>
      <c r="J84" t="str">
        <f>VLOOKUP(Input_Data[[#This Row],[PRODUCT ID]],Master_Data[],4,0)</f>
        <v>Kg</v>
      </c>
      <c r="K84" s="2">
        <f>VLOOKUP(Input_Data[[#This Row],[PRODUCT ID]],Master_Data[],5,0)</f>
        <v>67</v>
      </c>
      <c r="L84" s="2">
        <f>VLOOKUP(Input_Data[[#This Row],[PRODUCT ID]],Master_Data[],6,0)</f>
        <v>85.76</v>
      </c>
      <c r="M84" s="2">
        <f>Input_Data[[#This Row],[BUYING PRIZE]]*Input_Data[[#This Row],[QUANTITY]]</f>
        <v>201</v>
      </c>
      <c r="N84" s="2">
        <f>Input_Data[[#This Row],[SELLING PRICE]]*Input_Data[[#This Row],[QUANTITY]]*(1-Input_Data[[#This Row],[DISCOUNT %]])</f>
        <v>257.28000000000003</v>
      </c>
      <c r="O84">
        <f>DAY(Input_Data[[#This Row],[DATE]])</f>
        <v>12</v>
      </c>
      <c r="P84" t="str">
        <f>TEXT(Input_Data[[#This Row],[DATE]],"mmm")</f>
        <v>Apr</v>
      </c>
      <c r="Q84">
        <f>YEAR(Input_Data[[#This Row],[DATE]])</f>
        <v>2021</v>
      </c>
    </row>
    <row r="85" spans="1:17" x14ac:dyDescent="0.35">
      <c r="A85" s="1">
        <v>44298</v>
      </c>
      <c r="B85" t="s">
        <v>70</v>
      </c>
      <c r="C85">
        <v>4</v>
      </c>
      <c r="D85" t="s">
        <v>113</v>
      </c>
      <c r="E85" t="s">
        <v>111</v>
      </c>
      <c r="F85">
        <v>0</v>
      </c>
      <c r="G85" t="s">
        <v>139</v>
      </c>
      <c r="H85" t="str">
        <f>VLOOKUP(Input_Data[[#This Row],[PRODUCT ID]],Master_Data[],2,0)</f>
        <v>Product29</v>
      </c>
      <c r="I85" t="str">
        <f>VLOOKUP(Input_Data[[#This Row],[PRODUCT ID]],Master_Data[],3,0)</f>
        <v>Category04</v>
      </c>
      <c r="J85" t="str">
        <f>VLOOKUP(Input_Data[[#This Row],[PRODUCT ID]],Master_Data[],4,0)</f>
        <v>Lt</v>
      </c>
      <c r="K85" s="2">
        <f>VLOOKUP(Input_Data[[#This Row],[PRODUCT ID]],Master_Data[],5,0)</f>
        <v>47</v>
      </c>
      <c r="L85" s="2">
        <f>VLOOKUP(Input_Data[[#This Row],[PRODUCT ID]],Master_Data[],6,0)</f>
        <v>53.11</v>
      </c>
      <c r="M85" s="2">
        <f>Input_Data[[#This Row],[BUYING PRIZE]]*Input_Data[[#This Row],[QUANTITY]]</f>
        <v>188</v>
      </c>
      <c r="N85" s="2">
        <f>Input_Data[[#This Row],[SELLING PRICE]]*Input_Data[[#This Row],[QUANTITY]]*(1-Input_Data[[#This Row],[DISCOUNT %]])</f>
        <v>212.44</v>
      </c>
      <c r="O85">
        <f>DAY(Input_Data[[#This Row],[DATE]])</f>
        <v>12</v>
      </c>
      <c r="P85" t="str">
        <f>TEXT(Input_Data[[#This Row],[DATE]],"mmm")</f>
        <v>Apr</v>
      </c>
      <c r="Q85">
        <f>YEAR(Input_Data[[#This Row],[DATE]])</f>
        <v>2021</v>
      </c>
    </row>
    <row r="86" spans="1:17" x14ac:dyDescent="0.35">
      <c r="A86" s="1">
        <v>44298</v>
      </c>
      <c r="B86" t="s">
        <v>66</v>
      </c>
      <c r="C86">
        <v>9</v>
      </c>
      <c r="D86" t="s">
        <v>113</v>
      </c>
      <c r="E86" t="s">
        <v>111</v>
      </c>
      <c r="F86">
        <v>0</v>
      </c>
      <c r="G86" t="s">
        <v>139</v>
      </c>
      <c r="H86" t="str">
        <f>VLOOKUP(Input_Data[[#This Row],[PRODUCT ID]],Master_Data[],2,0)</f>
        <v>Product27</v>
      </c>
      <c r="I86" t="str">
        <f>VLOOKUP(Input_Data[[#This Row],[PRODUCT ID]],Master_Data[],3,0)</f>
        <v>Category04</v>
      </c>
      <c r="J86" t="str">
        <f>VLOOKUP(Input_Data[[#This Row],[PRODUCT ID]],Master_Data[],4,0)</f>
        <v>Lt</v>
      </c>
      <c r="K86" s="2">
        <f>VLOOKUP(Input_Data[[#This Row],[PRODUCT ID]],Master_Data[],5,0)</f>
        <v>48</v>
      </c>
      <c r="L86" s="2">
        <f>VLOOKUP(Input_Data[[#This Row],[PRODUCT ID]],Master_Data[],6,0)</f>
        <v>57.120000000000005</v>
      </c>
      <c r="M86" s="2">
        <f>Input_Data[[#This Row],[BUYING PRIZE]]*Input_Data[[#This Row],[QUANTITY]]</f>
        <v>432</v>
      </c>
      <c r="N86" s="2">
        <f>Input_Data[[#This Row],[SELLING PRICE]]*Input_Data[[#This Row],[QUANTITY]]*(1-Input_Data[[#This Row],[DISCOUNT %]])</f>
        <v>514.08000000000004</v>
      </c>
      <c r="O86">
        <f>DAY(Input_Data[[#This Row],[DATE]])</f>
        <v>12</v>
      </c>
      <c r="P86" t="str">
        <f>TEXT(Input_Data[[#This Row],[DATE]],"mmm")</f>
        <v>Apr</v>
      </c>
      <c r="Q86">
        <f>YEAR(Input_Data[[#This Row],[DATE]])</f>
        <v>2021</v>
      </c>
    </row>
    <row r="87" spans="1:17" x14ac:dyDescent="0.35">
      <c r="A87" s="1">
        <v>44298</v>
      </c>
      <c r="B87" t="s">
        <v>78</v>
      </c>
      <c r="C87">
        <v>13</v>
      </c>
      <c r="D87" t="s">
        <v>113</v>
      </c>
      <c r="E87" t="s">
        <v>112</v>
      </c>
      <c r="F87">
        <v>0</v>
      </c>
      <c r="G87" t="s">
        <v>139</v>
      </c>
      <c r="H87" t="str">
        <f>VLOOKUP(Input_Data[[#This Row],[PRODUCT ID]],Master_Data[],2,0)</f>
        <v>Product33</v>
      </c>
      <c r="I87" t="str">
        <f>VLOOKUP(Input_Data[[#This Row],[PRODUCT ID]],Master_Data[],3,0)</f>
        <v>Category04</v>
      </c>
      <c r="J87" t="str">
        <f>VLOOKUP(Input_Data[[#This Row],[PRODUCT ID]],Master_Data[],4,0)</f>
        <v>Kg</v>
      </c>
      <c r="K87" s="2">
        <f>VLOOKUP(Input_Data[[#This Row],[PRODUCT ID]],Master_Data[],5,0)</f>
        <v>95</v>
      </c>
      <c r="L87" s="2">
        <f>VLOOKUP(Input_Data[[#This Row],[PRODUCT ID]],Master_Data[],6,0)</f>
        <v>119.7</v>
      </c>
      <c r="M87" s="2">
        <f>Input_Data[[#This Row],[BUYING PRIZE]]*Input_Data[[#This Row],[QUANTITY]]</f>
        <v>1235</v>
      </c>
      <c r="N87" s="2">
        <f>Input_Data[[#This Row],[SELLING PRICE]]*Input_Data[[#This Row],[QUANTITY]]*(1-Input_Data[[#This Row],[DISCOUNT %]])</f>
        <v>1556.1000000000001</v>
      </c>
      <c r="O87">
        <f>DAY(Input_Data[[#This Row],[DATE]])</f>
        <v>12</v>
      </c>
      <c r="P87" t="str">
        <f>TEXT(Input_Data[[#This Row],[DATE]],"mmm")</f>
        <v>Apr</v>
      </c>
      <c r="Q87">
        <f>YEAR(Input_Data[[#This Row],[DATE]])</f>
        <v>2021</v>
      </c>
    </row>
    <row r="88" spans="1:17" x14ac:dyDescent="0.35">
      <c r="A88" s="1">
        <v>44301</v>
      </c>
      <c r="B88" t="s">
        <v>44</v>
      </c>
      <c r="C88">
        <v>3</v>
      </c>
      <c r="D88" t="s">
        <v>113</v>
      </c>
      <c r="E88" t="s">
        <v>111</v>
      </c>
      <c r="F88">
        <v>0</v>
      </c>
      <c r="G88" t="s">
        <v>142</v>
      </c>
      <c r="H88" t="str">
        <f>VLOOKUP(Input_Data[[#This Row],[PRODUCT ID]],Master_Data[],2,0)</f>
        <v>Product17</v>
      </c>
      <c r="I88" t="str">
        <f>VLOOKUP(Input_Data[[#This Row],[PRODUCT ID]],Master_Data[],3,0)</f>
        <v>Category02</v>
      </c>
      <c r="J88" t="str">
        <f>VLOOKUP(Input_Data[[#This Row],[PRODUCT ID]],Master_Data[],4,0)</f>
        <v>Ft</v>
      </c>
      <c r="K88" s="2">
        <f>VLOOKUP(Input_Data[[#This Row],[PRODUCT ID]],Master_Data[],5,0)</f>
        <v>134</v>
      </c>
      <c r="L88" s="2">
        <f>VLOOKUP(Input_Data[[#This Row],[PRODUCT ID]],Master_Data[],6,0)</f>
        <v>156.78</v>
      </c>
      <c r="M88" s="2">
        <f>Input_Data[[#This Row],[BUYING PRIZE]]*Input_Data[[#This Row],[QUANTITY]]</f>
        <v>402</v>
      </c>
      <c r="N88" s="2">
        <f>Input_Data[[#This Row],[SELLING PRICE]]*Input_Data[[#This Row],[QUANTITY]]*(1-Input_Data[[#This Row],[DISCOUNT %]])</f>
        <v>470.34000000000003</v>
      </c>
      <c r="O88">
        <f>DAY(Input_Data[[#This Row],[DATE]])</f>
        <v>15</v>
      </c>
      <c r="P88" t="str">
        <f>TEXT(Input_Data[[#This Row],[DATE]],"mmm")</f>
        <v>Apr</v>
      </c>
      <c r="Q88">
        <f>YEAR(Input_Data[[#This Row],[DATE]])</f>
        <v>2021</v>
      </c>
    </row>
    <row r="89" spans="1:17" x14ac:dyDescent="0.35">
      <c r="A89" s="1">
        <v>44302</v>
      </c>
      <c r="B89" t="s">
        <v>46</v>
      </c>
      <c r="C89">
        <v>15</v>
      </c>
      <c r="D89" t="s">
        <v>113</v>
      </c>
      <c r="E89" t="s">
        <v>112</v>
      </c>
      <c r="F89">
        <v>0</v>
      </c>
      <c r="G89" t="s">
        <v>136</v>
      </c>
      <c r="H89" t="str">
        <f>VLOOKUP(Input_Data[[#This Row],[PRODUCT ID]],Master_Data[],2,0)</f>
        <v>Product18</v>
      </c>
      <c r="I89" t="str">
        <f>VLOOKUP(Input_Data[[#This Row],[PRODUCT ID]],Master_Data[],3,0)</f>
        <v>Category02</v>
      </c>
      <c r="J89" t="str">
        <f>VLOOKUP(Input_Data[[#This Row],[PRODUCT ID]],Master_Data[],4,0)</f>
        <v>No.</v>
      </c>
      <c r="K89" s="2">
        <f>VLOOKUP(Input_Data[[#This Row],[PRODUCT ID]],Master_Data[],5,0)</f>
        <v>37</v>
      </c>
      <c r="L89" s="2">
        <f>VLOOKUP(Input_Data[[#This Row],[PRODUCT ID]],Master_Data[],6,0)</f>
        <v>49.21</v>
      </c>
      <c r="M89" s="2">
        <f>Input_Data[[#This Row],[BUYING PRIZE]]*Input_Data[[#This Row],[QUANTITY]]</f>
        <v>555</v>
      </c>
      <c r="N89" s="2">
        <f>Input_Data[[#This Row],[SELLING PRICE]]*Input_Data[[#This Row],[QUANTITY]]*(1-Input_Data[[#This Row],[DISCOUNT %]])</f>
        <v>738.15</v>
      </c>
      <c r="O89">
        <f>DAY(Input_Data[[#This Row],[DATE]])</f>
        <v>16</v>
      </c>
      <c r="P89" t="str">
        <f>TEXT(Input_Data[[#This Row],[DATE]],"mmm")</f>
        <v>Apr</v>
      </c>
      <c r="Q89">
        <f>YEAR(Input_Data[[#This Row],[DATE]])</f>
        <v>2021</v>
      </c>
    </row>
    <row r="90" spans="1:17" x14ac:dyDescent="0.35">
      <c r="A90" s="1">
        <v>44304</v>
      </c>
      <c r="B90" t="s">
        <v>89</v>
      </c>
      <c r="C90">
        <v>9</v>
      </c>
      <c r="D90" t="s">
        <v>110</v>
      </c>
      <c r="E90" t="s">
        <v>111</v>
      </c>
      <c r="F90">
        <v>0</v>
      </c>
      <c r="G90" t="s">
        <v>138</v>
      </c>
      <c r="H90" t="str">
        <f>VLOOKUP(Input_Data[[#This Row],[PRODUCT ID]],Master_Data[],2,0)</f>
        <v>Product38</v>
      </c>
      <c r="I90" t="str">
        <f>VLOOKUP(Input_Data[[#This Row],[PRODUCT ID]],Master_Data[],3,0)</f>
        <v>Category05</v>
      </c>
      <c r="J90" t="str">
        <f>VLOOKUP(Input_Data[[#This Row],[PRODUCT ID]],Master_Data[],4,0)</f>
        <v>Kg</v>
      </c>
      <c r="K90" s="2">
        <f>VLOOKUP(Input_Data[[#This Row],[PRODUCT ID]],Master_Data[],5,0)</f>
        <v>72</v>
      </c>
      <c r="L90" s="2">
        <f>VLOOKUP(Input_Data[[#This Row],[PRODUCT ID]],Master_Data[],6,0)</f>
        <v>79.92</v>
      </c>
      <c r="M90" s="2">
        <f>Input_Data[[#This Row],[BUYING PRIZE]]*Input_Data[[#This Row],[QUANTITY]]</f>
        <v>648</v>
      </c>
      <c r="N90" s="2">
        <f>Input_Data[[#This Row],[SELLING PRICE]]*Input_Data[[#This Row],[QUANTITY]]*(1-Input_Data[[#This Row],[DISCOUNT %]])</f>
        <v>719.28</v>
      </c>
      <c r="O90">
        <f>DAY(Input_Data[[#This Row],[DATE]])</f>
        <v>18</v>
      </c>
      <c r="P90" t="str">
        <f>TEXT(Input_Data[[#This Row],[DATE]],"mmm")</f>
        <v>Apr</v>
      </c>
      <c r="Q90">
        <f>YEAR(Input_Data[[#This Row],[DATE]])</f>
        <v>2021</v>
      </c>
    </row>
    <row r="91" spans="1:17" x14ac:dyDescent="0.35">
      <c r="A91" s="1">
        <v>44304</v>
      </c>
      <c r="B91" t="s">
        <v>48</v>
      </c>
      <c r="C91">
        <v>13</v>
      </c>
      <c r="D91" t="s">
        <v>113</v>
      </c>
      <c r="E91" t="s">
        <v>112</v>
      </c>
      <c r="F91">
        <v>0</v>
      </c>
      <c r="G91" t="s">
        <v>138</v>
      </c>
      <c r="H91" t="str">
        <f>VLOOKUP(Input_Data[[#This Row],[PRODUCT ID]],Master_Data[],2,0)</f>
        <v>Product19</v>
      </c>
      <c r="I91" t="str">
        <f>VLOOKUP(Input_Data[[#This Row],[PRODUCT ID]],Master_Data[],3,0)</f>
        <v>Category02</v>
      </c>
      <c r="J91" t="str">
        <f>VLOOKUP(Input_Data[[#This Row],[PRODUCT ID]],Master_Data[],4,0)</f>
        <v>Ft</v>
      </c>
      <c r="K91" s="2">
        <f>VLOOKUP(Input_Data[[#This Row],[PRODUCT ID]],Master_Data[],5,0)</f>
        <v>150</v>
      </c>
      <c r="L91" s="2">
        <f>VLOOKUP(Input_Data[[#This Row],[PRODUCT ID]],Master_Data[],6,0)</f>
        <v>210</v>
      </c>
      <c r="M91" s="2">
        <f>Input_Data[[#This Row],[BUYING PRIZE]]*Input_Data[[#This Row],[QUANTITY]]</f>
        <v>1950</v>
      </c>
      <c r="N91" s="2">
        <f>Input_Data[[#This Row],[SELLING PRICE]]*Input_Data[[#This Row],[QUANTITY]]*(1-Input_Data[[#This Row],[DISCOUNT %]])</f>
        <v>2730</v>
      </c>
      <c r="O91">
        <f>DAY(Input_Data[[#This Row],[DATE]])</f>
        <v>18</v>
      </c>
      <c r="P91" t="str">
        <f>TEXT(Input_Data[[#This Row],[DATE]],"mmm")</f>
        <v>Apr</v>
      </c>
      <c r="Q91">
        <f>YEAR(Input_Data[[#This Row],[DATE]])</f>
        <v>2021</v>
      </c>
    </row>
    <row r="92" spans="1:17" x14ac:dyDescent="0.35">
      <c r="A92" s="1">
        <v>44309</v>
      </c>
      <c r="B92" t="s">
        <v>97</v>
      </c>
      <c r="C92">
        <v>6</v>
      </c>
      <c r="D92" t="s">
        <v>113</v>
      </c>
      <c r="E92" t="s">
        <v>111</v>
      </c>
      <c r="F92">
        <v>0</v>
      </c>
      <c r="G92" t="s">
        <v>136</v>
      </c>
      <c r="H92" t="str">
        <f>VLOOKUP(Input_Data[[#This Row],[PRODUCT ID]],Master_Data[],2,0)</f>
        <v>Product42</v>
      </c>
      <c r="I92" t="str">
        <f>VLOOKUP(Input_Data[[#This Row],[PRODUCT ID]],Master_Data[],3,0)</f>
        <v>Category05</v>
      </c>
      <c r="J92" t="str">
        <f>VLOOKUP(Input_Data[[#This Row],[PRODUCT ID]],Master_Data[],4,0)</f>
        <v>Ft</v>
      </c>
      <c r="K92" s="2">
        <f>VLOOKUP(Input_Data[[#This Row],[PRODUCT ID]],Master_Data[],5,0)</f>
        <v>120</v>
      </c>
      <c r="L92" s="2">
        <f>VLOOKUP(Input_Data[[#This Row],[PRODUCT ID]],Master_Data[],6,0)</f>
        <v>162</v>
      </c>
      <c r="M92" s="2">
        <f>Input_Data[[#This Row],[BUYING PRIZE]]*Input_Data[[#This Row],[QUANTITY]]</f>
        <v>720</v>
      </c>
      <c r="N92" s="2">
        <f>Input_Data[[#This Row],[SELLING PRICE]]*Input_Data[[#This Row],[QUANTITY]]*(1-Input_Data[[#This Row],[DISCOUNT %]])</f>
        <v>972</v>
      </c>
      <c r="O92">
        <f>DAY(Input_Data[[#This Row],[DATE]])</f>
        <v>23</v>
      </c>
      <c r="P92" t="str">
        <f>TEXT(Input_Data[[#This Row],[DATE]],"mmm")</f>
        <v>Apr</v>
      </c>
      <c r="Q92">
        <f>YEAR(Input_Data[[#This Row],[DATE]])</f>
        <v>2021</v>
      </c>
    </row>
    <row r="93" spans="1:17" x14ac:dyDescent="0.35">
      <c r="A93" s="1">
        <v>44309</v>
      </c>
      <c r="B93" t="s">
        <v>68</v>
      </c>
      <c r="C93">
        <v>10</v>
      </c>
      <c r="D93" t="s">
        <v>113</v>
      </c>
      <c r="E93" t="s">
        <v>111</v>
      </c>
      <c r="F93">
        <v>0</v>
      </c>
      <c r="G93" t="s">
        <v>136</v>
      </c>
      <c r="H93" t="str">
        <f>VLOOKUP(Input_Data[[#This Row],[PRODUCT ID]],Master_Data[],2,0)</f>
        <v>Product28</v>
      </c>
      <c r="I93" t="str">
        <f>VLOOKUP(Input_Data[[#This Row],[PRODUCT ID]],Master_Data[],3,0)</f>
        <v>Category04</v>
      </c>
      <c r="J93" t="str">
        <f>VLOOKUP(Input_Data[[#This Row],[PRODUCT ID]],Master_Data[],4,0)</f>
        <v>No.</v>
      </c>
      <c r="K93" s="2">
        <f>VLOOKUP(Input_Data[[#This Row],[PRODUCT ID]],Master_Data[],5,0)</f>
        <v>37</v>
      </c>
      <c r="L93" s="2">
        <f>VLOOKUP(Input_Data[[#This Row],[PRODUCT ID]],Master_Data[],6,0)</f>
        <v>41.81</v>
      </c>
      <c r="M93" s="2">
        <f>Input_Data[[#This Row],[BUYING PRIZE]]*Input_Data[[#This Row],[QUANTITY]]</f>
        <v>370</v>
      </c>
      <c r="N93" s="2">
        <f>Input_Data[[#This Row],[SELLING PRICE]]*Input_Data[[#This Row],[QUANTITY]]*(1-Input_Data[[#This Row],[DISCOUNT %]])</f>
        <v>418.1</v>
      </c>
      <c r="O93">
        <f>DAY(Input_Data[[#This Row],[DATE]])</f>
        <v>23</v>
      </c>
      <c r="P93" t="str">
        <f>TEXT(Input_Data[[#This Row],[DATE]],"mmm")</f>
        <v>Apr</v>
      </c>
      <c r="Q93">
        <f>YEAR(Input_Data[[#This Row],[DATE]])</f>
        <v>2021</v>
      </c>
    </row>
    <row r="94" spans="1:17" x14ac:dyDescent="0.35">
      <c r="A94" s="1">
        <v>44310</v>
      </c>
      <c r="B94" t="s">
        <v>72</v>
      </c>
      <c r="C94">
        <v>2</v>
      </c>
      <c r="D94" t="s">
        <v>111</v>
      </c>
      <c r="E94" t="s">
        <v>111</v>
      </c>
      <c r="F94">
        <v>0</v>
      </c>
      <c r="G94" t="s">
        <v>137</v>
      </c>
      <c r="H94" t="str">
        <f>VLOOKUP(Input_Data[[#This Row],[PRODUCT ID]],Master_Data[],2,0)</f>
        <v>Product30</v>
      </c>
      <c r="I94" t="str">
        <f>VLOOKUP(Input_Data[[#This Row],[PRODUCT ID]],Master_Data[],3,0)</f>
        <v>Category04</v>
      </c>
      <c r="J94" t="str">
        <f>VLOOKUP(Input_Data[[#This Row],[PRODUCT ID]],Master_Data[],4,0)</f>
        <v>Ft</v>
      </c>
      <c r="K94" s="2">
        <f>VLOOKUP(Input_Data[[#This Row],[PRODUCT ID]],Master_Data[],5,0)</f>
        <v>148</v>
      </c>
      <c r="L94" s="2">
        <f>VLOOKUP(Input_Data[[#This Row],[PRODUCT ID]],Master_Data[],6,0)</f>
        <v>201.28</v>
      </c>
      <c r="M94" s="2">
        <f>Input_Data[[#This Row],[BUYING PRIZE]]*Input_Data[[#This Row],[QUANTITY]]</f>
        <v>296</v>
      </c>
      <c r="N94" s="2">
        <f>Input_Data[[#This Row],[SELLING PRICE]]*Input_Data[[#This Row],[QUANTITY]]*(1-Input_Data[[#This Row],[DISCOUNT %]])</f>
        <v>402.56</v>
      </c>
      <c r="O94">
        <f>DAY(Input_Data[[#This Row],[DATE]])</f>
        <v>24</v>
      </c>
      <c r="P94" t="str">
        <f>TEXT(Input_Data[[#This Row],[DATE]],"mmm")</f>
        <v>Apr</v>
      </c>
      <c r="Q94">
        <f>YEAR(Input_Data[[#This Row],[DATE]])</f>
        <v>2021</v>
      </c>
    </row>
    <row r="95" spans="1:17" x14ac:dyDescent="0.35">
      <c r="A95" s="1">
        <v>44312</v>
      </c>
      <c r="B95" t="s">
        <v>86</v>
      </c>
      <c r="C95">
        <v>3</v>
      </c>
      <c r="D95" t="s">
        <v>113</v>
      </c>
      <c r="E95" t="s">
        <v>111</v>
      </c>
      <c r="F95">
        <v>0</v>
      </c>
      <c r="G95" t="s">
        <v>139</v>
      </c>
      <c r="H95" t="str">
        <f>VLOOKUP(Input_Data[[#This Row],[PRODUCT ID]],Master_Data[],2,0)</f>
        <v>Product37</v>
      </c>
      <c r="I95" t="str">
        <f>VLOOKUP(Input_Data[[#This Row],[PRODUCT ID]],Master_Data[],3,0)</f>
        <v>Category05</v>
      </c>
      <c r="J95" t="str">
        <f>VLOOKUP(Input_Data[[#This Row],[PRODUCT ID]],Master_Data[],4,0)</f>
        <v>Kg</v>
      </c>
      <c r="K95" s="2">
        <f>VLOOKUP(Input_Data[[#This Row],[PRODUCT ID]],Master_Data[],5,0)</f>
        <v>67</v>
      </c>
      <c r="L95" s="2">
        <f>VLOOKUP(Input_Data[[#This Row],[PRODUCT ID]],Master_Data[],6,0)</f>
        <v>85.76</v>
      </c>
      <c r="M95" s="2">
        <f>Input_Data[[#This Row],[BUYING PRIZE]]*Input_Data[[#This Row],[QUANTITY]]</f>
        <v>201</v>
      </c>
      <c r="N95" s="2">
        <f>Input_Data[[#This Row],[SELLING PRICE]]*Input_Data[[#This Row],[QUANTITY]]*(1-Input_Data[[#This Row],[DISCOUNT %]])</f>
        <v>257.28000000000003</v>
      </c>
      <c r="O95">
        <f>DAY(Input_Data[[#This Row],[DATE]])</f>
        <v>26</v>
      </c>
      <c r="P95" t="str">
        <f>TEXT(Input_Data[[#This Row],[DATE]],"mmm")</f>
        <v>Apr</v>
      </c>
      <c r="Q95">
        <f>YEAR(Input_Data[[#This Row],[DATE]])</f>
        <v>2021</v>
      </c>
    </row>
    <row r="96" spans="1:17" x14ac:dyDescent="0.35">
      <c r="A96" s="1">
        <v>44315</v>
      </c>
      <c r="B96" t="s">
        <v>72</v>
      </c>
      <c r="C96">
        <v>7</v>
      </c>
      <c r="D96" t="s">
        <v>113</v>
      </c>
      <c r="E96" t="s">
        <v>111</v>
      </c>
      <c r="F96">
        <v>0</v>
      </c>
      <c r="G96" t="s">
        <v>142</v>
      </c>
      <c r="H96" t="str">
        <f>VLOOKUP(Input_Data[[#This Row],[PRODUCT ID]],Master_Data[],2,0)</f>
        <v>Product30</v>
      </c>
      <c r="I96" t="str">
        <f>VLOOKUP(Input_Data[[#This Row],[PRODUCT ID]],Master_Data[],3,0)</f>
        <v>Category04</v>
      </c>
      <c r="J96" t="str">
        <f>VLOOKUP(Input_Data[[#This Row],[PRODUCT ID]],Master_Data[],4,0)</f>
        <v>Ft</v>
      </c>
      <c r="K96" s="2">
        <f>VLOOKUP(Input_Data[[#This Row],[PRODUCT ID]],Master_Data[],5,0)</f>
        <v>148</v>
      </c>
      <c r="L96" s="2">
        <f>VLOOKUP(Input_Data[[#This Row],[PRODUCT ID]],Master_Data[],6,0)</f>
        <v>201.28</v>
      </c>
      <c r="M96" s="2">
        <f>Input_Data[[#This Row],[BUYING PRIZE]]*Input_Data[[#This Row],[QUANTITY]]</f>
        <v>1036</v>
      </c>
      <c r="N96" s="2">
        <f>Input_Data[[#This Row],[SELLING PRICE]]*Input_Data[[#This Row],[QUANTITY]]*(1-Input_Data[[#This Row],[DISCOUNT %]])</f>
        <v>1408.96</v>
      </c>
      <c r="O96">
        <f>DAY(Input_Data[[#This Row],[DATE]])</f>
        <v>29</v>
      </c>
      <c r="P96" t="str">
        <f>TEXT(Input_Data[[#This Row],[DATE]],"mmm")</f>
        <v>Apr</v>
      </c>
      <c r="Q96">
        <f>YEAR(Input_Data[[#This Row],[DATE]])</f>
        <v>2021</v>
      </c>
    </row>
    <row r="97" spans="1:17" x14ac:dyDescent="0.35">
      <c r="A97" s="1">
        <v>44316</v>
      </c>
      <c r="B97" t="s">
        <v>70</v>
      </c>
      <c r="C97">
        <v>1</v>
      </c>
      <c r="D97" t="s">
        <v>113</v>
      </c>
      <c r="E97" t="s">
        <v>111</v>
      </c>
      <c r="F97">
        <v>0</v>
      </c>
      <c r="G97" t="s">
        <v>136</v>
      </c>
      <c r="H97" t="str">
        <f>VLOOKUP(Input_Data[[#This Row],[PRODUCT ID]],Master_Data[],2,0)</f>
        <v>Product29</v>
      </c>
      <c r="I97" t="str">
        <f>VLOOKUP(Input_Data[[#This Row],[PRODUCT ID]],Master_Data[],3,0)</f>
        <v>Category04</v>
      </c>
      <c r="J97" t="str">
        <f>VLOOKUP(Input_Data[[#This Row],[PRODUCT ID]],Master_Data[],4,0)</f>
        <v>Lt</v>
      </c>
      <c r="K97" s="2">
        <f>VLOOKUP(Input_Data[[#This Row],[PRODUCT ID]],Master_Data[],5,0)</f>
        <v>47</v>
      </c>
      <c r="L97" s="2">
        <f>VLOOKUP(Input_Data[[#This Row],[PRODUCT ID]],Master_Data[],6,0)</f>
        <v>53.11</v>
      </c>
      <c r="M97" s="2">
        <f>Input_Data[[#This Row],[BUYING PRIZE]]*Input_Data[[#This Row],[QUANTITY]]</f>
        <v>47</v>
      </c>
      <c r="N97" s="2">
        <f>Input_Data[[#This Row],[SELLING PRICE]]*Input_Data[[#This Row],[QUANTITY]]*(1-Input_Data[[#This Row],[DISCOUNT %]])</f>
        <v>53.11</v>
      </c>
      <c r="O97">
        <f>DAY(Input_Data[[#This Row],[DATE]])</f>
        <v>30</v>
      </c>
      <c r="P97" t="str">
        <f>TEXT(Input_Data[[#This Row],[DATE]],"mmm")</f>
        <v>Apr</v>
      </c>
      <c r="Q97">
        <f>YEAR(Input_Data[[#This Row],[DATE]])</f>
        <v>2021</v>
      </c>
    </row>
    <row r="98" spans="1:17" x14ac:dyDescent="0.35">
      <c r="A98" s="1">
        <v>44317</v>
      </c>
      <c r="B98" t="s">
        <v>46</v>
      </c>
      <c r="C98">
        <v>3</v>
      </c>
      <c r="D98" t="s">
        <v>111</v>
      </c>
      <c r="E98" t="s">
        <v>112</v>
      </c>
      <c r="F98">
        <v>0</v>
      </c>
      <c r="G98" t="s">
        <v>137</v>
      </c>
      <c r="H98" t="str">
        <f>VLOOKUP(Input_Data[[#This Row],[PRODUCT ID]],Master_Data[],2,0)</f>
        <v>Product18</v>
      </c>
      <c r="I98" t="str">
        <f>VLOOKUP(Input_Data[[#This Row],[PRODUCT ID]],Master_Data[],3,0)</f>
        <v>Category02</v>
      </c>
      <c r="J98" t="str">
        <f>VLOOKUP(Input_Data[[#This Row],[PRODUCT ID]],Master_Data[],4,0)</f>
        <v>No.</v>
      </c>
      <c r="K98" s="2">
        <f>VLOOKUP(Input_Data[[#This Row],[PRODUCT ID]],Master_Data[],5,0)</f>
        <v>37</v>
      </c>
      <c r="L98" s="2">
        <f>VLOOKUP(Input_Data[[#This Row],[PRODUCT ID]],Master_Data[],6,0)</f>
        <v>49.21</v>
      </c>
      <c r="M98" s="2">
        <f>Input_Data[[#This Row],[BUYING PRIZE]]*Input_Data[[#This Row],[QUANTITY]]</f>
        <v>111</v>
      </c>
      <c r="N98" s="2">
        <f>Input_Data[[#This Row],[SELLING PRICE]]*Input_Data[[#This Row],[QUANTITY]]*(1-Input_Data[[#This Row],[DISCOUNT %]])</f>
        <v>147.63</v>
      </c>
      <c r="O98">
        <f>DAY(Input_Data[[#This Row],[DATE]])</f>
        <v>1</v>
      </c>
      <c r="P98" t="str">
        <f>TEXT(Input_Data[[#This Row],[DATE]],"mmm")</f>
        <v>May</v>
      </c>
      <c r="Q98">
        <f>YEAR(Input_Data[[#This Row],[DATE]])</f>
        <v>2021</v>
      </c>
    </row>
    <row r="99" spans="1:17" x14ac:dyDescent="0.35">
      <c r="A99" s="1">
        <v>44317</v>
      </c>
      <c r="B99" t="s">
        <v>97</v>
      </c>
      <c r="C99">
        <v>1</v>
      </c>
      <c r="D99" t="s">
        <v>111</v>
      </c>
      <c r="E99" t="s">
        <v>112</v>
      </c>
      <c r="F99">
        <v>0</v>
      </c>
      <c r="G99" t="s">
        <v>137</v>
      </c>
      <c r="H99" t="str">
        <f>VLOOKUP(Input_Data[[#This Row],[PRODUCT ID]],Master_Data[],2,0)</f>
        <v>Product42</v>
      </c>
      <c r="I99" t="str">
        <f>VLOOKUP(Input_Data[[#This Row],[PRODUCT ID]],Master_Data[],3,0)</f>
        <v>Category05</v>
      </c>
      <c r="J99" t="str">
        <f>VLOOKUP(Input_Data[[#This Row],[PRODUCT ID]],Master_Data[],4,0)</f>
        <v>Ft</v>
      </c>
      <c r="K99" s="2">
        <f>VLOOKUP(Input_Data[[#This Row],[PRODUCT ID]],Master_Data[],5,0)</f>
        <v>120</v>
      </c>
      <c r="L99" s="2">
        <f>VLOOKUP(Input_Data[[#This Row],[PRODUCT ID]],Master_Data[],6,0)</f>
        <v>162</v>
      </c>
      <c r="M99" s="2">
        <f>Input_Data[[#This Row],[BUYING PRIZE]]*Input_Data[[#This Row],[QUANTITY]]</f>
        <v>120</v>
      </c>
      <c r="N99" s="2">
        <f>Input_Data[[#This Row],[SELLING PRICE]]*Input_Data[[#This Row],[QUANTITY]]*(1-Input_Data[[#This Row],[DISCOUNT %]])</f>
        <v>162</v>
      </c>
      <c r="O99">
        <f>DAY(Input_Data[[#This Row],[DATE]])</f>
        <v>1</v>
      </c>
      <c r="P99" t="str">
        <f>TEXT(Input_Data[[#This Row],[DATE]],"mmm")</f>
        <v>May</v>
      </c>
      <c r="Q99">
        <f>YEAR(Input_Data[[#This Row],[DATE]])</f>
        <v>2021</v>
      </c>
    </row>
    <row r="100" spans="1:17" x14ac:dyDescent="0.35">
      <c r="A100" s="1">
        <v>44319</v>
      </c>
      <c r="B100" t="s">
        <v>80</v>
      </c>
      <c r="C100">
        <v>3</v>
      </c>
      <c r="D100" t="s">
        <v>111</v>
      </c>
      <c r="E100" t="s">
        <v>111</v>
      </c>
      <c r="F100">
        <v>0</v>
      </c>
      <c r="G100" t="s">
        <v>139</v>
      </c>
      <c r="H100" t="str">
        <f>VLOOKUP(Input_Data[[#This Row],[PRODUCT ID]],Master_Data[],2,0)</f>
        <v>Product34</v>
      </c>
      <c r="I100" t="str">
        <f>VLOOKUP(Input_Data[[#This Row],[PRODUCT ID]],Master_Data[],3,0)</f>
        <v>Category04</v>
      </c>
      <c r="J100" t="str">
        <f>VLOOKUP(Input_Data[[#This Row],[PRODUCT ID]],Master_Data[],4,0)</f>
        <v>Lt</v>
      </c>
      <c r="K100" s="2">
        <f>VLOOKUP(Input_Data[[#This Row],[PRODUCT ID]],Master_Data[],5,0)</f>
        <v>55</v>
      </c>
      <c r="L100" s="2">
        <f>VLOOKUP(Input_Data[[#This Row],[PRODUCT ID]],Master_Data[],6,0)</f>
        <v>58.3</v>
      </c>
      <c r="M100" s="2">
        <f>Input_Data[[#This Row],[BUYING PRIZE]]*Input_Data[[#This Row],[QUANTITY]]</f>
        <v>165</v>
      </c>
      <c r="N100" s="2">
        <f>Input_Data[[#This Row],[SELLING PRICE]]*Input_Data[[#This Row],[QUANTITY]]*(1-Input_Data[[#This Row],[DISCOUNT %]])</f>
        <v>174.89999999999998</v>
      </c>
      <c r="O100">
        <f>DAY(Input_Data[[#This Row],[DATE]])</f>
        <v>3</v>
      </c>
      <c r="P100" t="str">
        <f>TEXT(Input_Data[[#This Row],[DATE]],"mmm")</f>
        <v>May</v>
      </c>
      <c r="Q100">
        <f>YEAR(Input_Data[[#This Row],[DATE]])</f>
        <v>2021</v>
      </c>
    </row>
    <row r="101" spans="1:17" x14ac:dyDescent="0.35">
      <c r="A101" s="1">
        <v>44320</v>
      </c>
      <c r="B101" t="s">
        <v>40</v>
      </c>
      <c r="C101">
        <v>13</v>
      </c>
      <c r="D101" t="s">
        <v>111</v>
      </c>
      <c r="E101" t="s">
        <v>111</v>
      </c>
      <c r="F101">
        <v>0</v>
      </c>
      <c r="G101" t="s">
        <v>140</v>
      </c>
      <c r="H101" t="str">
        <f>VLOOKUP(Input_Data[[#This Row],[PRODUCT ID]],Master_Data[],2,0)</f>
        <v>Product15</v>
      </c>
      <c r="I101" t="str">
        <f>VLOOKUP(Input_Data[[#This Row],[PRODUCT ID]],Master_Data[],3,0)</f>
        <v>Category02</v>
      </c>
      <c r="J101" t="str">
        <f>VLOOKUP(Input_Data[[#This Row],[PRODUCT ID]],Master_Data[],4,0)</f>
        <v>No.</v>
      </c>
      <c r="K101" s="2">
        <f>VLOOKUP(Input_Data[[#This Row],[PRODUCT ID]],Master_Data[],5,0)</f>
        <v>12</v>
      </c>
      <c r="L101" s="2">
        <f>VLOOKUP(Input_Data[[#This Row],[PRODUCT ID]],Master_Data[],6,0)</f>
        <v>15.719999999999999</v>
      </c>
      <c r="M101" s="2">
        <f>Input_Data[[#This Row],[BUYING PRIZE]]*Input_Data[[#This Row],[QUANTITY]]</f>
        <v>156</v>
      </c>
      <c r="N101" s="2">
        <f>Input_Data[[#This Row],[SELLING PRICE]]*Input_Data[[#This Row],[QUANTITY]]*(1-Input_Data[[#This Row],[DISCOUNT %]])</f>
        <v>204.35999999999999</v>
      </c>
      <c r="O101">
        <f>DAY(Input_Data[[#This Row],[DATE]])</f>
        <v>4</v>
      </c>
      <c r="P101" t="str">
        <f>TEXT(Input_Data[[#This Row],[DATE]],"mmm")</f>
        <v>May</v>
      </c>
      <c r="Q101">
        <f>YEAR(Input_Data[[#This Row],[DATE]])</f>
        <v>2021</v>
      </c>
    </row>
    <row r="102" spans="1:17" x14ac:dyDescent="0.35">
      <c r="A102" s="1">
        <v>44320</v>
      </c>
      <c r="B102" t="s">
        <v>38</v>
      </c>
      <c r="C102">
        <v>4</v>
      </c>
      <c r="D102" t="s">
        <v>113</v>
      </c>
      <c r="E102" t="s">
        <v>112</v>
      </c>
      <c r="F102">
        <v>0</v>
      </c>
      <c r="G102" t="s">
        <v>140</v>
      </c>
      <c r="H102" t="str">
        <f>VLOOKUP(Input_Data[[#This Row],[PRODUCT ID]],Master_Data[],2,0)</f>
        <v>Product14</v>
      </c>
      <c r="I102" t="str">
        <f>VLOOKUP(Input_Data[[#This Row],[PRODUCT ID]],Master_Data[],3,0)</f>
        <v>Category02</v>
      </c>
      <c r="J102" t="str">
        <f>VLOOKUP(Input_Data[[#This Row],[PRODUCT ID]],Master_Data[],4,0)</f>
        <v>Kg</v>
      </c>
      <c r="K102" s="2">
        <f>VLOOKUP(Input_Data[[#This Row],[PRODUCT ID]],Master_Data[],5,0)</f>
        <v>112</v>
      </c>
      <c r="L102" s="2">
        <f>VLOOKUP(Input_Data[[#This Row],[PRODUCT ID]],Master_Data[],6,0)</f>
        <v>146.72</v>
      </c>
      <c r="M102" s="2">
        <f>Input_Data[[#This Row],[BUYING PRIZE]]*Input_Data[[#This Row],[QUANTITY]]</f>
        <v>448</v>
      </c>
      <c r="N102" s="2">
        <f>Input_Data[[#This Row],[SELLING PRICE]]*Input_Data[[#This Row],[QUANTITY]]*(1-Input_Data[[#This Row],[DISCOUNT %]])</f>
        <v>586.88</v>
      </c>
      <c r="O102">
        <f>DAY(Input_Data[[#This Row],[DATE]])</f>
        <v>4</v>
      </c>
      <c r="P102" t="str">
        <f>TEXT(Input_Data[[#This Row],[DATE]],"mmm")</f>
        <v>May</v>
      </c>
      <c r="Q102">
        <f>YEAR(Input_Data[[#This Row],[DATE]])</f>
        <v>2021</v>
      </c>
    </row>
    <row r="103" spans="1:17" x14ac:dyDescent="0.35">
      <c r="A103" s="1">
        <v>44321</v>
      </c>
      <c r="B103" t="s">
        <v>26</v>
      </c>
      <c r="C103">
        <v>13</v>
      </c>
      <c r="D103" t="s">
        <v>113</v>
      </c>
      <c r="E103" t="s">
        <v>112</v>
      </c>
      <c r="F103">
        <v>0</v>
      </c>
      <c r="G103" t="s">
        <v>141</v>
      </c>
      <c r="H103" t="str">
        <f>VLOOKUP(Input_Data[[#This Row],[PRODUCT ID]],Master_Data[],2,0)</f>
        <v>Product09</v>
      </c>
      <c r="I103" t="str">
        <f>VLOOKUP(Input_Data[[#This Row],[PRODUCT ID]],Master_Data[],3,0)</f>
        <v>Category01</v>
      </c>
      <c r="J103" t="str">
        <f>VLOOKUP(Input_Data[[#This Row],[PRODUCT ID]],Master_Data[],4,0)</f>
        <v>No.</v>
      </c>
      <c r="K103" s="2">
        <f>VLOOKUP(Input_Data[[#This Row],[PRODUCT ID]],Master_Data[],5,0)</f>
        <v>6</v>
      </c>
      <c r="L103" s="2">
        <f>VLOOKUP(Input_Data[[#This Row],[PRODUCT ID]],Master_Data[],6,0)</f>
        <v>7.8599999999999994</v>
      </c>
      <c r="M103" s="2">
        <f>Input_Data[[#This Row],[BUYING PRIZE]]*Input_Data[[#This Row],[QUANTITY]]</f>
        <v>78</v>
      </c>
      <c r="N103" s="2">
        <f>Input_Data[[#This Row],[SELLING PRICE]]*Input_Data[[#This Row],[QUANTITY]]*(1-Input_Data[[#This Row],[DISCOUNT %]])</f>
        <v>102.17999999999999</v>
      </c>
      <c r="O103">
        <f>DAY(Input_Data[[#This Row],[DATE]])</f>
        <v>5</v>
      </c>
      <c r="P103" t="str">
        <f>TEXT(Input_Data[[#This Row],[DATE]],"mmm")</f>
        <v>May</v>
      </c>
      <c r="Q103">
        <f>YEAR(Input_Data[[#This Row],[DATE]])</f>
        <v>2021</v>
      </c>
    </row>
    <row r="104" spans="1:17" x14ac:dyDescent="0.35">
      <c r="A104" s="1">
        <v>44322</v>
      </c>
      <c r="B104" t="s">
        <v>24</v>
      </c>
      <c r="C104">
        <v>15</v>
      </c>
      <c r="D104" t="s">
        <v>113</v>
      </c>
      <c r="E104" t="s">
        <v>111</v>
      </c>
      <c r="F104">
        <v>0</v>
      </c>
      <c r="G104" t="s">
        <v>142</v>
      </c>
      <c r="H104" t="str">
        <f>VLOOKUP(Input_Data[[#This Row],[PRODUCT ID]],Master_Data[],2,0)</f>
        <v>Product08</v>
      </c>
      <c r="I104" t="str">
        <f>VLOOKUP(Input_Data[[#This Row],[PRODUCT ID]],Master_Data[],3,0)</f>
        <v>Category01</v>
      </c>
      <c r="J104" t="str">
        <f>VLOOKUP(Input_Data[[#This Row],[PRODUCT ID]],Master_Data[],4,0)</f>
        <v>Kg</v>
      </c>
      <c r="K104" s="2">
        <f>VLOOKUP(Input_Data[[#This Row],[PRODUCT ID]],Master_Data[],5,0)</f>
        <v>83</v>
      </c>
      <c r="L104" s="2">
        <f>VLOOKUP(Input_Data[[#This Row],[PRODUCT ID]],Master_Data[],6,0)</f>
        <v>94.62</v>
      </c>
      <c r="M104" s="2">
        <f>Input_Data[[#This Row],[BUYING PRIZE]]*Input_Data[[#This Row],[QUANTITY]]</f>
        <v>1245</v>
      </c>
      <c r="N104" s="2">
        <f>Input_Data[[#This Row],[SELLING PRICE]]*Input_Data[[#This Row],[QUANTITY]]*(1-Input_Data[[#This Row],[DISCOUNT %]])</f>
        <v>1419.3000000000002</v>
      </c>
      <c r="O104">
        <f>DAY(Input_Data[[#This Row],[DATE]])</f>
        <v>6</v>
      </c>
      <c r="P104" t="str">
        <f>TEXT(Input_Data[[#This Row],[DATE]],"mmm")</f>
        <v>May</v>
      </c>
      <c r="Q104">
        <f>YEAR(Input_Data[[#This Row],[DATE]])</f>
        <v>2021</v>
      </c>
    </row>
    <row r="105" spans="1:17" x14ac:dyDescent="0.35">
      <c r="A105" s="1">
        <v>44322</v>
      </c>
      <c r="B105" t="s">
        <v>26</v>
      </c>
      <c r="C105">
        <v>6</v>
      </c>
      <c r="D105" t="s">
        <v>111</v>
      </c>
      <c r="E105" t="s">
        <v>111</v>
      </c>
      <c r="F105">
        <v>0</v>
      </c>
      <c r="G105" t="s">
        <v>142</v>
      </c>
      <c r="H105" t="str">
        <f>VLOOKUP(Input_Data[[#This Row],[PRODUCT ID]],Master_Data[],2,0)</f>
        <v>Product09</v>
      </c>
      <c r="I105" t="str">
        <f>VLOOKUP(Input_Data[[#This Row],[PRODUCT ID]],Master_Data[],3,0)</f>
        <v>Category01</v>
      </c>
      <c r="J105" t="str">
        <f>VLOOKUP(Input_Data[[#This Row],[PRODUCT ID]],Master_Data[],4,0)</f>
        <v>No.</v>
      </c>
      <c r="K105" s="2">
        <f>VLOOKUP(Input_Data[[#This Row],[PRODUCT ID]],Master_Data[],5,0)</f>
        <v>6</v>
      </c>
      <c r="L105" s="2">
        <f>VLOOKUP(Input_Data[[#This Row],[PRODUCT ID]],Master_Data[],6,0)</f>
        <v>7.8599999999999994</v>
      </c>
      <c r="M105" s="2">
        <f>Input_Data[[#This Row],[BUYING PRIZE]]*Input_Data[[#This Row],[QUANTITY]]</f>
        <v>36</v>
      </c>
      <c r="N105" s="2">
        <f>Input_Data[[#This Row],[SELLING PRICE]]*Input_Data[[#This Row],[QUANTITY]]*(1-Input_Data[[#This Row],[DISCOUNT %]])</f>
        <v>47.16</v>
      </c>
      <c r="O105">
        <f>DAY(Input_Data[[#This Row],[DATE]])</f>
        <v>6</v>
      </c>
      <c r="P105" t="str">
        <f>TEXT(Input_Data[[#This Row],[DATE]],"mmm")</f>
        <v>May</v>
      </c>
      <c r="Q105">
        <f>YEAR(Input_Data[[#This Row],[DATE]])</f>
        <v>2021</v>
      </c>
    </row>
    <row r="106" spans="1:17" x14ac:dyDescent="0.35">
      <c r="A106" s="1">
        <v>44323</v>
      </c>
      <c r="B106" t="s">
        <v>46</v>
      </c>
      <c r="C106">
        <v>1</v>
      </c>
      <c r="D106" t="s">
        <v>113</v>
      </c>
      <c r="E106" t="s">
        <v>112</v>
      </c>
      <c r="F106">
        <v>0</v>
      </c>
      <c r="G106" t="s">
        <v>136</v>
      </c>
      <c r="H106" t="str">
        <f>VLOOKUP(Input_Data[[#This Row],[PRODUCT ID]],Master_Data[],2,0)</f>
        <v>Product18</v>
      </c>
      <c r="I106" t="str">
        <f>VLOOKUP(Input_Data[[#This Row],[PRODUCT ID]],Master_Data[],3,0)</f>
        <v>Category02</v>
      </c>
      <c r="J106" t="str">
        <f>VLOOKUP(Input_Data[[#This Row],[PRODUCT ID]],Master_Data[],4,0)</f>
        <v>No.</v>
      </c>
      <c r="K106" s="2">
        <f>VLOOKUP(Input_Data[[#This Row],[PRODUCT ID]],Master_Data[],5,0)</f>
        <v>37</v>
      </c>
      <c r="L106" s="2">
        <f>VLOOKUP(Input_Data[[#This Row],[PRODUCT ID]],Master_Data[],6,0)</f>
        <v>49.21</v>
      </c>
      <c r="M106" s="2">
        <f>Input_Data[[#This Row],[BUYING PRIZE]]*Input_Data[[#This Row],[QUANTITY]]</f>
        <v>37</v>
      </c>
      <c r="N106" s="2">
        <f>Input_Data[[#This Row],[SELLING PRICE]]*Input_Data[[#This Row],[QUANTITY]]*(1-Input_Data[[#This Row],[DISCOUNT %]])</f>
        <v>49.21</v>
      </c>
      <c r="O106">
        <f>DAY(Input_Data[[#This Row],[DATE]])</f>
        <v>7</v>
      </c>
      <c r="P106" t="str">
        <f>TEXT(Input_Data[[#This Row],[DATE]],"mmm")</f>
        <v>May</v>
      </c>
      <c r="Q106">
        <f>YEAR(Input_Data[[#This Row],[DATE]])</f>
        <v>2021</v>
      </c>
    </row>
    <row r="107" spans="1:17" x14ac:dyDescent="0.35">
      <c r="A107" s="1">
        <v>44325</v>
      </c>
      <c r="B107" t="s">
        <v>42</v>
      </c>
      <c r="C107">
        <v>6</v>
      </c>
      <c r="D107" t="s">
        <v>111</v>
      </c>
      <c r="E107" t="s">
        <v>111</v>
      </c>
      <c r="F107">
        <v>0</v>
      </c>
      <c r="G107" t="s">
        <v>138</v>
      </c>
      <c r="H107" t="str">
        <f>VLOOKUP(Input_Data[[#This Row],[PRODUCT ID]],Master_Data[],2,0)</f>
        <v>Product16</v>
      </c>
      <c r="I107" t="str">
        <f>VLOOKUP(Input_Data[[#This Row],[PRODUCT ID]],Master_Data[],3,0)</f>
        <v>Category02</v>
      </c>
      <c r="J107" t="str">
        <f>VLOOKUP(Input_Data[[#This Row],[PRODUCT ID]],Master_Data[],4,0)</f>
        <v>No.</v>
      </c>
      <c r="K107" s="2">
        <f>VLOOKUP(Input_Data[[#This Row],[PRODUCT ID]],Master_Data[],5,0)</f>
        <v>13</v>
      </c>
      <c r="L107" s="2">
        <f>VLOOKUP(Input_Data[[#This Row],[PRODUCT ID]],Master_Data[],6,0)</f>
        <v>16.64</v>
      </c>
      <c r="M107" s="2">
        <f>Input_Data[[#This Row],[BUYING PRIZE]]*Input_Data[[#This Row],[QUANTITY]]</f>
        <v>78</v>
      </c>
      <c r="N107" s="2">
        <f>Input_Data[[#This Row],[SELLING PRICE]]*Input_Data[[#This Row],[QUANTITY]]*(1-Input_Data[[#This Row],[DISCOUNT %]])</f>
        <v>99.84</v>
      </c>
      <c r="O107">
        <f>DAY(Input_Data[[#This Row],[DATE]])</f>
        <v>9</v>
      </c>
      <c r="P107" t="str">
        <f>TEXT(Input_Data[[#This Row],[DATE]],"mmm")</f>
        <v>May</v>
      </c>
      <c r="Q107">
        <f>YEAR(Input_Data[[#This Row],[DATE]])</f>
        <v>2021</v>
      </c>
    </row>
    <row r="108" spans="1:17" x14ac:dyDescent="0.35">
      <c r="A108" s="1">
        <v>44325</v>
      </c>
      <c r="B108" t="s">
        <v>68</v>
      </c>
      <c r="C108">
        <v>8</v>
      </c>
      <c r="D108" t="s">
        <v>113</v>
      </c>
      <c r="E108" t="s">
        <v>112</v>
      </c>
      <c r="F108">
        <v>0</v>
      </c>
      <c r="G108" t="s">
        <v>138</v>
      </c>
      <c r="H108" t="str">
        <f>VLOOKUP(Input_Data[[#This Row],[PRODUCT ID]],Master_Data[],2,0)</f>
        <v>Product28</v>
      </c>
      <c r="I108" t="str">
        <f>VLOOKUP(Input_Data[[#This Row],[PRODUCT ID]],Master_Data[],3,0)</f>
        <v>Category04</v>
      </c>
      <c r="J108" t="str">
        <f>VLOOKUP(Input_Data[[#This Row],[PRODUCT ID]],Master_Data[],4,0)</f>
        <v>No.</v>
      </c>
      <c r="K108" s="2">
        <f>VLOOKUP(Input_Data[[#This Row],[PRODUCT ID]],Master_Data[],5,0)</f>
        <v>37</v>
      </c>
      <c r="L108" s="2">
        <f>VLOOKUP(Input_Data[[#This Row],[PRODUCT ID]],Master_Data[],6,0)</f>
        <v>41.81</v>
      </c>
      <c r="M108" s="2">
        <f>Input_Data[[#This Row],[BUYING PRIZE]]*Input_Data[[#This Row],[QUANTITY]]</f>
        <v>296</v>
      </c>
      <c r="N108" s="2">
        <f>Input_Data[[#This Row],[SELLING PRICE]]*Input_Data[[#This Row],[QUANTITY]]*(1-Input_Data[[#This Row],[DISCOUNT %]])</f>
        <v>334.48</v>
      </c>
      <c r="O108">
        <f>DAY(Input_Data[[#This Row],[DATE]])</f>
        <v>9</v>
      </c>
      <c r="P108" t="str">
        <f>TEXT(Input_Data[[#This Row],[DATE]],"mmm")</f>
        <v>May</v>
      </c>
      <c r="Q108">
        <f>YEAR(Input_Data[[#This Row],[DATE]])</f>
        <v>2021</v>
      </c>
    </row>
    <row r="109" spans="1:17" x14ac:dyDescent="0.35">
      <c r="A109" s="1">
        <v>44328</v>
      </c>
      <c r="B109" t="s">
        <v>42</v>
      </c>
      <c r="C109">
        <v>3</v>
      </c>
      <c r="D109" t="s">
        <v>113</v>
      </c>
      <c r="E109" t="s">
        <v>111</v>
      </c>
      <c r="F109">
        <v>0</v>
      </c>
      <c r="G109" t="s">
        <v>141</v>
      </c>
      <c r="H109" t="str">
        <f>VLOOKUP(Input_Data[[#This Row],[PRODUCT ID]],Master_Data[],2,0)</f>
        <v>Product16</v>
      </c>
      <c r="I109" t="str">
        <f>VLOOKUP(Input_Data[[#This Row],[PRODUCT ID]],Master_Data[],3,0)</f>
        <v>Category02</v>
      </c>
      <c r="J109" t="str">
        <f>VLOOKUP(Input_Data[[#This Row],[PRODUCT ID]],Master_Data[],4,0)</f>
        <v>No.</v>
      </c>
      <c r="K109" s="2">
        <f>VLOOKUP(Input_Data[[#This Row],[PRODUCT ID]],Master_Data[],5,0)</f>
        <v>13</v>
      </c>
      <c r="L109" s="2">
        <f>VLOOKUP(Input_Data[[#This Row],[PRODUCT ID]],Master_Data[],6,0)</f>
        <v>16.64</v>
      </c>
      <c r="M109" s="2">
        <f>Input_Data[[#This Row],[BUYING PRIZE]]*Input_Data[[#This Row],[QUANTITY]]</f>
        <v>39</v>
      </c>
      <c r="N109" s="2">
        <f>Input_Data[[#This Row],[SELLING PRICE]]*Input_Data[[#This Row],[QUANTITY]]*(1-Input_Data[[#This Row],[DISCOUNT %]])</f>
        <v>49.92</v>
      </c>
      <c r="O109">
        <f>DAY(Input_Data[[#This Row],[DATE]])</f>
        <v>12</v>
      </c>
      <c r="P109" t="str">
        <f>TEXT(Input_Data[[#This Row],[DATE]],"mmm")</f>
        <v>May</v>
      </c>
      <c r="Q109">
        <f>YEAR(Input_Data[[#This Row],[DATE]])</f>
        <v>2021</v>
      </c>
    </row>
    <row r="110" spans="1:17" x14ac:dyDescent="0.35">
      <c r="A110" s="1">
        <v>44328</v>
      </c>
      <c r="B110" t="s">
        <v>82</v>
      </c>
      <c r="C110">
        <v>15</v>
      </c>
      <c r="D110" t="s">
        <v>113</v>
      </c>
      <c r="E110" t="s">
        <v>111</v>
      </c>
      <c r="F110">
        <v>0</v>
      </c>
      <c r="G110" t="s">
        <v>141</v>
      </c>
      <c r="H110" t="str">
        <f>VLOOKUP(Input_Data[[#This Row],[PRODUCT ID]],Master_Data[],2,0)</f>
        <v>Product35</v>
      </c>
      <c r="I110" t="str">
        <f>VLOOKUP(Input_Data[[#This Row],[PRODUCT ID]],Master_Data[],3,0)</f>
        <v>Category04</v>
      </c>
      <c r="J110" t="str">
        <f>VLOOKUP(Input_Data[[#This Row],[PRODUCT ID]],Master_Data[],4,0)</f>
        <v>No.</v>
      </c>
      <c r="K110" s="2">
        <f>VLOOKUP(Input_Data[[#This Row],[PRODUCT ID]],Master_Data[],5,0)</f>
        <v>5</v>
      </c>
      <c r="L110" s="2">
        <f>VLOOKUP(Input_Data[[#This Row],[PRODUCT ID]],Master_Data[],6,0)</f>
        <v>6.7</v>
      </c>
      <c r="M110" s="2">
        <f>Input_Data[[#This Row],[BUYING PRIZE]]*Input_Data[[#This Row],[QUANTITY]]</f>
        <v>75</v>
      </c>
      <c r="N110" s="2">
        <f>Input_Data[[#This Row],[SELLING PRICE]]*Input_Data[[#This Row],[QUANTITY]]*(1-Input_Data[[#This Row],[DISCOUNT %]])</f>
        <v>100.5</v>
      </c>
      <c r="O110">
        <f>DAY(Input_Data[[#This Row],[DATE]])</f>
        <v>12</v>
      </c>
      <c r="P110" t="str">
        <f>TEXT(Input_Data[[#This Row],[DATE]],"mmm")</f>
        <v>May</v>
      </c>
      <c r="Q110">
        <f>YEAR(Input_Data[[#This Row],[DATE]])</f>
        <v>2021</v>
      </c>
    </row>
    <row r="111" spans="1:17" x14ac:dyDescent="0.35">
      <c r="A111" s="1">
        <v>44329</v>
      </c>
      <c r="B111" t="s">
        <v>70</v>
      </c>
      <c r="C111">
        <v>4</v>
      </c>
      <c r="D111" t="s">
        <v>113</v>
      </c>
      <c r="E111" t="s">
        <v>111</v>
      </c>
      <c r="F111">
        <v>0</v>
      </c>
      <c r="G111" t="s">
        <v>142</v>
      </c>
      <c r="H111" t="str">
        <f>VLOOKUP(Input_Data[[#This Row],[PRODUCT ID]],Master_Data[],2,0)</f>
        <v>Product29</v>
      </c>
      <c r="I111" t="str">
        <f>VLOOKUP(Input_Data[[#This Row],[PRODUCT ID]],Master_Data[],3,0)</f>
        <v>Category04</v>
      </c>
      <c r="J111" t="str">
        <f>VLOOKUP(Input_Data[[#This Row],[PRODUCT ID]],Master_Data[],4,0)</f>
        <v>Lt</v>
      </c>
      <c r="K111" s="2">
        <f>VLOOKUP(Input_Data[[#This Row],[PRODUCT ID]],Master_Data[],5,0)</f>
        <v>47</v>
      </c>
      <c r="L111" s="2">
        <f>VLOOKUP(Input_Data[[#This Row],[PRODUCT ID]],Master_Data[],6,0)</f>
        <v>53.11</v>
      </c>
      <c r="M111" s="2">
        <f>Input_Data[[#This Row],[BUYING PRIZE]]*Input_Data[[#This Row],[QUANTITY]]</f>
        <v>188</v>
      </c>
      <c r="N111" s="2">
        <f>Input_Data[[#This Row],[SELLING PRICE]]*Input_Data[[#This Row],[QUANTITY]]*(1-Input_Data[[#This Row],[DISCOUNT %]])</f>
        <v>212.44</v>
      </c>
      <c r="O111">
        <f>DAY(Input_Data[[#This Row],[DATE]])</f>
        <v>13</v>
      </c>
      <c r="P111" t="str">
        <f>TEXT(Input_Data[[#This Row],[DATE]],"mmm")</f>
        <v>May</v>
      </c>
      <c r="Q111">
        <f>YEAR(Input_Data[[#This Row],[DATE]])</f>
        <v>2021</v>
      </c>
    </row>
    <row r="112" spans="1:17" x14ac:dyDescent="0.35">
      <c r="A112" s="1">
        <v>44336</v>
      </c>
      <c r="B112" t="s">
        <v>97</v>
      </c>
      <c r="C112">
        <v>2</v>
      </c>
      <c r="D112" t="s">
        <v>111</v>
      </c>
      <c r="E112" t="s">
        <v>112</v>
      </c>
      <c r="F112">
        <v>0</v>
      </c>
      <c r="G112" t="s">
        <v>142</v>
      </c>
      <c r="H112" t="str">
        <f>VLOOKUP(Input_Data[[#This Row],[PRODUCT ID]],Master_Data[],2,0)</f>
        <v>Product42</v>
      </c>
      <c r="I112" t="str">
        <f>VLOOKUP(Input_Data[[#This Row],[PRODUCT ID]],Master_Data[],3,0)</f>
        <v>Category05</v>
      </c>
      <c r="J112" t="str">
        <f>VLOOKUP(Input_Data[[#This Row],[PRODUCT ID]],Master_Data[],4,0)</f>
        <v>Ft</v>
      </c>
      <c r="K112" s="2">
        <f>VLOOKUP(Input_Data[[#This Row],[PRODUCT ID]],Master_Data[],5,0)</f>
        <v>120</v>
      </c>
      <c r="L112" s="2">
        <f>VLOOKUP(Input_Data[[#This Row],[PRODUCT ID]],Master_Data[],6,0)</f>
        <v>162</v>
      </c>
      <c r="M112" s="2">
        <f>Input_Data[[#This Row],[BUYING PRIZE]]*Input_Data[[#This Row],[QUANTITY]]</f>
        <v>240</v>
      </c>
      <c r="N112" s="2">
        <f>Input_Data[[#This Row],[SELLING PRICE]]*Input_Data[[#This Row],[QUANTITY]]*(1-Input_Data[[#This Row],[DISCOUNT %]])</f>
        <v>324</v>
      </c>
      <c r="O112">
        <f>DAY(Input_Data[[#This Row],[DATE]])</f>
        <v>20</v>
      </c>
      <c r="P112" t="str">
        <f>TEXT(Input_Data[[#This Row],[DATE]],"mmm")</f>
        <v>May</v>
      </c>
      <c r="Q112">
        <f>YEAR(Input_Data[[#This Row],[DATE]])</f>
        <v>2021</v>
      </c>
    </row>
    <row r="113" spans="1:17" x14ac:dyDescent="0.35">
      <c r="A113" s="1">
        <v>44339</v>
      </c>
      <c r="B113" t="s">
        <v>93</v>
      </c>
      <c r="C113">
        <v>11</v>
      </c>
      <c r="D113" t="s">
        <v>113</v>
      </c>
      <c r="E113" t="s">
        <v>111</v>
      </c>
      <c r="F113">
        <v>0</v>
      </c>
      <c r="G113" t="s">
        <v>138</v>
      </c>
      <c r="H113" t="str">
        <f>VLOOKUP(Input_Data[[#This Row],[PRODUCT ID]],Master_Data[],2,0)</f>
        <v>Product40</v>
      </c>
      <c r="I113" t="str">
        <f>VLOOKUP(Input_Data[[#This Row],[PRODUCT ID]],Master_Data[],3,0)</f>
        <v>Category05</v>
      </c>
      <c r="J113" t="str">
        <f>VLOOKUP(Input_Data[[#This Row],[PRODUCT ID]],Master_Data[],4,0)</f>
        <v>Kg</v>
      </c>
      <c r="K113" s="2">
        <f>VLOOKUP(Input_Data[[#This Row],[PRODUCT ID]],Master_Data[],5,0)</f>
        <v>90</v>
      </c>
      <c r="L113" s="2">
        <f>VLOOKUP(Input_Data[[#This Row],[PRODUCT ID]],Master_Data[],6,0)</f>
        <v>115.2</v>
      </c>
      <c r="M113" s="2">
        <f>Input_Data[[#This Row],[BUYING PRIZE]]*Input_Data[[#This Row],[QUANTITY]]</f>
        <v>990</v>
      </c>
      <c r="N113" s="2">
        <f>Input_Data[[#This Row],[SELLING PRICE]]*Input_Data[[#This Row],[QUANTITY]]*(1-Input_Data[[#This Row],[DISCOUNT %]])</f>
        <v>1267.2</v>
      </c>
      <c r="O113">
        <f>DAY(Input_Data[[#This Row],[DATE]])</f>
        <v>23</v>
      </c>
      <c r="P113" t="str">
        <f>TEXT(Input_Data[[#This Row],[DATE]],"mmm")</f>
        <v>May</v>
      </c>
      <c r="Q113">
        <f>YEAR(Input_Data[[#This Row],[DATE]])</f>
        <v>2021</v>
      </c>
    </row>
    <row r="114" spans="1:17" x14ac:dyDescent="0.35">
      <c r="A114" s="1">
        <v>44346</v>
      </c>
      <c r="B114" t="s">
        <v>57</v>
      </c>
      <c r="C114">
        <v>13</v>
      </c>
      <c r="D114" t="s">
        <v>111</v>
      </c>
      <c r="E114" t="s">
        <v>111</v>
      </c>
      <c r="F114">
        <v>0</v>
      </c>
      <c r="G114" t="s">
        <v>138</v>
      </c>
      <c r="H114" t="str">
        <f>VLOOKUP(Input_Data[[#This Row],[PRODUCT ID]],Master_Data[],2,0)</f>
        <v>Product23</v>
      </c>
      <c r="I114" t="str">
        <f>VLOOKUP(Input_Data[[#This Row],[PRODUCT ID]],Master_Data[],3,0)</f>
        <v>Category03</v>
      </c>
      <c r="J114" t="str">
        <f>VLOOKUP(Input_Data[[#This Row],[PRODUCT ID]],Master_Data[],4,0)</f>
        <v>Ft</v>
      </c>
      <c r="K114" s="2">
        <f>VLOOKUP(Input_Data[[#This Row],[PRODUCT ID]],Master_Data[],5,0)</f>
        <v>141</v>
      </c>
      <c r="L114" s="2">
        <f>VLOOKUP(Input_Data[[#This Row],[PRODUCT ID]],Master_Data[],6,0)</f>
        <v>149.46</v>
      </c>
      <c r="M114" s="2">
        <f>Input_Data[[#This Row],[BUYING PRIZE]]*Input_Data[[#This Row],[QUANTITY]]</f>
        <v>1833</v>
      </c>
      <c r="N114" s="2">
        <f>Input_Data[[#This Row],[SELLING PRICE]]*Input_Data[[#This Row],[QUANTITY]]*(1-Input_Data[[#This Row],[DISCOUNT %]])</f>
        <v>1942.98</v>
      </c>
      <c r="O114">
        <f>DAY(Input_Data[[#This Row],[DATE]])</f>
        <v>30</v>
      </c>
      <c r="P114" t="str">
        <f>TEXT(Input_Data[[#This Row],[DATE]],"mmm")</f>
        <v>May</v>
      </c>
      <c r="Q114">
        <f>YEAR(Input_Data[[#This Row],[DATE]])</f>
        <v>2021</v>
      </c>
    </row>
    <row r="115" spans="1:17" x14ac:dyDescent="0.35">
      <c r="A115" s="1">
        <v>44346</v>
      </c>
      <c r="B115" t="s">
        <v>36</v>
      </c>
      <c r="C115">
        <v>6</v>
      </c>
      <c r="D115" t="s">
        <v>111</v>
      </c>
      <c r="E115" t="s">
        <v>112</v>
      </c>
      <c r="F115">
        <v>0</v>
      </c>
      <c r="G115" t="s">
        <v>138</v>
      </c>
      <c r="H115" t="str">
        <f>VLOOKUP(Input_Data[[#This Row],[PRODUCT ID]],Master_Data[],2,0)</f>
        <v>Product13</v>
      </c>
      <c r="I115" t="str">
        <f>VLOOKUP(Input_Data[[#This Row],[PRODUCT ID]],Master_Data[],3,0)</f>
        <v>Category02</v>
      </c>
      <c r="J115" t="str">
        <f>VLOOKUP(Input_Data[[#This Row],[PRODUCT ID]],Master_Data[],4,0)</f>
        <v>Kg</v>
      </c>
      <c r="K115" s="2">
        <f>VLOOKUP(Input_Data[[#This Row],[PRODUCT ID]],Master_Data[],5,0)</f>
        <v>112</v>
      </c>
      <c r="L115" s="2">
        <f>VLOOKUP(Input_Data[[#This Row],[PRODUCT ID]],Master_Data[],6,0)</f>
        <v>122.08</v>
      </c>
      <c r="M115" s="2">
        <f>Input_Data[[#This Row],[BUYING PRIZE]]*Input_Data[[#This Row],[QUANTITY]]</f>
        <v>672</v>
      </c>
      <c r="N115" s="2">
        <f>Input_Data[[#This Row],[SELLING PRICE]]*Input_Data[[#This Row],[QUANTITY]]*(1-Input_Data[[#This Row],[DISCOUNT %]])</f>
        <v>732.48</v>
      </c>
      <c r="O115">
        <f>DAY(Input_Data[[#This Row],[DATE]])</f>
        <v>30</v>
      </c>
      <c r="P115" t="str">
        <f>TEXT(Input_Data[[#This Row],[DATE]],"mmm")</f>
        <v>May</v>
      </c>
      <c r="Q115">
        <f>YEAR(Input_Data[[#This Row],[DATE]])</f>
        <v>2021</v>
      </c>
    </row>
    <row r="116" spans="1:17" x14ac:dyDescent="0.35">
      <c r="A116" s="1">
        <v>44350</v>
      </c>
      <c r="B116" t="s">
        <v>53</v>
      </c>
      <c r="C116">
        <v>10</v>
      </c>
      <c r="D116" t="s">
        <v>113</v>
      </c>
      <c r="E116" t="s">
        <v>112</v>
      </c>
      <c r="F116">
        <v>0</v>
      </c>
      <c r="G116" t="s">
        <v>142</v>
      </c>
      <c r="H116" t="str">
        <f>VLOOKUP(Input_Data[[#This Row],[PRODUCT ID]],Master_Data[],2,0)</f>
        <v>Product21</v>
      </c>
      <c r="I116" t="str">
        <f>VLOOKUP(Input_Data[[#This Row],[PRODUCT ID]],Master_Data[],3,0)</f>
        <v>Category03</v>
      </c>
      <c r="J116" t="str">
        <f>VLOOKUP(Input_Data[[#This Row],[PRODUCT ID]],Master_Data[],4,0)</f>
        <v>Ft</v>
      </c>
      <c r="K116" s="2">
        <f>VLOOKUP(Input_Data[[#This Row],[PRODUCT ID]],Master_Data[],5,0)</f>
        <v>126</v>
      </c>
      <c r="L116" s="2">
        <f>VLOOKUP(Input_Data[[#This Row],[PRODUCT ID]],Master_Data[],6,0)</f>
        <v>162.54</v>
      </c>
      <c r="M116" s="2">
        <f>Input_Data[[#This Row],[BUYING PRIZE]]*Input_Data[[#This Row],[QUANTITY]]</f>
        <v>1260</v>
      </c>
      <c r="N116" s="2">
        <f>Input_Data[[#This Row],[SELLING PRICE]]*Input_Data[[#This Row],[QUANTITY]]*(1-Input_Data[[#This Row],[DISCOUNT %]])</f>
        <v>1625.3999999999999</v>
      </c>
      <c r="O116">
        <f>DAY(Input_Data[[#This Row],[DATE]])</f>
        <v>3</v>
      </c>
      <c r="P116" t="str">
        <f>TEXT(Input_Data[[#This Row],[DATE]],"mmm")</f>
        <v>Jun</v>
      </c>
      <c r="Q116">
        <f>YEAR(Input_Data[[#This Row],[DATE]])</f>
        <v>2021</v>
      </c>
    </row>
    <row r="117" spans="1:17" x14ac:dyDescent="0.35">
      <c r="A117" s="1">
        <v>44351</v>
      </c>
      <c r="B117" t="s">
        <v>50</v>
      </c>
      <c r="C117">
        <v>8</v>
      </c>
      <c r="D117" t="s">
        <v>110</v>
      </c>
      <c r="E117" t="s">
        <v>111</v>
      </c>
      <c r="F117">
        <v>0</v>
      </c>
      <c r="G117" t="s">
        <v>136</v>
      </c>
      <c r="H117" t="str">
        <f>VLOOKUP(Input_Data[[#This Row],[PRODUCT ID]],Master_Data[],2,0)</f>
        <v>Product20</v>
      </c>
      <c r="I117" t="str">
        <f>VLOOKUP(Input_Data[[#This Row],[PRODUCT ID]],Master_Data[],3,0)</f>
        <v>Category03</v>
      </c>
      <c r="J117" t="str">
        <f>VLOOKUP(Input_Data[[#This Row],[PRODUCT ID]],Master_Data[],4,0)</f>
        <v>Lt</v>
      </c>
      <c r="K117" s="2">
        <f>VLOOKUP(Input_Data[[#This Row],[PRODUCT ID]],Master_Data[],5,0)</f>
        <v>61</v>
      </c>
      <c r="L117" s="2">
        <f>VLOOKUP(Input_Data[[#This Row],[PRODUCT ID]],Master_Data[],6,0)</f>
        <v>76.25</v>
      </c>
      <c r="M117" s="2">
        <f>Input_Data[[#This Row],[BUYING PRIZE]]*Input_Data[[#This Row],[QUANTITY]]</f>
        <v>488</v>
      </c>
      <c r="N117" s="2">
        <f>Input_Data[[#This Row],[SELLING PRICE]]*Input_Data[[#This Row],[QUANTITY]]*(1-Input_Data[[#This Row],[DISCOUNT %]])</f>
        <v>610</v>
      </c>
      <c r="O117">
        <f>DAY(Input_Data[[#This Row],[DATE]])</f>
        <v>4</v>
      </c>
      <c r="P117" t="str">
        <f>TEXT(Input_Data[[#This Row],[DATE]],"mmm")</f>
        <v>Jun</v>
      </c>
      <c r="Q117">
        <f>YEAR(Input_Data[[#This Row],[DATE]])</f>
        <v>2021</v>
      </c>
    </row>
    <row r="118" spans="1:17" x14ac:dyDescent="0.35">
      <c r="A118" s="1">
        <v>44351</v>
      </c>
      <c r="B118" t="s">
        <v>50</v>
      </c>
      <c r="C118">
        <v>12</v>
      </c>
      <c r="D118" t="s">
        <v>111</v>
      </c>
      <c r="E118" t="s">
        <v>112</v>
      </c>
      <c r="F118">
        <v>0</v>
      </c>
      <c r="G118" t="s">
        <v>136</v>
      </c>
      <c r="H118" t="str">
        <f>VLOOKUP(Input_Data[[#This Row],[PRODUCT ID]],Master_Data[],2,0)</f>
        <v>Product20</v>
      </c>
      <c r="I118" t="str">
        <f>VLOOKUP(Input_Data[[#This Row],[PRODUCT ID]],Master_Data[],3,0)</f>
        <v>Category03</v>
      </c>
      <c r="J118" t="str">
        <f>VLOOKUP(Input_Data[[#This Row],[PRODUCT ID]],Master_Data[],4,0)</f>
        <v>Lt</v>
      </c>
      <c r="K118" s="2">
        <f>VLOOKUP(Input_Data[[#This Row],[PRODUCT ID]],Master_Data[],5,0)</f>
        <v>61</v>
      </c>
      <c r="L118" s="2">
        <f>VLOOKUP(Input_Data[[#This Row],[PRODUCT ID]],Master_Data[],6,0)</f>
        <v>76.25</v>
      </c>
      <c r="M118" s="2">
        <f>Input_Data[[#This Row],[BUYING PRIZE]]*Input_Data[[#This Row],[QUANTITY]]</f>
        <v>732</v>
      </c>
      <c r="N118" s="2">
        <f>Input_Data[[#This Row],[SELLING PRICE]]*Input_Data[[#This Row],[QUANTITY]]*(1-Input_Data[[#This Row],[DISCOUNT %]])</f>
        <v>915</v>
      </c>
      <c r="O118">
        <f>DAY(Input_Data[[#This Row],[DATE]])</f>
        <v>4</v>
      </c>
      <c r="P118" t="str">
        <f>TEXT(Input_Data[[#This Row],[DATE]],"mmm")</f>
        <v>Jun</v>
      </c>
      <c r="Q118">
        <f>YEAR(Input_Data[[#This Row],[DATE]])</f>
        <v>2021</v>
      </c>
    </row>
    <row r="119" spans="1:17" x14ac:dyDescent="0.35">
      <c r="A119" s="1">
        <v>44352</v>
      </c>
      <c r="B119" t="s">
        <v>55</v>
      </c>
      <c r="C119">
        <v>15</v>
      </c>
      <c r="D119" t="s">
        <v>110</v>
      </c>
      <c r="E119" t="s">
        <v>111</v>
      </c>
      <c r="F119">
        <v>0</v>
      </c>
      <c r="G119" t="s">
        <v>137</v>
      </c>
      <c r="H119" t="str">
        <f>VLOOKUP(Input_Data[[#This Row],[PRODUCT ID]],Master_Data[],2,0)</f>
        <v>Product22</v>
      </c>
      <c r="I119" t="str">
        <f>VLOOKUP(Input_Data[[#This Row],[PRODUCT ID]],Master_Data[],3,0)</f>
        <v>Category03</v>
      </c>
      <c r="J119" t="str">
        <f>VLOOKUP(Input_Data[[#This Row],[PRODUCT ID]],Master_Data[],4,0)</f>
        <v>Ft</v>
      </c>
      <c r="K119" s="2">
        <f>VLOOKUP(Input_Data[[#This Row],[PRODUCT ID]],Master_Data[],5,0)</f>
        <v>121</v>
      </c>
      <c r="L119" s="2">
        <f>VLOOKUP(Input_Data[[#This Row],[PRODUCT ID]],Master_Data[],6,0)</f>
        <v>141.57</v>
      </c>
      <c r="M119" s="2">
        <f>Input_Data[[#This Row],[BUYING PRIZE]]*Input_Data[[#This Row],[QUANTITY]]</f>
        <v>1815</v>
      </c>
      <c r="N119" s="2">
        <f>Input_Data[[#This Row],[SELLING PRICE]]*Input_Data[[#This Row],[QUANTITY]]*(1-Input_Data[[#This Row],[DISCOUNT %]])</f>
        <v>2123.5499999999997</v>
      </c>
      <c r="O119">
        <f>DAY(Input_Data[[#This Row],[DATE]])</f>
        <v>5</v>
      </c>
      <c r="P119" t="str">
        <f>TEXT(Input_Data[[#This Row],[DATE]],"mmm")</f>
        <v>Jun</v>
      </c>
      <c r="Q119">
        <f>YEAR(Input_Data[[#This Row],[DATE]])</f>
        <v>2021</v>
      </c>
    </row>
    <row r="120" spans="1:17" x14ac:dyDescent="0.35">
      <c r="A120" s="1">
        <v>44352</v>
      </c>
      <c r="B120" t="s">
        <v>82</v>
      </c>
      <c r="C120">
        <v>10</v>
      </c>
      <c r="D120" t="s">
        <v>113</v>
      </c>
      <c r="E120" t="s">
        <v>111</v>
      </c>
      <c r="F120">
        <v>0</v>
      </c>
      <c r="G120" t="s">
        <v>137</v>
      </c>
      <c r="H120" t="str">
        <f>VLOOKUP(Input_Data[[#This Row],[PRODUCT ID]],Master_Data[],2,0)</f>
        <v>Product35</v>
      </c>
      <c r="I120" t="str">
        <f>VLOOKUP(Input_Data[[#This Row],[PRODUCT ID]],Master_Data[],3,0)</f>
        <v>Category04</v>
      </c>
      <c r="J120" t="str">
        <f>VLOOKUP(Input_Data[[#This Row],[PRODUCT ID]],Master_Data[],4,0)</f>
        <v>No.</v>
      </c>
      <c r="K120" s="2">
        <f>VLOOKUP(Input_Data[[#This Row],[PRODUCT ID]],Master_Data[],5,0)</f>
        <v>5</v>
      </c>
      <c r="L120" s="2">
        <f>VLOOKUP(Input_Data[[#This Row],[PRODUCT ID]],Master_Data[],6,0)</f>
        <v>6.7</v>
      </c>
      <c r="M120" s="2">
        <f>Input_Data[[#This Row],[BUYING PRIZE]]*Input_Data[[#This Row],[QUANTITY]]</f>
        <v>50</v>
      </c>
      <c r="N120" s="2">
        <f>Input_Data[[#This Row],[SELLING PRICE]]*Input_Data[[#This Row],[QUANTITY]]*(1-Input_Data[[#This Row],[DISCOUNT %]])</f>
        <v>67</v>
      </c>
      <c r="O120">
        <f>DAY(Input_Data[[#This Row],[DATE]])</f>
        <v>5</v>
      </c>
      <c r="P120" t="str">
        <f>TEXT(Input_Data[[#This Row],[DATE]],"mmm")</f>
        <v>Jun</v>
      </c>
      <c r="Q120">
        <f>YEAR(Input_Data[[#This Row],[DATE]])</f>
        <v>2021</v>
      </c>
    </row>
    <row r="121" spans="1:17" x14ac:dyDescent="0.35">
      <c r="A121" s="1">
        <v>44353</v>
      </c>
      <c r="B121" t="s">
        <v>78</v>
      </c>
      <c r="C121">
        <v>6</v>
      </c>
      <c r="D121" t="s">
        <v>113</v>
      </c>
      <c r="E121" t="s">
        <v>111</v>
      </c>
      <c r="F121">
        <v>0</v>
      </c>
      <c r="G121" t="s">
        <v>138</v>
      </c>
      <c r="H121" t="str">
        <f>VLOOKUP(Input_Data[[#This Row],[PRODUCT ID]],Master_Data[],2,0)</f>
        <v>Product33</v>
      </c>
      <c r="I121" t="str">
        <f>VLOOKUP(Input_Data[[#This Row],[PRODUCT ID]],Master_Data[],3,0)</f>
        <v>Category04</v>
      </c>
      <c r="J121" t="str">
        <f>VLOOKUP(Input_Data[[#This Row],[PRODUCT ID]],Master_Data[],4,0)</f>
        <v>Kg</v>
      </c>
      <c r="K121" s="2">
        <f>VLOOKUP(Input_Data[[#This Row],[PRODUCT ID]],Master_Data[],5,0)</f>
        <v>95</v>
      </c>
      <c r="L121" s="2">
        <f>VLOOKUP(Input_Data[[#This Row],[PRODUCT ID]],Master_Data[],6,0)</f>
        <v>119.7</v>
      </c>
      <c r="M121" s="2">
        <f>Input_Data[[#This Row],[BUYING PRIZE]]*Input_Data[[#This Row],[QUANTITY]]</f>
        <v>570</v>
      </c>
      <c r="N121" s="2">
        <f>Input_Data[[#This Row],[SELLING PRICE]]*Input_Data[[#This Row],[QUANTITY]]*(1-Input_Data[[#This Row],[DISCOUNT %]])</f>
        <v>718.2</v>
      </c>
      <c r="O121">
        <f>DAY(Input_Data[[#This Row],[DATE]])</f>
        <v>6</v>
      </c>
      <c r="P121" t="str">
        <f>TEXT(Input_Data[[#This Row],[DATE]],"mmm")</f>
        <v>Jun</v>
      </c>
      <c r="Q121">
        <f>YEAR(Input_Data[[#This Row],[DATE]])</f>
        <v>2021</v>
      </c>
    </row>
    <row r="122" spans="1:17" x14ac:dyDescent="0.35">
      <c r="A122" s="1">
        <v>44355</v>
      </c>
      <c r="B122" t="s">
        <v>68</v>
      </c>
      <c r="C122">
        <v>11</v>
      </c>
      <c r="D122" t="s">
        <v>113</v>
      </c>
      <c r="E122" t="s">
        <v>111</v>
      </c>
      <c r="F122">
        <v>0</v>
      </c>
      <c r="G122" t="s">
        <v>140</v>
      </c>
      <c r="H122" t="str">
        <f>VLOOKUP(Input_Data[[#This Row],[PRODUCT ID]],Master_Data[],2,0)</f>
        <v>Product28</v>
      </c>
      <c r="I122" t="str">
        <f>VLOOKUP(Input_Data[[#This Row],[PRODUCT ID]],Master_Data[],3,0)</f>
        <v>Category04</v>
      </c>
      <c r="J122" t="str">
        <f>VLOOKUP(Input_Data[[#This Row],[PRODUCT ID]],Master_Data[],4,0)</f>
        <v>No.</v>
      </c>
      <c r="K122" s="2">
        <f>VLOOKUP(Input_Data[[#This Row],[PRODUCT ID]],Master_Data[],5,0)</f>
        <v>37</v>
      </c>
      <c r="L122" s="2">
        <f>VLOOKUP(Input_Data[[#This Row],[PRODUCT ID]],Master_Data[],6,0)</f>
        <v>41.81</v>
      </c>
      <c r="M122" s="2">
        <f>Input_Data[[#This Row],[BUYING PRIZE]]*Input_Data[[#This Row],[QUANTITY]]</f>
        <v>407</v>
      </c>
      <c r="N122" s="2">
        <f>Input_Data[[#This Row],[SELLING PRICE]]*Input_Data[[#This Row],[QUANTITY]]*(1-Input_Data[[#This Row],[DISCOUNT %]])</f>
        <v>459.91</v>
      </c>
      <c r="O122">
        <f>DAY(Input_Data[[#This Row],[DATE]])</f>
        <v>8</v>
      </c>
      <c r="P122" t="str">
        <f>TEXT(Input_Data[[#This Row],[DATE]],"mmm")</f>
        <v>Jun</v>
      </c>
      <c r="Q122">
        <f>YEAR(Input_Data[[#This Row],[DATE]])</f>
        <v>2021</v>
      </c>
    </row>
    <row r="123" spans="1:17" x14ac:dyDescent="0.35">
      <c r="A123" s="1">
        <v>44355</v>
      </c>
      <c r="B123" t="s">
        <v>14</v>
      </c>
      <c r="C123">
        <v>11</v>
      </c>
      <c r="D123" t="s">
        <v>110</v>
      </c>
      <c r="E123" t="s">
        <v>112</v>
      </c>
      <c r="F123">
        <v>0</v>
      </c>
      <c r="G123" t="s">
        <v>140</v>
      </c>
      <c r="H123" t="str">
        <f>VLOOKUP(Input_Data[[#This Row],[PRODUCT ID]],Master_Data[],2,0)</f>
        <v>Product04</v>
      </c>
      <c r="I123" t="str">
        <f>VLOOKUP(Input_Data[[#This Row],[PRODUCT ID]],Master_Data[],3,0)</f>
        <v>Category01</v>
      </c>
      <c r="J123" t="str">
        <f>VLOOKUP(Input_Data[[#This Row],[PRODUCT ID]],Master_Data[],4,0)</f>
        <v>Lt</v>
      </c>
      <c r="K123" s="2">
        <f>VLOOKUP(Input_Data[[#This Row],[PRODUCT ID]],Master_Data[],5,0)</f>
        <v>44</v>
      </c>
      <c r="L123" s="2">
        <f>VLOOKUP(Input_Data[[#This Row],[PRODUCT ID]],Master_Data[],6,0)</f>
        <v>48.84</v>
      </c>
      <c r="M123" s="2">
        <f>Input_Data[[#This Row],[BUYING PRIZE]]*Input_Data[[#This Row],[QUANTITY]]</f>
        <v>484</v>
      </c>
      <c r="N123" s="2">
        <f>Input_Data[[#This Row],[SELLING PRICE]]*Input_Data[[#This Row],[QUANTITY]]*(1-Input_Data[[#This Row],[DISCOUNT %]])</f>
        <v>537.24</v>
      </c>
      <c r="O123">
        <f>DAY(Input_Data[[#This Row],[DATE]])</f>
        <v>8</v>
      </c>
      <c r="P123" t="str">
        <f>TEXT(Input_Data[[#This Row],[DATE]],"mmm")</f>
        <v>Jun</v>
      </c>
      <c r="Q123">
        <f>YEAR(Input_Data[[#This Row],[DATE]])</f>
        <v>2021</v>
      </c>
    </row>
    <row r="124" spans="1:17" x14ac:dyDescent="0.35">
      <c r="A124" s="1">
        <v>44356</v>
      </c>
      <c r="B124" t="s">
        <v>6</v>
      </c>
      <c r="C124">
        <v>7</v>
      </c>
      <c r="D124" t="s">
        <v>113</v>
      </c>
      <c r="E124" t="s">
        <v>111</v>
      </c>
      <c r="F124">
        <v>0</v>
      </c>
      <c r="G124" t="s">
        <v>141</v>
      </c>
      <c r="H124" t="str">
        <f>VLOOKUP(Input_Data[[#This Row],[PRODUCT ID]],Master_Data[],2,0)</f>
        <v>Product01</v>
      </c>
      <c r="I124" t="str">
        <f>VLOOKUP(Input_Data[[#This Row],[PRODUCT ID]],Master_Data[],3,0)</f>
        <v>Category01</v>
      </c>
      <c r="J124" t="str">
        <f>VLOOKUP(Input_Data[[#This Row],[PRODUCT ID]],Master_Data[],4,0)</f>
        <v>Kg</v>
      </c>
      <c r="K124" s="2">
        <f>VLOOKUP(Input_Data[[#This Row],[PRODUCT ID]],Master_Data[],5,0)</f>
        <v>98</v>
      </c>
      <c r="L124" s="2">
        <f>VLOOKUP(Input_Data[[#This Row],[PRODUCT ID]],Master_Data[],6,0)</f>
        <v>103.88</v>
      </c>
      <c r="M124" s="2">
        <f>Input_Data[[#This Row],[BUYING PRIZE]]*Input_Data[[#This Row],[QUANTITY]]</f>
        <v>686</v>
      </c>
      <c r="N124" s="2">
        <f>Input_Data[[#This Row],[SELLING PRICE]]*Input_Data[[#This Row],[QUANTITY]]*(1-Input_Data[[#This Row],[DISCOUNT %]])</f>
        <v>727.16</v>
      </c>
      <c r="O124">
        <f>DAY(Input_Data[[#This Row],[DATE]])</f>
        <v>9</v>
      </c>
      <c r="P124" t="str">
        <f>TEXT(Input_Data[[#This Row],[DATE]],"mmm")</f>
        <v>Jun</v>
      </c>
      <c r="Q124">
        <f>YEAR(Input_Data[[#This Row],[DATE]])</f>
        <v>2021</v>
      </c>
    </row>
    <row r="125" spans="1:17" x14ac:dyDescent="0.35">
      <c r="A125" s="1">
        <v>44358</v>
      </c>
      <c r="B125" t="s">
        <v>76</v>
      </c>
      <c r="C125">
        <v>12</v>
      </c>
      <c r="D125" t="s">
        <v>110</v>
      </c>
      <c r="E125" t="s">
        <v>112</v>
      </c>
      <c r="F125">
        <v>0</v>
      </c>
      <c r="G125" t="s">
        <v>136</v>
      </c>
      <c r="H125" t="str">
        <f>VLOOKUP(Input_Data[[#This Row],[PRODUCT ID]],Master_Data[],2,0)</f>
        <v>Product32</v>
      </c>
      <c r="I125" t="str">
        <f>VLOOKUP(Input_Data[[#This Row],[PRODUCT ID]],Master_Data[],3,0)</f>
        <v>Category04</v>
      </c>
      <c r="J125" t="str">
        <f>VLOOKUP(Input_Data[[#This Row],[PRODUCT ID]],Master_Data[],4,0)</f>
        <v>Kg</v>
      </c>
      <c r="K125" s="2">
        <f>VLOOKUP(Input_Data[[#This Row],[PRODUCT ID]],Master_Data[],5,0)</f>
        <v>89</v>
      </c>
      <c r="L125" s="2">
        <f>VLOOKUP(Input_Data[[#This Row],[PRODUCT ID]],Master_Data[],6,0)</f>
        <v>117.48</v>
      </c>
      <c r="M125" s="2">
        <f>Input_Data[[#This Row],[BUYING PRIZE]]*Input_Data[[#This Row],[QUANTITY]]</f>
        <v>1068</v>
      </c>
      <c r="N125" s="2">
        <f>Input_Data[[#This Row],[SELLING PRICE]]*Input_Data[[#This Row],[QUANTITY]]*(1-Input_Data[[#This Row],[DISCOUNT %]])</f>
        <v>1409.76</v>
      </c>
      <c r="O125">
        <f>DAY(Input_Data[[#This Row],[DATE]])</f>
        <v>11</v>
      </c>
      <c r="P125" t="str">
        <f>TEXT(Input_Data[[#This Row],[DATE]],"mmm")</f>
        <v>Jun</v>
      </c>
      <c r="Q125">
        <f>YEAR(Input_Data[[#This Row],[DATE]])</f>
        <v>2021</v>
      </c>
    </row>
    <row r="126" spans="1:17" x14ac:dyDescent="0.35">
      <c r="A126" s="1">
        <v>44359</v>
      </c>
      <c r="B126" t="s">
        <v>95</v>
      </c>
      <c r="C126">
        <v>6</v>
      </c>
      <c r="D126" t="s">
        <v>113</v>
      </c>
      <c r="E126" t="s">
        <v>111</v>
      </c>
      <c r="F126">
        <v>0</v>
      </c>
      <c r="G126" t="s">
        <v>137</v>
      </c>
      <c r="H126" t="str">
        <f>VLOOKUP(Input_Data[[#This Row],[PRODUCT ID]],Master_Data[],2,0)</f>
        <v>Product41</v>
      </c>
      <c r="I126" t="str">
        <f>VLOOKUP(Input_Data[[#This Row],[PRODUCT ID]],Master_Data[],3,0)</f>
        <v>Category05</v>
      </c>
      <c r="J126" t="str">
        <f>VLOOKUP(Input_Data[[#This Row],[PRODUCT ID]],Master_Data[],4,0)</f>
        <v>Ft</v>
      </c>
      <c r="K126" s="2">
        <f>VLOOKUP(Input_Data[[#This Row],[PRODUCT ID]],Master_Data[],5,0)</f>
        <v>138</v>
      </c>
      <c r="L126" s="2">
        <f>VLOOKUP(Input_Data[[#This Row],[PRODUCT ID]],Master_Data[],6,0)</f>
        <v>173.88</v>
      </c>
      <c r="M126" s="2">
        <f>Input_Data[[#This Row],[BUYING PRIZE]]*Input_Data[[#This Row],[QUANTITY]]</f>
        <v>828</v>
      </c>
      <c r="N126" s="2">
        <f>Input_Data[[#This Row],[SELLING PRICE]]*Input_Data[[#This Row],[QUANTITY]]*(1-Input_Data[[#This Row],[DISCOUNT %]])</f>
        <v>1043.28</v>
      </c>
      <c r="O126">
        <f>DAY(Input_Data[[#This Row],[DATE]])</f>
        <v>12</v>
      </c>
      <c r="P126" t="str">
        <f>TEXT(Input_Data[[#This Row],[DATE]],"mmm")</f>
        <v>Jun</v>
      </c>
      <c r="Q126">
        <f>YEAR(Input_Data[[#This Row],[DATE]])</f>
        <v>2021</v>
      </c>
    </row>
    <row r="127" spans="1:17" x14ac:dyDescent="0.35">
      <c r="A127" s="1">
        <v>44361</v>
      </c>
      <c r="B127" t="s">
        <v>61</v>
      </c>
      <c r="C127">
        <v>10</v>
      </c>
      <c r="D127" t="s">
        <v>111</v>
      </c>
      <c r="E127" t="s">
        <v>112</v>
      </c>
      <c r="F127">
        <v>0</v>
      </c>
      <c r="G127" t="s">
        <v>139</v>
      </c>
      <c r="H127" t="str">
        <f>VLOOKUP(Input_Data[[#This Row],[PRODUCT ID]],Master_Data[],2,0)</f>
        <v>Product25</v>
      </c>
      <c r="I127" t="str">
        <f>VLOOKUP(Input_Data[[#This Row],[PRODUCT ID]],Master_Data[],3,0)</f>
        <v>Category03</v>
      </c>
      <c r="J127" t="str">
        <f>VLOOKUP(Input_Data[[#This Row],[PRODUCT ID]],Master_Data[],4,0)</f>
        <v>No.</v>
      </c>
      <c r="K127" s="2">
        <f>VLOOKUP(Input_Data[[#This Row],[PRODUCT ID]],Master_Data[],5,0)</f>
        <v>7</v>
      </c>
      <c r="L127" s="2">
        <f>VLOOKUP(Input_Data[[#This Row],[PRODUCT ID]],Master_Data[],6,0)</f>
        <v>8.33</v>
      </c>
      <c r="M127" s="2">
        <f>Input_Data[[#This Row],[BUYING PRIZE]]*Input_Data[[#This Row],[QUANTITY]]</f>
        <v>70</v>
      </c>
      <c r="N127" s="2">
        <f>Input_Data[[#This Row],[SELLING PRICE]]*Input_Data[[#This Row],[QUANTITY]]*(1-Input_Data[[#This Row],[DISCOUNT %]])</f>
        <v>83.3</v>
      </c>
      <c r="O127">
        <f>DAY(Input_Data[[#This Row],[DATE]])</f>
        <v>14</v>
      </c>
      <c r="P127" t="str">
        <f>TEXT(Input_Data[[#This Row],[DATE]],"mmm")</f>
        <v>Jun</v>
      </c>
      <c r="Q127">
        <f>YEAR(Input_Data[[#This Row],[DATE]])</f>
        <v>2021</v>
      </c>
    </row>
    <row r="128" spans="1:17" x14ac:dyDescent="0.35">
      <c r="A128" s="1">
        <v>44363</v>
      </c>
      <c r="B128" t="s">
        <v>48</v>
      </c>
      <c r="C128">
        <v>5</v>
      </c>
      <c r="D128" t="s">
        <v>110</v>
      </c>
      <c r="E128" t="s">
        <v>112</v>
      </c>
      <c r="F128">
        <v>0</v>
      </c>
      <c r="G128" t="s">
        <v>141</v>
      </c>
      <c r="H128" t="str">
        <f>VLOOKUP(Input_Data[[#This Row],[PRODUCT ID]],Master_Data[],2,0)</f>
        <v>Product19</v>
      </c>
      <c r="I128" t="str">
        <f>VLOOKUP(Input_Data[[#This Row],[PRODUCT ID]],Master_Data[],3,0)</f>
        <v>Category02</v>
      </c>
      <c r="J128" t="str">
        <f>VLOOKUP(Input_Data[[#This Row],[PRODUCT ID]],Master_Data[],4,0)</f>
        <v>Ft</v>
      </c>
      <c r="K128" s="2">
        <f>VLOOKUP(Input_Data[[#This Row],[PRODUCT ID]],Master_Data[],5,0)</f>
        <v>150</v>
      </c>
      <c r="L128" s="2">
        <f>VLOOKUP(Input_Data[[#This Row],[PRODUCT ID]],Master_Data[],6,0)</f>
        <v>210</v>
      </c>
      <c r="M128" s="2">
        <f>Input_Data[[#This Row],[BUYING PRIZE]]*Input_Data[[#This Row],[QUANTITY]]</f>
        <v>750</v>
      </c>
      <c r="N128" s="2">
        <f>Input_Data[[#This Row],[SELLING PRICE]]*Input_Data[[#This Row],[QUANTITY]]*(1-Input_Data[[#This Row],[DISCOUNT %]])</f>
        <v>1050</v>
      </c>
      <c r="O128">
        <f>DAY(Input_Data[[#This Row],[DATE]])</f>
        <v>16</v>
      </c>
      <c r="P128" t="str">
        <f>TEXT(Input_Data[[#This Row],[DATE]],"mmm")</f>
        <v>Jun</v>
      </c>
      <c r="Q128">
        <f>YEAR(Input_Data[[#This Row],[DATE]])</f>
        <v>2021</v>
      </c>
    </row>
    <row r="129" spans="1:17" x14ac:dyDescent="0.35">
      <c r="A129" s="1">
        <v>44363</v>
      </c>
      <c r="B129" t="s">
        <v>40</v>
      </c>
      <c r="C129">
        <v>12</v>
      </c>
      <c r="D129" t="s">
        <v>111</v>
      </c>
      <c r="E129" t="s">
        <v>112</v>
      </c>
      <c r="F129">
        <v>0</v>
      </c>
      <c r="G129" t="s">
        <v>141</v>
      </c>
      <c r="H129" t="str">
        <f>VLOOKUP(Input_Data[[#This Row],[PRODUCT ID]],Master_Data[],2,0)</f>
        <v>Product15</v>
      </c>
      <c r="I129" t="str">
        <f>VLOOKUP(Input_Data[[#This Row],[PRODUCT ID]],Master_Data[],3,0)</f>
        <v>Category02</v>
      </c>
      <c r="J129" t="str">
        <f>VLOOKUP(Input_Data[[#This Row],[PRODUCT ID]],Master_Data[],4,0)</f>
        <v>No.</v>
      </c>
      <c r="K129" s="2">
        <f>VLOOKUP(Input_Data[[#This Row],[PRODUCT ID]],Master_Data[],5,0)</f>
        <v>12</v>
      </c>
      <c r="L129" s="2">
        <f>VLOOKUP(Input_Data[[#This Row],[PRODUCT ID]],Master_Data[],6,0)</f>
        <v>15.719999999999999</v>
      </c>
      <c r="M129" s="2">
        <f>Input_Data[[#This Row],[BUYING PRIZE]]*Input_Data[[#This Row],[QUANTITY]]</f>
        <v>144</v>
      </c>
      <c r="N129" s="2">
        <f>Input_Data[[#This Row],[SELLING PRICE]]*Input_Data[[#This Row],[QUANTITY]]*(1-Input_Data[[#This Row],[DISCOUNT %]])</f>
        <v>188.64</v>
      </c>
      <c r="O129">
        <f>DAY(Input_Data[[#This Row],[DATE]])</f>
        <v>16</v>
      </c>
      <c r="P129" t="str">
        <f>TEXT(Input_Data[[#This Row],[DATE]],"mmm")</f>
        <v>Jun</v>
      </c>
      <c r="Q129">
        <f>YEAR(Input_Data[[#This Row],[DATE]])</f>
        <v>2021</v>
      </c>
    </row>
    <row r="130" spans="1:17" x14ac:dyDescent="0.35">
      <c r="A130" s="1">
        <v>44363</v>
      </c>
      <c r="B130" t="s">
        <v>91</v>
      </c>
      <c r="C130">
        <v>11</v>
      </c>
      <c r="D130" t="s">
        <v>113</v>
      </c>
      <c r="E130" t="s">
        <v>112</v>
      </c>
      <c r="F130">
        <v>0</v>
      </c>
      <c r="G130" t="s">
        <v>141</v>
      </c>
      <c r="H130" t="str">
        <f>VLOOKUP(Input_Data[[#This Row],[PRODUCT ID]],Master_Data[],2,0)</f>
        <v>Product39</v>
      </c>
      <c r="I130" t="str">
        <f>VLOOKUP(Input_Data[[#This Row],[PRODUCT ID]],Master_Data[],3,0)</f>
        <v>Category05</v>
      </c>
      <c r="J130" t="str">
        <f>VLOOKUP(Input_Data[[#This Row],[PRODUCT ID]],Master_Data[],4,0)</f>
        <v>No.</v>
      </c>
      <c r="K130" s="2">
        <f>VLOOKUP(Input_Data[[#This Row],[PRODUCT ID]],Master_Data[],5,0)</f>
        <v>37</v>
      </c>
      <c r="L130" s="2">
        <f>VLOOKUP(Input_Data[[#This Row],[PRODUCT ID]],Master_Data[],6,0)</f>
        <v>42.55</v>
      </c>
      <c r="M130" s="2">
        <f>Input_Data[[#This Row],[BUYING PRIZE]]*Input_Data[[#This Row],[QUANTITY]]</f>
        <v>407</v>
      </c>
      <c r="N130" s="2">
        <f>Input_Data[[#This Row],[SELLING PRICE]]*Input_Data[[#This Row],[QUANTITY]]*(1-Input_Data[[#This Row],[DISCOUNT %]])</f>
        <v>468.04999999999995</v>
      </c>
      <c r="O130">
        <f>DAY(Input_Data[[#This Row],[DATE]])</f>
        <v>16</v>
      </c>
      <c r="P130" t="str">
        <f>TEXT(Input_Data[[#This Row],[DATE]],"mmm")</f>
        <v>Jun</v>
      </c>
      <c r="Q130">
        <f>YEAR(Input_Data[[#This Row],[DATE]])</f>
        <v>2021</v>
      </c>
    </row>
    <row r="131" spans="1:17" x14ac:dyDescent="0.35">
      <c r="A131" s="1">
        <v>44365</v>
      </c>
      <c r="B131" t="s">
        <v>61</v>
      </c>
      <c r="C131">
        <v>13</v>
      </c>
      <c r="D131" t="s">
        <v>113</v>
      </c>
      <c r="E131" t="s">
        <v>112</v>
      </c>
      <c r="F131">
        <v>0</v>
      </c>
      <c r="G131" t="s">
        <v>136</v>
      </c>
      <c r="H131" t="str">
        <f>VLOOKUP(Input_Data[[#This Row],[PRODUCT ID]],Master_Data[],2,0)</f>
        <v>Product25</v>
      </c>
      <c r="I131" t="str">
        <f>VLOOKUP(Input_Data[[#This Row],[PRODUCT ID]],Master_Data[],3,0)</f>
        <v>Category03</v>
      </c>
      <c r="J131" t="str">
        <f>VLOOKUP(Input_Data[[#This Row],[PRODUCT ID]],Master_Data[],4,0)</f>
        <v>No.</v>
      </c>
      <c r="K131" s="2">
        <f>VLOOKUP(Input_Data[[#This Row],[PRODUCT ID]],Master_Data[],5,0)</f>
        <v>7</v>
      </c>
      <c r="L131" s="2">
        <f>VLOOKUP(Input_Data[[#This Row],[PRODUCT ID]],Master_Data[],6,0)</f>
        <v>8.33</v>
      </c>
      <c r="M131" s="2">
        <f>Input_Data[[#This Row],[BUYING PRIZE]]*Input_Data[[#This Row],[QUANTITY]]</f>
        <v>91</v>
      </c>
      <c r="N131" s="2">
        <f>Input_Data[[#This Row],[SELLING PRICE]]*Input_Data[[#This Row],[QUANTITY]]*(1-Input_Data[[#This Row],[DISCOUNT %]])</f>
        <v>108.29</v>
      </c>
      <c r="O131">
        <f>DAY(Input_Data[[#This Row],[DATE]])</f>
        <v>18</v>
      </c>
      <c r="P131" t="str">
        <f>TEXT(Input_Data[[#This Row],[DATE]],"mmm")</f>
        <v>Jun</v>
      </c>
      <c r="Q131">
        <f>YEAR(Input_Data[[#This Row],[DATE]])</f>
        <v>2021</v>
      </c>
    </row>
    <row r="132" spans="1:17" x14ac:dyDescent="0.35">
      <c r="A132" s="1">
        <v>44366</v>
      </c>
      <c r="B132" t="s">
        <v>95</v>
      </c>
      <c r="C132">
        <v>5</v>
      </c>
      <c r="D132" t="s">
        <v>113</v>
      </c>
      <c r="E132" t="s">
        <v>111</v>
      </c>
      <c r="F132">
        <v>0</v>
      </c>
      <c r="G132" t="s">
        <v>137</v>
      </c>
      <c r="H132" t="str">
        <f>VLOOKUP(Input_Data[[#This Row],[PRODUCT ID]],Master_Data[],2,0)</f>
        <v>Product41</v>
      </c>
      <c r="I132" t="str">
        <f>VLOOKUP(Input_Data[[#This Row],[PRODUCT ID]],Master_Data[],3,0)</f>
        <v>Category05</v>
      </c>
      <c r="J132" t="str">
        <f>VLOOKUP(Input_Data[[#This Row],[PRODUCT ID]],Master_Data[],4,0)</f>
        <v>Ft</v>
      </c>
      <c r="K132" s="2">
        <f>VLOOKUP(Input_Data[[#This Row],[PRODUCT ID]],Master_Data[],5,0)</f>
        <v>138</v>
      </c>
      <c r="L132" s="2">
        <f>VLOOKUP(Input_Data[[#This Row],[PRODUCT ID]],Master_Data[],6,0)</f>
        <v>173.88</v>
      </c>
      <c r="M132" s="2">
        <f>Input_Data[[#This Row],[BUYING PRIZE]]*Input_Data[[#This Row],[QUANTITY]]</f>
        <v>690</v>
      </c>
      <c r="N132" s="2">
        <f>Input_Data[[#This Row],[SELLING PRICE]]*Input_Data[[#This Row],[QUANTITY]]*(1-Input_Data[[#This Row],[DISCOUNT %]])</f>
        <v>869.4</v>
      </c>
      <c r="O132">
        <f>DAY(Input_Data[[#This Row],[DATE]])</f>
        <v>19</v>
      </c>
      <c r="P132" t="str">
        <f>TEXT(Input_Data[[#This Row],[DATE]],"mmm")</f>
        <v>Jun</v>
      </c>
      <c r="Q132">
        <f>YEAR(Input_Data[[#This Row],[DATE]])</f>
        <v>2021</v>
      </c>
    </row>
    <row r="133" spans="1:17" x14ac:dyDescent="0.35">
      <c r="A133" s="1">
        <v>44367</v>
      </c>
      <c r="B133" t="s">
        <v>42</v>
      </c>
      <c r="C133">
        <v>1</v>
      </c>
      <c r="D133" t="s">
        <v>110</v>
      </c>
      <c r="E133" t="s">
        <v>112</v>
      </c>
      <c r="F133">
        <v>0</v>
      </c>
      <c r="G133" t="s">
        <v>138</v>
      </c>
      <c r="H133" t="str">
        <f>VLOOKUP(Input_Data[[#This Row],[PRODUCT ID]],Master_Data[],2,0)</f>
        <v>Product16</v>
      </c>
      <c r="I133" t="str">
        <f>VLOOKUP(Input_Data[[#This Row],[PRODUCT ID]],Master_Data[],3,0)</f>
        <v>Category02</v>
      </c>
      <c r="J133" t="str">
        <f>VLOOKUP(Input_Data[[#This Row],[PRODUCT ID]],Master_Data[],4,0)</f>
        <v>No.</v>
      </c>
      <c r="K133" s="2">
        <f>VLOOKUP(Input_Data[[#This Row],[PRODUCT ID]],Master_Data[],5,0)</f>
        <v>13</v>
      </c>
      <c r="L133" s="2">
        <f>VLOOKUP(Input_Data[[#This Row],[PRODUCT ID]],Master_Data[],6,0)</f>
        <v>16.64</v>
      </c>
      <c r="M133" s="2">
        <f>Input_Data[[#This Row],[BUYING PRIZE]]*Input_Data[[#This Row],[QUANTITY]]</f>
        <v>13</v>
      </c>
      <c r="N133" s="2">
        <f>Input_Data[[#This Row],[SELLING PRICE]]*Input_Data[[#This Row],[QUANTITY]]*(1-Input_Data[[#This Row],[DISCOUNT %]])</f>
        <v>16.64</v>
      </c>
      <c r="O133">
        <f>DAY(Input_Data[[#This Row],[DATE]])</f>
        <v>20</v>
      </c>
      <c r="P133" t="str">
        <f>TEXT(Input_Data[[#This Row],[DATE]],"mmm")</f>
        <v>Jun</v>
      </c>
      <c r="Q133">
        <f>YEAR(Input_Data[[#This Row],[DATE]])</f>
        <v>2021</v>
      </c>
    </row>
    <row r="134" spans="1:17" x14ac:dyDescent="0.35">
      <c r="A134" s="1">
        <v>44370</v>
      </c>
      <c r="B134" t="s">
        <v>42</v>
      </c>
      <c r="C134">
        <v>4</v>
      </c>
      <c r="D134" t="s">
        <v>113</v>
      </c>
      <c r="E134" t="s">
        <v>111</v>
      </c>
      <c r="F134">
        <v>0</v>
      </c>
      <c r="G134" t="s">
        <v>141</v>
      </c>
      <c r="H134" t="str">
        <f>VLOOKUP(Input_Data[[#This Row],[PRODUCT ID]],Master_Data[],2,0)</f>
        <v>Product16</v>
      </c>
      <c r="I134" t="str">
        <f>VLOOKUP(Input_Data[[#This Row],[PRODUCT ID]],Master_Data[],3,0)</f>
        <v>Category02</v>
      </c>
      <c r="J134" t="str">
        <f>VLOOKUP(Input_Data[[#This Row],[PRODUCT ID]],Master_Data[],4,0)</f>
        <v>No.</v>
      </c>
      <c r="K134" s="2">
        <f>VLOOKUP(Input_Data[[#This Row],[PRODUCT ID]],Master_Data[],5,0)</f>
        <v>13</v>
      </c>
      <c r="L134" s="2">
        <f>VLOOKUP(Input_Data[[#This Row],[PRODUCT ID]],Master_Data[],6,0)</f>
        <v>16.64</v>
      </c>
      <c r="M134" s="2">
        <f>Input_Data[[#This Row],[BUYING PRIZE]]*Input_Data[[#This Row],[QUANTITY]]</f>
        <v>52</v>
      </c>
      <c r="N134" s="2">
        <f>Input_Data[[#This Row],[SELLING PRICE]]*Input_Data[[#This Row],[QUANTITY]]*(1-Input_Data[[#This Row],[DISCOUNT %]])</f>
        <v>66.56</v>
      </c>
      <c r="O134">
        <f>DAY(Input_Data[[#This Row],[DATE]])</f>
        <v>23</v>
      </c>
      <c r="P134" t="str">
        <f>TEXT(Input_Data[[#This Row],[DATE]],"mmm")</f>
        <v>Jun</v>
      </c>
      <c r="Q134">
        <f>YEAR(Input_Data[[#This Row],[DATE]])</f>
        <v>2021</v>
      </c>
    </row>
    <row r="135" spans="1:17" x14ac:dyDescent="0.35">
      <c r="A135" s="1">
        <v>44371</v>
      </c>
      <c r="B135" t="s">
        <v>32</v>
      </c>
      <c r="C135">
        <v>13</v>
      </c>
      <c r="D135" t="s">
        <v>113</v>
      </c>
      <c r="E135" t="s">
        <v>111</v>
      </c>
      <c r="F135">
        <v>0</v>
      </c>
      <c r="G135" t="s">
        <v>142</v>
      </c>
      <c r="H135" t="str">
        <f>VLOOKUP(Input_Data[[#This Row],[PRODUCT ID]],Master_Data[],2,0)</f>
        <v>Product11</v>
      </c>
      <c r="I135" t="str">
        <f>VLOOKUP(Input_Data[[#This Row],[PRODUCT ID]],Master_Data[],3,0)</f>
        <v>Category02</v>
      </c>
      <c r="J135" t="str">
        <f>VLOOKUP(Input_Data[[#This Row],[PRODUCT ID]],Master_Data[],4,0)</f>
        <v>Lt</v>
      </c>
      <c r="K135" s="2">
        <f>VLOOKUP(Input_Data[[#This Row],[PRODUCT ID]],Master_Data[],5,0)</f>
        <v>44</v>
      </c>
      <c r="L135" s="2">
        <f>VLOOKUP(Input_Data[[#This Row],[PRODUCT ID]],Master_Data[],6,0)</f>
        <v>48.4</v>
      </c>
      <c r="M135" s="2">
        <f>Input_Data[[#This Row],[BUYING PRIZE]]*Input_Data[[#This Row],[QUANTITY]]</f>
        <v>572</v>
      </c>
      <c r="N135" s="2">
        <f>Input_Data[[#This Row],[SELLING PRICE]]*Input_Data[[#This Row],[QUANTITY]]*(1-Input_Data[[#This Row],[DISCOUNT %]])</f>
        <v>629.19999999999993</v>
      </c>
      <c r="O135">
        <f>DAY(Input_Data[[#This Row],[DATE]])</f>
        <v>24</v>
      </c>
      <c r="P135" t="str">
        <f>TEXT(Input_Data[[#This Row],[DATE]],"mmm")</f>
        <v>Jun</v>
      </c>
      <c r="Q135">
        <f>YEAR(Input_Data[[#This Row],[DATE]])</f>
        <v>2021</v>
      </c>
    </row>
    <row r="136" spans="1:17" x14ac:dyDescent="0.35">
      <c r="A136" s="1">
        <v>44373</v>
      </c>
      <c r="B136" t="s">
        <v>26</v>
      </c>
      <c r="C136">
        <v>7</v>
      </c>
      <c r="D136" t="s">
        <v>111</v>
      </c>
      <c r="E136" t="s">
        <v>111</v>
      </c>
      <c r="F136">
        <v>0</v>
      </c>
      <c r="G136" t="s">
        <v>137</v>
      </c>
      <c r="H136" t="str">
        <f>VLOOKUP(Input_Data[[#This Row],[PRODUCT ID]],Master_Data[],2,0)</f>
        <v>Product09</v>
      </c>
      <c r="I136" t="str">
        <f>VLOOKUP(Input_Data[[#This Row],[PRODUCT ID]],Master_Data[],3,0)</f>
        <v>Category01</v>
      </c>
      <c r="J136" t="str">
        <f>VLOOKUP(Input_Data[[#This Row],[PRODUCT ID]],Master_Data[],4,0)</f>
        <v>No.</v>
      </c>
      <c r="K136" s="2">
        <f>VLOOKUP(Input_Data[[#This Row],[PRODUCT ID]],Master_Data[],5,0)</f>
        <v>6</v>
      </c>
      <c r="L136" s="2">
        <f>VLOOKUP(Input_Data[[#This Row],[PRODUCT ID]],Master_Data[],6,0)</f>
        <v>7.8599999999999994</v>
      </c>
      <c r="M136" s="2">
        <f>Input_Data[[#This Row],[BUYING PRIZE]]*Input_Data[[#This Row],[QUANTITY]]</f>
        <v>42</v>
      </c>
      <c r="N136" s="2">
        <f>Input_Data[[#This Row],[SELLING PRICE]]*Input_Data[[#This Row],[QUANTITY]]*(1-Input_Data[[#This Row],[DISCOUNT %]])</f>
        <v>55.019999999999996</v>
      </c>
      <c r="O136">
        <f>DAY(Input_Data[[#This Row],[DATE]])</f>
        <v>26</v>
      </c>
      <c r="P136" t="str">
        <f>TEXT(Input_Data[[#This Row],[DATE]],"mmm")</f>
        <v>Jun</v>
      </c>
      <c r="Q136">
        <f>YEAR(Input_Data[[#This Row],[DATE]])</f>
        <v>2021</v>
      </c>
    </row>
    <row r="137" spans="1:17" x14ac:dyDescent="0.35">
      <c r="A137" s="1">
        <v>44374</v>
      </c>
      <c r="B137" t="s">
        <v>17</v>
      </c>
      <c r="C137">
        <v>11</v>
      </c>
      <c r="D137" t="s">
        <v>113</v>
      </c>
      <c r="E137" t="s">
        <v>112</v>
      </c>
      <c r="F137">
        <v>0</v>
      </c>
      <c r="G137" t="s">
        <v>138</v>
      </c>
      <c r="H137" t="str">
        <f>VLOOKUP(Input_Data[[#This Row],[PRODUCT ID]],Master_Data[],2,0)</f>
        <v>Product05</v>
      </c>
      <c r="I137" t="str">
        <f>VLOOKUP(Input_Data[[#This Row],[PRODUCT ID]],Master_Data[],3,0)</f>
        <v>Category01</v>
      </c>
      <c r="J137" t="str">
        <f>VLOOKUP(Input_Data[[#This Row],[PRODUCT ID]],Master_Data[],4,0)</f>
        <v>Ft</v>
      </c>
      <c r="K137" s="2">
        <f>VLOOKUP(Input_Data[[#This Row],[PRODUCT ID]],Master_Data[],5,0)</f>
        <v>133</v>
      </c>
      <c r="L137" s="2">
        <f>VLOOKUP(Input_Data[[#This Row],[PRODUCT ID]],Master_Data[],6,0)</f>
        <v>155.61000000000001</v>
      </c>
      <c r="M137" s="2">
        <f>Input_Data[[#This Row],[BUYING PRIZE]]*Input_Data[[#This Row],[QUANTITY]]</f>
        <v>1463</v>
      </c>
      <c r="N137" s="2">
        <f>Input_Data[[#This Row],[SELLING PRICE]]*Input_Data[[#This Row],[QUANTITY]]*(1-Input_Data[[#This Row],[DISCOUNT %]])</f>
        <v>1711.71</v>
      </c>
      <c r="O137">
        <f>DAY(Input_Data[[#This Row],[DATE]])</f>
        <v>27</v>
      </c>
      <c r="P137" t="str">
        <f>TEXT(Input_Data[[#This Row],[DATE]],"mmm")</f>
        <v>Jun</v>
      </c>
      <c r="Q137">
        <f>YEAR(Input_Data[[#This Row],[DATE]])</f>
        <v>2021</v>
      </c>
    </row>
    <row r="138" spans="1:17" x14ac:dyDescent="0.35">
      <c r="A138" s="1">
        <v>44375</v>
      </c>
      <c r="B138" t="s">
        <v>53</v>
      </c>
      <c r="C138">
        <v>2</v>
      </c>
      <c r="D138" t="s">
        <v>111</v>
      </c>
      <c r="E138" t="s">
        <v>112</v>
      </c>
      <c r="F138">
        <v>0</v>
      </c>
      <c r="G138" t="s">
        <v>139</v>
      </c>
      <c r="H138" t="str">
        <f>VLOOKUP(Input_Data[[#This Row],[PRODUCT ID]],Master_Data[],2,0)</f>
        <v>Product21</v>
      </c>
      <c r="I138" t="str">
        <f>VLOOKUP(Input_Data[[#This Row],[PRODUCT ID]],Master_Data[],3,0)</f>
        <v>Category03</v>
      </c>
      <c r="J138" t="str">
        <f>VLOOKUP(Input_Data[[#This Row],[PRODUCT ID]],Master_Data[],4,0)</f>
        <v>Ft</v>
      </c>
      <c r="K138" s="2">
        <f>VLOOKUP(Input_Data[[#This Row],[PRODUCT ID]],Master_Data[],5,0)</f>
        <v>126</v>
      </c>
      <c r="L138" s="2">
        <f>VLOOKUP(Input_Data[[#This Row],[PRODUCT ID]],Master_Data[],6,0)</f>
        <v>162.54</v>
      </c>
      <c r="M138" s="2">
        <f>Input_Data[[#This Row],[BUYING PRIZE]]*Input_Data[[#This Row],[QUANTITY]]</f>
        <v>252</v>
      </c>
      <c r="N138" s="2">
        <f>Input_Data[[#This Row],[SELLING PRICE]]*Input_Data[[#This Row],[QUANTITY]]*(1-Input_Data[[#This Row],[DISCOUNT %]])</f>
        <v>325.08</v>
      </c>
      <c r="O138">
        <f>DAY(Input_Data[[#This Row],[DATE]])</f>
        <v>28</v>
      </c>
      <c r="P138" t="str">
        <f>TEXT(Input_Data[[#This Row],[DATE]],"mmm")</f>
        <v>Jun</v>
      </c>
      <c r="Q138">
        <f>YEAR(Input_Data[[#This Row],[DATE]])</f>
        <v>2021</v>
      </c>
    </row>
    <row r="139" spans="1:17" x14ac:dyDescent="0.35">
      <c r="A139" s="1">
        <v>44375</v>
      </c>
      <c r="B139" t="s">
        <v>82</v>
      </c>
      <c r="C139">
        <v>7</v>
      </c>
      <c r="D139" t="s">
        <v>111</v>
      </c>
      <c r="E139" t="s">
        <v>111</v>
      </c>
      <c r="F139">
        <v>0</v>
      </c>
      <c r="G139" t="s">
        <v>139</v>
      </c>
      <c r="H139" t="str">
        <f>VLOOKUP(Input_Data[[#This Row],[PRODUCT ID]],Master_Data[],2,0)</f>
        <v>Product35</v>
      </c>
      <c r="I139" t="str">
        <f>VLOOKUP(Input_Data[[#This Row],[PRODUCT ID]],Master_Data[],3,0)</f>
        <v>Category04</v>
      </c>
      <c r="J139" t="str">
        <f>VLOOKUP(Input_Data[[#This Row],[PRODUCT ID]],Master_Data[],4,0)</f>
        <v>No.</v>
      </c>
      <c r="K139" s="2">
        <f>VLOOKUP(Input_Data[[#This Row],[PRODUCT ID]],Master_Data[],5,0)</f>
        <v>5</v>
      </c>
      <c r="L139" s="2">
        <f>VLOOKUP(Input_Data[[#This Row],[PRODUCT ID]],Master_Data[],6,0)</f>
        <v>6.7</v>
      </c>
      <c r="M139" s="2">
        <f>Input_Data[[#This Row],[BUYING PRIZE]]*Input_Data[[#This Row],[QUANTITY]]</f>
        <v>35</v>
      </c>
      <c r="N139" s="2">
        <f>Input_Data[[#This Row],[SELLING PRICE]]*Input_Data[[#This Row],[QUANTITY]]*(1-Input_Data[[#This Row],[DISCOUNT %]])</f>
        <v>46.9</v>
      </c>
      <c r="O139">
        <f>DAY(Input_Data[[#This Row],[DATE]])</f>
        <v>28</v>
      </c>
      <c r="P139" t="str">
        <f>TEXT(Input_Data[[#This Row],[DATE]],"mmm")</f>
        <v>Jun</v>
      </c>
      <c r="Q139">
        <f>YEAR(Input_Data[[#This Row],[DATE]])</f>
        <v>2021</v>
      </c>
    </row>
    <row r="140" spans="1:17" x14ac:dyDescent="0.35">
      <c r="A140" s="1">
        <v>44376</v>
      </c>
      <c r="B140" t="s">
        <v>38</v>
      </c>
      <c r="C140">
        <v>4</v>
      </c>
      <c r="D140" t="s">
        <v>113</v>
      </c>
      <c r="E140" t="s">
        <v>111</v>
      </c>
      <c r="F140">
        <v>0</v>
      </c>
      <c r="G140" t="s">
        <v>140</v>
      </c>
      <c r="H140" t="str">
        <f>VLOOKUP(Input_Data[[#This Row],[PRODUCT ID]],Master_Data[],2,0)</f>
        <v>Product14</v>
      </c>
      <c r="I140" t="str">
        <f>VLOOKUP(Input_Data[[#This Row],[PRODUCT ID]],Master_Data[],3,0)</f>
        <v>Category02</v>
      </c>
      <c r="J140" t="str">
        <f>VLOOKUP(Input_Data[[#This Row],[PRODUCT ID]],Master_Data[],4,0)</f>
        <v>Kg</v>
      </c>
      <c r="K140" s="2">
        <f>VLOOKUP(Input_Data[[#This Row],[PRODUCT ID]],Master_Data[],5,0)</f>
        <v>112</v>
      </c>
      <c r="L140" s="2">
        <f>VLOOKUP(Input_Data[[#This Row],[PRODUCT ID]],Master_Data[],6,0)</f>
        <v>146.72</v>
      </c>
      <c r="M140" s="2">
        <f>Input_Data[[#This Row],[BUYING PRIZE]]*Input_Data[[#This Row],[QUANTITY]]</f>
        <v>448</v>
      </c>
      <c r="N140" s="2">
        <f>Input_Data[[#This Row],[SELLING PRICE]]*Input_Data[[#This Row],[QUANTITY]]*(1-Input_Data[[#This Row],[DISCOUNT %]])</f>
        <v>586.88</v>
      </c>
      <c r="O140">
        <f>DAY(Input_Data[[#This Row],[DATE]])</f>
        <v>29</v>
      </c>
      <c r="P140" t="str">
        <f>TEXT(Input_Data[[#This Row],[DATE]],"mmm")</f>
        <v>Jun</v>
      </c>
      <c r="Q140">
        <f>YEAR(Input_Data[[#This Row],[DATE]])</f>
        <v>2021</v>
      </c>
    </row>
    <row r="141" spans="1:17" x14ac:dyDescent="0.35">
      <c r="A141" s="1">
        <v>44378</v>
      </c>
      <c r="B141" t="s">
        <v>17</v>
      </c>
      <c r="C141">
        <v>11</v>
      </c>
      <c r="D141" t="s">
        <v>113</v>
      </c>
      <c r="E141" t="s">
        <v>112</v>
      </c>
      <c r="F141">
        <v>0</v>
      </c>
      <c r="G141" t="s">
        <v>142</v>
      </c>
      <c r="H141" t="str">
        <f>VLOOKUP(Input_Data[[#This Row],[PRODUCT ID]],Master_Data[],2,0)</f>
        <v>Product05</v>
      </c>
      <c r="I141" t="str">
        <f>VLOOKUP(Input_Data[[#This Row],[PRODUCT ID]],Master_Data[],3,0)</f>
        <v>Category01</v>
      </c>
      <c r="J141" t="str">
        <f>VLOOKUP(Input_Data[[#This Row],[PRODUCT ID]],Master_Data[],4,0)</f>
        <v>Ft</v>
      </c>
      <c r="K141" s="2">
        <f>VLOOKUP(Input_Data[[#This Row],[PRODUCT ID]],Master_Data[],5,0)</f>
        <v>133</v>
      </c>
      <c r="L141" s="2">
        <f>VLOOKUP(Input_Data[[#This Row],[PRODUCT ID]],Master_Data[],6,0)</f>
        <v>155.61000000000001</v>
      </c>
      <c r="M141" s="2">
        <f>Input_Data[[#This Row],[BUYING PRIZE]]*Input_Data[[#This Row],[QUANTITY]]</f>
        <v>1463</v>
      </c>
      <c r="N141" s="2">
        <f>Input_Data[[#This Row],[SELLING PRICE]]*Input_Data[[#This Row],[QUANTITY]]*(1-Input_Data[[#This Row],[DISCOUNT %]])</f>
        <v>1711.71</v>
      </c>
      <c r="O141">
        <f>DAY(Input_Data[[#This Row],[DATE]])</f>
        <v>1</v>
      </c>
      <c r="P141" t="str">
        <f>TEXT(Input_Data[[#This Row],[DATE]],"mmm")</f>
        <v>Jul</v>
      </c>
      <c r="Q141">
        <f>YEAR(Input_Data[[#This Row],[DATE]])</f>
        <v>2021</v>
      </c>
    </row>
    <row r="142" spans="1:17" x14ac:dyDescent="0.35">
      <c r="A142" s="1">
        <v>44379</v>
      </c>
      <c r="B142" t="s">
        <v>29</v>
      </c>
      <c r="C142">
        <v>11</v>
      </c>
      <c r="D142" t="s">
        <v>113</v>
      </c>
      <c r="E142" t="s">
        <v>112</v>
      </c>
      <c r="F142">
        <v>0</v>
      </c>
      <c r="G142" t="s">
        <v>136</v>
      </c>
      <c r="H142" t="str">
        <f>VLOOKUP(Input_Data[[#This Row],[PRODUCT ID]],Master_Data[],2,0)</f>
        <v>Product10</v>
      </c>
      <c r="I142" t="str">
        <f>VLOOKUP(Input_Data[[#This Row],[PRODUCT ID]],Master_Data[],3,0)</f>
        <v>Category02</v>
      </c>
      <c r="J142" t="str">
        <f>VLOOKUP(Input_Data[[#This Row],[PRODUCT ID]],Master_Data[],4,0)</f>
        <v>Ft</v>
      </c>
      <c r="K142" s="2">
        <f>VLOOKUP(Input_Data[[#This Row],[PRODUCT ID]],Master_Data[],5,0)</f>
        <v>148</v>
      </c>
      <c r="L142" s="2">
        <f>VLOOKUP(Input_Data[[#This Row],[PRODUCT ID]],Master_Data[],6,0)</f>
        <v>164.28</v>
      </c>
      <c r="M142" s="2">
        <f>Input_Data[[#This Row],[BUYING PRIZE]]*Input_Data[[#This Row],[QUANTITY]]</f>
        <v>1628</v>
      </c>
      <c r="N142" s="2">
        <f>Input_Data[[#This Row],[SELLING PRICE]]*Input_Data[[#This Row],[QUANTITY]]*(1-Input_Data[[#This Row],[DISCOUNT %]])</f>
        <v>1807.08</v>
      </c>
      <c r="O142">
        <f>DAY(Input_Data[[#This Row],[DATE]])</f>
        <v>2</v>
      </c>
      <c r="P142" t="str">
        <f>TEXT(Input_Data[[#This Row],[DATE]],"mmm")</f>
        <v>Jul</v>
      </c>
      <c r="Q142">
        <f>YEAR(Input_Data[[#This Row],[DATE]])</f>
        <v>2021</v>
      </c>
    </row>
    <row r="143" spans="1:17" x14ac:dyDescent="0.35">
      <c r="A143" s="1">
        <v>44380</v>
      </c>
      <c r="B143" t="s">
        <v>78</v>
      </c>
      <c r="C143">
        <v>9</v>
      </c>
      <c r="D143" t="s">
        <v>111</v>
      </c>
      <c r="E143" t="s">
        <v>112</v>
      </c>
      <c r="F143">
        <v>0</v>
      </c>
      <c r="G143" t="s">
        <v>137</v>
      </c>
      <c r="H143" t="str">
        <f>VLOOKUP(Input_Data[[#This Row],[PRODUCT ID]],Master_Data[],2,0)</f>
        <v>Product33</v>
      </c>
      <c r="I143" t="str">
        <f>VLOOKUP(Input_Data[[#This Row],[PRODUCT ID]],Master_Data[],3,0)</f>
        <v>Category04</v>
      </c>
      <c r="J143" t="str">
        <f>VLOOKUP(Input_Data[[#This Row],[PRODUCT ID]],Master_Data[],4,0)</f>
        <v>Kg</v>
      </c>
      <c r="K143" s="2">
        <f>VLOOKUP(Input_Data[[#This Row],[PRODUCT ID]],Master_Data[],5,0)</f>
        <v>95</v>
      </c>
      <c r="L143" s="2">
        <f>VLOOKUP(Input_Data[[#This Row],[PRODUCT ID]],Master_Data[],6,0)</f>
        <v>119.7</v>
      </c>
      <c r="M143" s="2">
        <f>Input_Data[[#This Row],[BUYING PRIZE]]*Input_Data[[#This Row],[QUANTITY]]</f>
        <v>855</v>
      </c>
      <c r="N143" s="2">
        <f>Input_Data[[#This Row],[SELLING PRICE]]*Input_Data[[#This Row],[QUANTITY]]*(1-Input_Data[[#This Row],[DISCOUNT %]])</f>
        <v>1077.3</v>
      </c>
      <c r="O143">
        <f>DAY(Input_Data[[#This Row],[DATE]])</f>
        <v>3</v>
      </c>
      <c r="P143" t="str">
        <f>TEXT(Input_Data[[#This Row],[DATE]],"mmm")</f>
        <v>Jul</v>
      </c>
      <c r="Q143">
        <f>YEAR(Input_Data[[#This Row],[DATE]])</f>
        <v>2021</v>
      </c>
    </row>
    <row r="144" spans="1:17" x14ac:dyDescent="0.35">
      <c r="A144" s="1">
        <v>44380</v>
      </c>
      <c r="B144" t="s">
        <v>12</v>
      </c>
      <c r="C144">
        <v>8</v>
      </c>
      <c r="D144" t="s">
        <v>111</v>
      </c>
      <c r="E144" t="s">
        <v>112</v>
      </c>
      <c r="F144">
        <v>0</v>
      </c>
      <c r="G144" t="s">
        <v>137</v>
      </c>
      <c r="H144" t="str">
        <f>VLOOKUP(Input_Data[[#This Row],[PRODUCT ID]],Master_Data[],2,0)</f>
        <v>Product03</v>
      </c>
      <c r="I144" t="str">
        <f>VLOOKUP(Input_Data[[#This Row],[PRODUCT ID]],Master_Data[],3,0)</f>
        <v>Category01</v>
      </c>
      <c r="J144" t="str">
        <f>VLOOKUP(Input_Data[[#This Row],[PRODUCT ID]],Master_Data[],4,0)</f>
        <v>Kg</v>
      </c>
      <c r="K144" s="2">
        <f>VLOOKUP(Input_Data[[#This Row],[PRODUCT ID]],Master_Data[],5,0)</f>
        <v>71</v>
      </c>
      <c r="L144" s="2">
        <f>VLOOKUP(Input_Data[[#This Row],[PRODUCT ID]],Master_Data[],6,0)</f>
        <v>80.94</v>
      </c>
      <c r="M144" s="2">
        <f>Input_Data[[#This Row],[BUYING PRIZE]]*Input_Data[[#This Row],[QUANTITY]]</f>
        <v>568</v>
      </c>
      <c r="N144" s="2">
        <f>Input_Data[[#This Row],[SELLING PRICE]]*Input_Data[[#This Row],[QUANTITY]]*(1-Input_Data[[#This Row],[DISCOUNT %]])</f>
        <v>647.52</v>
      </c>
      <c r="O144">
        <f>DAY(Input_Data[[#This Row],[DATE]])</f>
        <v>3</v>
      </c>
      <c r="P144" t="str">
        <f>TEXT(Input_Data[[#This Row],[DATE]],"mmm")</f>
        <v>Jul</v>
      </c>
      <c r="Q144">
        <f>YEAR(Input_Data[[#This Row],[DATE]])</f>
        <v>2021</v>
      </c>
    </row>
    <row r="145" spans="1:17" x14ac:dyDescent="0.35">
      <c r="A145" s="1">
        <v>44382</v>
      </c>
      <c r="B145" t="s">
        <v>10</v>
      </c>
      <c r="C145">
        <v>8</v>
      </c>
      <c r="D145" t="s">
        <v>113</v>
      </c>
      <c r="E145" t="s">
        <v>111</v>
      </c>
      <c r="F145">
        <v>0</v>
      </c>
      <c r="G145" t="s">
        <v>139</v>
      </c>
      <c r="H145" t="str">
        <f>VLOOKUP(Input_Data[[#This Row],[PRODUCT ID]],Master_Data[],2,0)</f>
        <v>Product02</v>
      </c>
      <c r="I145" t="str">
        <f>VLOOKUP(Input_Data[[#This Row],[PRODUCT ID]],Master_Data[],3,0)</f>
        <v>Category01</v>
      </c>
      <c r="J145" t="str">
        <f>VLOOKUP(Input_Data[[#This Row],[PRODUCT ID]],Master_Data[],4,0)</f>
        <v>Kg</v>
      </c>
      <c r="K145" s="2">
        <f>VLOOKUP(Input_Data[[#This Row],[PRODUCT ID]],Master_Data[],5,0)</f>
        <v>105</v>
      </c>
      <c r="L145" s="2">
        <f>VLOOKUP(Input_Data[[#This Row],[PRODUCT ID]],Master_Data[],6,0)</f>
        <v>142.80000000000001</v>
      </c>
      <c r="M145" s="2">
        <f>Input_Data[[#This Row],[BUYING PRIZE]]*Input_Data[[#This Row],[QUANTITY]]</f>
        <v>840</v>
      </c>
      <c r="N145" s="2">
        <f>Input_Data[[#This Row],[SELLING PRICE]]*Input_Data[[#This Row],[QUANTITY]]*(1-Input_Data[[#This Row],[DISCOUNT %]])</f>
        <v>1142.4000000000001</v>
      </c>
      <c r="O145">
        <f>DAY(Input_Data[[#This Row],[DATE]])</f>
        <v>5</v>
      </c>
      <c r="P145" t="str">
        <f>TEXT(Input_Data[[#This Row],[DATE]],"mmm")</f>
        <v>Jul</v>
      </c>
      <c r="Q145">
        <f>YEAR(Input_Data[[#This Row],[DATE]])</f>
        <v>2021</v>
      </c>
    </row>
    <row r="146" spans="1:17" x14ac:dyDescent="0.35">
      <c r="A146" s="1">
        <v>44383</v>
      </c>
      <c r="B146" t="s">
        <v>95</v>
      </c>
      <c r="C146">
        <v>15</v>
      </c>
      <c r="D146" t="s">
        <v>113</v>
      </c>
      <c r="E146" t="s">
        <v>112</v>
      </c>
      <c r="F146">
        <v>0</v>
      </c>
      <c r="G146" t="s">
        <v>140</v>
      </c>
      <c r="H146" t="str">
        <f>VLOOKUP(Input_Data[[#This Row],[PRODUCT ID]],Master_Data[],2,0)</f>
        <v>Product41</v>
      </c>
      <c r="I146" t="str">
        <f>VLOOKUP(Input_Data[[#This Row],[PRODUCT ID]],Master_Data[],3,0)</f>
        <v>Category05</v>
      </c>
      <c r="J146" t="str">
        <f>VLOOKUP(Input_Data[[#This Row],[PRODUCT ID]],Master_Data[],4,0)</f>
        <v>Ft</v>
      </c>
      <c r="K146" s="2">
        <f>VLOOKUP(Input_Data[[#This Row],[PRODUCT ID]],Master_Data[],5,0)</f>
        <v>138</v>
      </c>
      <c r="L146" s="2">
        <f>VLOOKUP(Input_Data[[#This Row],[PRODUCT ID]],Master_Data[],6,0)</f>
        <v>173.88</v>
      </c>
      <c r="M146" s="2">
        <f>Input_Data[[#This Row],[BUYING PRIZE]]*Input_Data[[#This Row],[QUANTITY]]</f>
        <v>2070</v>
      </c>
      <c r="N146" s="2">
        <f>Input_Data[[#This Row],[SELLING PRICE]]*Input_Data[[#This Row],[QUANTITY]]*(1-Input_Data[[#This Row],[DISCOUNT %]])</f>
        <v>2608.1999999999998</v>
      </c>
      <c r="O146">
        <f>DAY(Input_Data[[#This Row],[DATE]])</f>
        <v>6</v>
      </c>
      <c r="P146" t="str">
        <f>TEXT(Input_Data[[#This Row],[DATE]],"mmm")</f>
        <v>Jul</v>
      </c>
      <c r="Q146">
        <f>YEAR(Input_Data[[#This Row],[DATE]])</f>
        <v>2021</v>
      </c>
    </row>
    <row r="147" spans="1:17" x14ac:dyDescent="0.35">
      <c r="A147" s="1">
        <v>44385</v>
      </c>
      <c r="B147" t="s">
        <v>14</v>
      </c>
      <c r="C147">
        <v>10</v>
      </c>
      <c r="D147" t="s">
        <v>113</v>
      </c>
      <c r="E147" t="s">
        <v>111</v>
      </c>
      <c r="F147">
        <v>0</v>
      </c>
      <c r="G147" t="s">
        <v>142</v>
      </c>
      <c r="H147" t="str">
        <f>VLOOKUP(Input_Data[[#This Row],[PRODUCT ID]],Master_Data[],2,0)</f>
        <v>Product04</v>
      </c>
      <c r="I147" t="str">
        <f>VLOOKUP(Input_Data[[#This Row],[PRODUCT ID]],Master_Data[],3,0)</f>
        <v>Category01</v>
      </c>
      <c r="J147" t="str">
        <f>VLOOKUP(Input_Data[[#This Row],[PRODUCT ID]],Master_Data[],4,0)</f>
        <v>Lt</v>
      </c>
      <c r="K147" s="2">
        <f>VLOOKUP(Input_Data[[#This Row],[PRODUCT ID]],Master_Data[],5,0)</f>
        <v>44</v>
      </c>
      <c r="L147" s="2">
        <f>VLOOKUP(Input_Data[[#This Row],[PRODUCT ID]],Master_Data[],6,0)</f>
        <v>48.84</v>
      </c>
      <c r="M147" s="2">
        <f>Input_Data[[#This Row],[BUYING PRIZE]]*Input_Data[[#This Row],[QUANTITY]]</f>
        <v>440</v>
      </c>
      <c r="N147" s="2">
        <f>Input_Data[[#This Row],[SELLING PRICE]]*Input_Data[[#This Row],[QUANTITY]]*(1-Input_Data[[#This Row],[DISCOUNT %]])</f>
        <v>488.40000000000003</v>
      </c>
      <c r="O147">
        <f>DAY(Input_Data[[#This Row],[DATE]])</f>
        <v>8</v>
      </c>
      <c r="P147" t="str">
        <f>TEXT(Input_Data[[#This Row],[DATE]],"mmm")</f>
        <v>Jul</v>
      </c>
      <c r="Q147">
        <f>YEAR(Input_Data[[#This Row],[DATE]])</f>
        <v>2021</v>
      </c>
    </row>
    <row r="148" spans="1:17" x14ac:dyDescent="0.35">
      <c r="A148" s="1">
        <v>44387</v>
      </c>
      <c r="B148" t="s">
        <v>80</v>
      </c>
      <c r="C148">
        <v>6</v>
      </c>
      <c r="D148" t="s">
        <v>110</v>
      </c>
      <c r="E148" t="s">
        <v>112</v>
      </c>
      <c r="F148">
        <v>0</v>
      </c>
      <c r="G148" t="s">
        <v>137</v>
      </c>
      <c r="H148" t="str">
        <f>VLOOKUP(Input_Data[[#This Row],[PRODUCT ID]],Master_Data[],2,0)</f>
        <v>Product34</v>
      </c>
      <c r="I148" t="str">
        <f>VLOOKUP(Input_Data[[#This Row],[PRODUCT ID]],Master_Data[],3,0)</f>
        <v>Category04</v>
      </c>
      <c r="J148" t="str">
        <f>VLOOKUP(Input_Data[[#This Row],[PRODUCT ID]],Master_Data[],4,0)</f>
        <v>Lt</v>
      </c>
      <c r="K148" s="2">
        <f>VLOOKUP(Input_Data[[#This Row],[PRODUCT ID]],Master_Data[],5,0)</f>
        <v>55</v>
      </c>
      <c r="L148" s="2">
        <f>VLOOKUP(Input_Data[[#This Row],[PRODUCT ID]],Master_Data[],6,0)</f>
        <v>58.3</v>
      </c>
      <c r="M148" s="2">
        <f>Input_Data[[#This Row],[BUYING PRIZE]]*Input_Data[[#This Row],[QUANTITY]]</f>
        <v>330</v>
      </c>
      <c r="N148" s="2">
        <f>Input_Data[[#This Row],[SELLING PRICE]]*Input_Data[[#This Row],[QUANTITY]]*(1-Input_Data[[#This Row],[DISCOUNT %]])</f>
        <v>349.79999999999995</v>
      </c>
      <c r="O148">
        <f>DAY(Input_Data[[#This Row],[DATE]])</f>
        <v>10</v>
      </c>
      <c r="P148" t="str">
        <f>TEXT(Input_Data[[#This Row],[DATE]],"mmm")</f>
        <v>Jul</v>
      </c>
      <c r="Q148">
        <f>YEAR(Input_Data[[#This Row],[DATE]])</f>
        <v>2021</v>
      </c>
    </row>
    <row r="149" spans="1:17" x14ac:dyDescent="0.35">
      <c r="A149" s="1">
        <v>44388</v>
      </c>
      <c r="B149" t="s">
        <v>26</v>
      </c>
      <c r="C149">
        <v>4</v>
      </c>
      <c r="D149" t="s">
        <v>110</v>
      </c>
      <c r="E149" t="s">
        <v>111</v>
      </c>
      <c r="F149">
        <v>0</v>
      </c>
      <c r="G149" t="s">
        <v>138</v>
      </c>
      <c r="H149" t="str">
        <f>VLOOKUP(Input_Data[[#This Row],[PRODUCT ID]],Master_Data[],2,0)</f>
        <v>Product09</v>
      </c>
      <c r="I149" t="str">
        <f>VLOOKUP(Input_Data[[#This Row],[PRODUCT ID]],Master_Data[],3,0)</f>
        <v>Category01</v>
      </c>
      <c r="J149" t="str">
        <f>VLOOKUP(Input_Data[[#This Row],[PRODUCT ID]],Master_Data[],4,0)</f>
        <v>No.</v>
      </c>
      <c r="K149" s="2">
        <f>VLOOKUP(Input_Data[[#This Row],[PRODUCT ID]],Master_Data[],5,0)</f>
        <v>6</v>
      </c>
      <c r="L149" s="2">
        <f>VLOOKUP(Input_Data[[#This Row],[PRODUCT ID]],Master_Data[],6,0)</f>
        <v>7.8599999999999994</v>
      </c>
      <c r="M149" s="2">
        <f>Input_Data[[#This Row],[BUYING PRIZE]]*Input_Data[[#This Row],[QUANTITY]]</f>
        <v>24</v>
      </c>
      <c r="N149" s="2">
        <f>Input_Data[[#This Row],[SELLING PRICE]]*Input_Data[[#This Row],[QUANTITY]]*(1-Input_Data[[#This Row],[DISCOUNT %]])</f>
        <v>31.439999999999998</v>
      </c>
      <c r="O149">
        <f>DAY(Input_Data[[#This Row],[DATE]])</f>
        <v>11</v>
      </c>
      <c r="P149" t="str">
        <f>TEXT(Input_Data[[#This Row],[DATE]],"mmm")</f>
        <v>Jul</v>
      </c>
      <c r="Q149">
        <f>YEAR(Input_Data[[#This Row],[DATE]])</f>
        <v>2021</v>
      </c>
    </row>
    <row r="150" spans="1:17" x14ac:dyDescent="0.35">
      <c r="A150" s="1">
        <v>44390</v>
      </c>
      <c r="B150" t="s">
        <v>48</v>
      </c>
      <c r="C150">
        <v>1</v>
      </c>
      <c r="D150" t="s">
        <v>113</v>
      </c>
      <c r="E150" t="s">
        <v>112</v>
      </c>
      <c r="F150">
        <v>0</v>
      </c>
      <c r="G150" t="s">
        <v>140</v>
      </c>
      <c r="H150" t="str">
        <f>VLOOKUP(Input_Data[[#This Row],[PRODUCT ID]],Master_Data[],2,0)</f>
        <v>Product19</v>
      </c>
      <c r="I150" t="str">
        <f>VLOOKUP(Input_Data[[#This Row],[PRODUCT ID]],Master_Data[],3,0)</f>
        <v>Category02</v>
      </c>
      <c r="J150" t="str">
        <f>VLOOKUP(Input_Data[[#This Row],[PRODUCT ID]],Master_Data[],4,0)</f>
        <v>Ft</v>
      </c>
      <c r="K150" s="2">
        <f>VLOOKUP(Input_Data[[#This Row],[PRODUCT ID]],Master_Data[],5,0)</f>
        <v>150</v>
      </c>
      <c r="L150" s="2">
        <f>VLOOKUP(Input_Data[[#This Row],[PRODUCT ID]],Master_Data[],6,0)</f>
        <v>210</v>
      </c>
      <c r="M150" s="2">
        <f>Input_Data[[#This Row],[BUYING PRIZE]]*Input_Data[[#This Row],[QUANTITY]]</f>
        <v>150</v>
      </c>
      <c r="N150" s="2">
        <f>Input_Data[[#This Row],[SELLING PRICE]]*Input_Data[[#This Row],[QUANTITY]]*(1-Input_Data[[#This Row],[DISCOUNT %]])</f>
        <v>210</v>
      </c>
      <c r="O150">
        <f>DAY(Input_Data[[#This Row],[DATE]])</f>
        <v>13</v>
      </c>
      <c r="P150" t="str">
        <f>TEXT(Input_Data[[#This Row],[DATE]],"mmm")</f>
        <v>Jul</v>
      </c>
      <c r="Q150">
        <f>YEAR(Input_Data[[#This Row],[DATE]])</f>
        <v>2021</v>
      </c>
    </row>
    <row r="151" spans="1:17" x14ac:dyDescent="0.35">
      <c r="A151" s="1">
        <v>44393</v>
      </c>
      <c r="B151" t="s">
        <v>57</v>
      </c>
      <c r="C151">
        <v>8</v>
      </c>
      <c r="D151" t="s">
        <v>110</v>
      </c>
      <c r="E151" t="s">
        <v>112</v>
      </c>
      <c r="F151">
        <v>0</v>
      </c>
      <c r="G151" t="s">
        <v>136</v>
      </c>
      <c r="H151" t="str">
        <f>VLOOKUP(Input_Data[[#This Row],[PRODUCT ID]],Master_Data[],2,0)</f>
        <v>Product23</v>
      </c>
      <c r="I151" t="str">
        <f>VLOOKUP(Input_Data[[#This Row],[PRODUCT ID]],Master_Data[],3,0)</f>
        <v>Category03</v>
      </c>
      <c r="J151" t="str">
        <f>VLOOKUP(Input_Data[[#This Row],[PRODUCT ID]],Master_Data[],4,0)</f>
        <v>Ft</v>
      </c>
      <c r="K151" s="2">
        <f>VLOOKUP(Input_Data[[#This Row],[PRODUCT ID]],Master_Data[],5,0)</f>
        <v>141</v>
      </c>
      <c r="L151" s="2">
        <f>VLOOKUP(Input_Data[[#This Row],[PRODUCT ID]],Master_Data[],6,0)</f>
        <v>149.46</v>
      </c>
      <c r="M151" s="2">
        <f>Input_Data[[#This Row],[BUYING PRIZE]]*Input_Data[[#This Row],[QUANTITY]]</f>
        <v>1128</v>
      </c>
      <c r="N151" s="2">
        <f>Input_Data[[#This Row],[SELLING PRICE]]*Input_Data[[#This Row],[QUANTITY]]*(1-Input_Data[[#This Row],[DISCOUNT %]])</f>
        <v>1195.68</v>
      </c>
      <c r="O151">
        <f>DAY(Input_Data[[#This Row],[DATE]])</f>
        <v>16</v>
      </c>
      <c r="P151" t="str">
        <f>TEXT(Input_Data[[#This Row],[DATE]],"mmm")</f>
        <v>Jul</v>
      </c>
      <c r="Q151">
        <f>YEAR(Input_Data[[#This Row],[DATE]])</f>
        <v>2021</v>
      </c>
    </row>
    <row r="152" spans="1:17" x14ac:dyDescent="0.35">
      <c r="A152" s="1">
        <v>44395</v>
      </c>
      <c r="B152" t="s">
        <v>66</v>
      </c>
      <c r="C152">
        <v>14</v>
      </c>
      <c r="D152" t="s">
        <v>111</v>
      </c>
      <c r="E152" t="s">
        <v>111</v>
      </c>
      <c r="F152">
        <v>0</v>
      </c>
      <c r="G152" t="s">
        <v>138</v>
      </c>
      <c r="H152" t="str">
        <f>VLOOKUP(Input_Data[[#This Row],[PRODUCT ID]],Master_Data[],2,0)</f>
        <v>Product27</v>
      </c>
      <c r="I152" t="str">
        <f>VLOOKUP(Input_Data[[#This Row],[PRODUCT ID]],Master_Data[],3,0)</f>
        <v>Category04</v>
      </c>
      <c r="J152" t="str">
        <f>VLOOKUP(Input_Data[[#This Row],[PRODUCT ID]],Master_Data[],4,0)</f>
        <v>Lt</v>
      </c>
      <c r="K152" s="2">
        <f>VLOOKUP(Input_Data[[#This Row],[PRODUCT ID]],Master_Data[],5,0)</f>
        <v>48</v>
      </c>
      <c r="L152" s="2">
        <f>VLOOKUP(Input_Data[[#This Row],[PRODUCT ID]],Master_Data[],6,0)</f>
        <v>57.120000000000005</v>
      </c>
      <c r="M152" s="2">
        <f>Input_Data[[#This Row],[BUYING PRIZE]]*Input_Data[[#This Row],[QUANTITY]]</f>
        <v>672</v>
      </c>
      <c r="N152" s="2">
        <f>Input_Data[[#This Row],[SELLING PRICE]]*Input_Data[[#This Row],[QUANTITY]]*(1-Input_Data[[#This Row],[DISCOUNT %]])</f>
        <v>799.68000000000006</v>
      </c>
      <c r="O152">
        <f>DAY(Input_Data[[#This Row],[DATE]])</f>
        <v>18</v>
      </c>
      <c r="P152" t="str">
        <f>TEXT(Input_Data[[#This Row],[DATE]],"mmm")</f>
        <v>Jul</v>
      </c>
      <c r="Q152">
        <f>YEAR(Input_Data[[#This Row],[DATE]])</f>
        <v>2021</v>
      </c>
    </row>
    <row r="153" spans="1:17" x14ac:dyDescent="0.35">
      <c r="A153" s="1">
        <v>44397</v>
      </c>
      <c r="B153" t="s">
        <v>89</v>
      </c>
      <c r="C153">
        <v>11</v>
      </c>
      <c r="D153" t="s">
        <v>111</v>
      </c>
      <c r="E153" t="s">
        <v>111</v>
      </c>
      <c r="F153">
        <v>0</v>
      </c>
      <c r="G153" t="s">
        <v>140</v>
      </c>
      <c r="H153" t="str">
        <f>VLOOKUP(Input_Data[[#This Row],[PRODUCT ID]],Master_Data[],2,0)</f>
        <v>Product38</v>
      </c>
      <c r="I153" t="str">
        <f>VLOOKUP(Input_Data[[#This Row],[PRODUCT ID]],Master_Data[],3,0)</f>
        <v>Category05</v>
      </c>
      <c r="J153" t="str">
        <f>VLOOKUP(Input_Data[[#This Row],[PRODUCT ID]],Master_Data[],4,0)</f>
        <v>Kg</v>
      </c>
      <c r="K153" s="2">
        <f>VLOOKUP(Input_Data[[#This Row],[PRODUCT ID]],Master_Data[],5,0)</f>
        <v>72</v>
      </c>
      <c r="L153" s="2">
        <f>VLOOKUP(Input_Data[[#This Row],[PRODUCT ID]],Master_Data[],6,0)</f>
        <v>79.92</v>
      </c>
      <c r="M153" s="2">
        <f>Input_Data[[#This Row],[BUYING PRIZE]]*Input_Data[[#This Row],[QUANTITY]]</f>
        <v>792</v>
      </c>
      <c r="N153" s="2">
        <f>Input_Data[[#This Row],[SELLING PRICE]]*Input_Data[[#This Row],[QUANTITY]]*(1-Input_Data[[#This Row],[DISCOUNT %]])</f>
        <v>879.12</v>
      </c>
      <c r="O153">
        <f>DAY(Input_Data[[#This Row],[DATE]])</f>
        <v>20</v>
      </c>
      <c r="P153" t="str">
        <f>TEXT(Input_Data[[#This Row],[DATE]],"mmm")</f>
        <v>Jul</v>
      </c>
      <c r="Q153">
        <f>YEAR(Input_Data[[#This Row],[DATE]])</f>
        <v>2021</v>
      </c>
    </row>
    <row r="154" spans="1:17" x14ac:dyDescent="0.35">
      <c r="A154" s="1">
        <v>44397</v>
      </c>
      <c r="B154" t="s">
        <v>99</v>
      </c>
      <c r="C154">
        <v>5</v>
      </c>
      <c r="D154" t="s">
        <v>113</v>
      </c>
      <c r="E154" t="s">
        <v>111</v>
      </c>
      <c r="F154">
        <v>0</v>
      </c>
      <c r="G154" t="s">
        <v>140</v>
      </c>
      <c r="H154" t="str">
        <f>VLOOKUP(Input_Data[[#This Row],[PRODUCT ID]],Master_Data[],2,0)</f>
        <v>Product43</v>
      </c>
      <c r="I154" t="str">
        <f>VLOOKUP(Input_Data[[#This Row],[PRODUCT ID]],Master_Data[],3,0)</f>
        <v>Category05</v>
      </c>
      <c r="J154" t="str">
        <f>VLOOKUP(Input_Data[[#This Row],[PRODUCT ID]],Master_Data[],4,0)</f>
        <v>Kg</v>
      </c>
      <c r="K154" s="2">
        <f>VLOOKUP(Input_Data[[#This Row],[PRODUCT ID]],Master_Data[],5,0)</f>
        <v>67</v>
      </c>
      <c r="L154" s="2">
        <f>VLOOKUP(Input_Data[[#This Row],[PRODUCT ID]],Master_Data[],6,0)</f>
        <v>83.08</v>
      </c>
      <c r="M154" s="2">
        <f>Input_Data[[#This Row],[BUYING PRIZE]]*Input_Data[[#This Row],[QUANTITY]]</f>
        <v>335</v>
      </c>
      <c r="N154" s="2">
        <f>Input_Data[[#This Row],[SELLING PRICE]]*Input_Data[[#This Row],[QUANTITY]]*(1-Input_Data[[#This Row],[DISCOUNT %]])</f>
        <v>415.4</v>
      </c>
      <c r="O154">
        <f>DAY(Input_Data[[#This Row],[DATE]])</f>
        <v>20</v>
      </c>
      <c r="P154" t="str">
        <f>TEXT(Input_Data[[#This Row],[DATE]],"mmm")</f>
        <v>Jul</v>
      </c>
      <c r="Q154">
        <f>YEAR(Input_Data[[#This Row],[DATE]])</f>
        <v>2021</v>
      </c>
    </row>
    <row r="155" spans="1:17" x14ac:dyDescent="0.35">
      <c r="A155" s="1">
        <v>44398</v>
      </c>
      <c r="B155" t="s">
        <v>70</v>
      </c>
      <c r="C155">
        <v>15</v>
      </c>
      <c r="D155" t="s">
        <v>113</v>
      </c>
      <c r="E155" t="s">
        <v>111</v>
      </c>
      <c r="F155">
        <v>0</v>
      </c>
      <c r="G155" t="s">
        <v>141</v>
      </c>
      <c r="H155" t="str">
        <f>VLOOKUP(Input_Data[[#This Row],[PRODUCT ID]],Master_Data[],2,0)</f>
        <v>Product29</v>
      </c>
      <c r="I155" t="str">
        <f>VLOOKUP(Input_Data[[#This Row],[PRODUCT ID]],Master_Data[],3,0)</f>
        <v>Category04</v>
      </c>
      <c r="J155" t="str">
        <f>VLOOKUP(Input_Data[[#This Row],[PRODUCT ID]],Master_Data[],4,0)</f>
        <v>Lt</v>
      </c>
      <c r="K155" s="2">
        <f>VLOOKUP(Input_Data[[#This Row],[PRODUCT ID]],Master_Data[],5,0)</f>
        <v>47</v>
      </c>
      <c r="L155" s="2">
        <f>VLOOKUP(Input_Data[[#This Row],[PRODUCT ID]],Master_Data[],6,0)</f>
        <v>53.11</v>
      </c>
      <c r="M155" s="2">
        <f>Input_Data[[#This Row],[BUYING PRIZE]]*Input_Data[[#This Row],[QUANTITY]]</f>
        <v>705</v>
      </c>
      <c r="N155" s="2">
        <f>Input_Data[[#This Row],[SELLING PRICE]]*Input_Data[[#This Row],[QUANTITY]]*(1-Input_Data[[#This Row],[DISCOUNT %]])</f>
        <v>796.65</v>
      </c>
      <c r="O155">
        <f>DAY(Input_Data[[#This Row],[DATE]])</f>
        <v>21</v>
      </c>
      <c r="P155" t="str">
        <f>TEXT(Input_Data[[#This Row],[DATE]],"mmm")</f>
        <v>Jul</v>
      </c>
      <c r="Q155">
        <f>YEAR(Input_Data[[#This Row],[DATE]])</f>
        <v>2021</v>
      </c>
    </row>
    <row r="156" spans="1:17" x14ac:dyDescent="0.35">
      <c r="A156" s="1">
        <v>44399</v>
      </c>
      <c r="B156" t="s">
        <v>63</v>
      </c>
      <c r="C156">
        <v>3</v>
      </c>
      <c r="D156" t="s">
        <v>110</v>
      </c>
      <c r="E156" t="s">
        <v>112</v>
      </c>
      <c r="F156">
        <v>0</v>
      </c>
      <c r="G156" t="s">
        <v>142</v>
      </c>
      <c r="H156" t="str">
        <f>VLOOKUP(Input_Data[[#This Row],[PRODUCT ID]],Master_Data[],2,0)</f>
        <v>Product26</v>
      </c>
      <c r="I156" t="str">
        <f>VLOOKUP(Input_Data[[#This Row],[PRODUCT ID]],Master_Data[],3,0)</f>
        <v>Category04</v>
      </c>
      <c r="J156" t="str">
        <f>VLOOKUP(Input_Data[[#This Row],[PRODUCT ID]],Master_Data[],4,0)</f>
        <v>No.</v>
      </c>
      <c r="K156" s="2">
        <f>VLOOKUP(Input_Data[[#This Row],[PRODUCT ID]],Master_Data[],5,0)</f>
        <v>18</v>
      </c>
      <c r="L156" s="2">
        <f>VLOOKUP(Input_Data[[#This Row],[PRODUCT ID]],Master_Data[],6,0)</f>
        <v>24.66</v>
      </c>
      <c r="M156" s="2">
        <f>Input_Data[[#This Row],[BUYING PRIZE]]*Input_Data[[#This Row],[QUANTITY]]</f>
        <v>54</v>
      </c>
      <c r="N156" s="2">
        <f>Input_Data[[#This Row],[SELLING PRICE]]*Input_Data[[#This Row],[QUANTITY]]*(1-Input_Data[[#This Row],[DISCOUNT %]])</f>
        <v>73.98</v>
      </c>
      <c r="O156">
        <f>DAY(Input_Data[[#This Row],[DATE]])</f>
        <v>22</v>
      </c>
      <c r="P156" t="str">
        <f>TEXT(Input_Data[[#This Row],[DATE]],"mmm")</f>
        <v>Jul</v>
      </c>
      <c r="Q156">
        <f>YEAR(Input_Data[[#This Row],[DATE]])</f>
        <v>2021</v>
      </c>
    </row>
    <row r="157" spans="1:17" x14ac:dyDescent="0.35">
      <c r="A157" s="1">
        <v>44399</v>
      </c>
      <c r="B157" t="s">
        <v>59</v>
      </c>
      <c r="C157">
        <v>14</v>
      </c>
      <c r="D157" t="s">
        <v>111</v>
      </c>
      <c r="E157" t="s">
        <v>112</v>
      </c>
      <c r="F157">
        <v>0</v>
      </c>
      <c r="G157" t="s">
        <v>142</v>
      </c>
      <c r="H157" t="str">
        <f>VLOOKUP(Input_Data[[#This Row],[PRODUCT ID]],Master_Data[],2,0)</f>
        <v>Product24</v>
      </c>
      <c r="I157" t="str">
        <f>VLOOKUP(Input_Data[[#This Row],[PRODUCT ID]],Master_Data[],3,0)</f>
        <v>Category03</v>
      </c>
      <c r="J157" t="str">
        <f>VLOOKUP(Input_Data[[#This Row],[PRODUCT ID]],Master_Data[],4,0)</f>
        <v>Ft</v>
      </c>
      <c r="K157" s="2">
        <f>VLOOKUP(Input_Data[[#This Row],[PRODUCT ID]],Master_Data[],5,0)</f>
        <v>144</v>
      </c>
      <c r="L157" s="2">
        <f>VLOOKUP(Input_Data[[#This Row],[PRODUCT ID]],Master_Data[],6,0)</f>
        <v>156.96</v>
      </c>
      <c r="M157" s="2">
        <f>Input_Data[[#This Row],[BUYING PRIZE]]*Input_Data[[#This Row],[QUANTITY]]</f>
        <v>2016</v>
      </c>
      <c r="N157" s="2">
        <f>Input_Data[[#This Row],[SELLING PRICE]]*Input_Data[[#This Row],[QUANTITY]]*(1-Input_Data[[#This Row],[DISCOUNT %]])</f>
        <v>2197.44</v>
      </c>
      <c r="O157">
        <f>DAY(Input_Data[[#This Row],[DATE]])</f>
        <v>22</v>
      </c>
      <c r="P157" t="str">
        <f>TEXT(Input_Data[[#This Row],[DATE]],"mmm")</f>
        <v>Jul</v>
      </c>
      <c r="Q157">
        <f>YEAR(Input_Data[[#This Row],[DATE]])</f>
        <v>2021</v>
      </c>
    </row>
    <row r="158" spans="1:17" x14ac:dyDescent="0.35">
      <c r="A158" s="1">
        <v>44400</v>
      </c>
      <c r="B158" t="s">
        <v>84</v>
      </c>
      <c r="C158">
        <v>7</v>
      </c>
      <c r="D158" t="s">
        <v>110</v>
      </c>
      <c r="E158" t="s">
        <v>111</v>
      </c>
      <c r="F158">
        <v>0</v>
      </c>
      <c r="G158" t="s">
        <v>136</v>
      </c>
      <c r="H158" t="str">
        <f>VLOOKUP(Input_Data[[#This Row],[PRODUCT ID]],Master_Data[],2,0)</f>
        <v>Product36</v>
      </c>
      <c r="I158" t="str">
        <f>VLOOKUP(Input_Data[[#This Row],[PRODUCT ID]],Master_Data[],3,0)</f>
        <v>Category04</v>
      </c>
      <c r="J158" t="str">
        <f>VLOOKUP(Input_Data[[#This Row],[PRODUCT ID]],Master_Data[],4,0)</f>
        <v>Kg</v>
      </c>
      <c r="K158" s="2">
        <f>VLOOKUP(Input_Data[[#This Row],[PRODUCT ID]],Master_Data[],5,0)</f>
        <v>90</v>
      </c>
      <c r="L158" s="2">
        <f>VLOOKUP(Input_Data[[#This Row],[PRODUCT ID]],Master_Data[],6,0)</f>
        <v>96.3</v>
      </c>
      <c r="M158" s="2">
        <f>Input_Data[[#This Row],[BUYING PRIZE]]*Input_Data[[#This Row],[QUANTITY]]</f>
        <v>630</v>
      </c>
      <c r="N158" s="2">
        <f>Input_Data[[#This Row],[SELLING PRICE]]*Input_Data[[#This Row],[QUANTITY]]*(1-Input_Data[[#This Row],[DISCOUNT %]])</f>
        <v>674.1</v>
      </c>
      <c r="O158">
        <f>DAY(Input_Data[[#This Row],[DATE]])</f>
        <v>23</v>
      </c>
      <c r="P158" t="str">
        <f>TEXT(Input_Data[[#This Row],[DATE]],"mmm")</f>
        <v>Jul</v>
      </c>
      <c r="Q158">
        <f>YEAR(Input_Data[[#This Row],[DATE]])</f>
        <v>2021</v>
      </c>
    </row>
    <row r="159" spans="1:17" x14ac:dyDescent="0.35">
      <c r="A159" s="1">
        <v>44400</v>
      </c>
      <c r="B159" t="s">
        <v>86</v>
      </c>
      <c r="C159">
        <v>8</v>
      </c>
      <c r="D159" t="s">
        <v>113</v>
      </c>
      <c r="E159" t="s">
        <v>111</v>
      </c>
      <c r="F159">
        <v>0</v>
      </c>
      <c r="G159" t="s">
        <v>136</v>
      </c>
      <c r="H159" t="str">
        <f>VLOOKUP(Input_Data[[#This Row],[PRODUCT ID]],Master_Data[],2,0)</f>
        <v>Product37</v>
      </c>
      <c r="I159" t="str">
        <f>VLOOKUP(Input_Data[[#This Row],[PRODUCT ID]],Master_Data[],3,0)</f>
        <v>Category05</v>
      </c>
      <c r="J159" t="str">
        <f>VLOOKUP(Input_Data[[#This Row],[PRODUCT ID]],Master_Data[],4,0)</f>
        <v>Kg</v>
      </c>
      <c r="K159" s="2">
        <f>VLOOKUP(Input_Data[[#This Row],[PRODUCT ID]],Master_Data[],5,0)</f>
        <v>67</v>
      </c>
      <c r="L159" s="2">
        <f>VLOOKUP(Input_Data[[#This Row],[PRODUCT ID]],Master_Data[],6,0)</f>
        <v>85.76</v>
      </c>
      <c r="M159" s="2">
        <f>Input_Data[[#This Row],[BUYING PRIZE]]*Input_Data[[#This Row],[QUANTITY]]</f>
        <v>536</v>
      </c>
      <c r="N159" s="2">
        <f>Input_Data[[#This Row],[SELLING PRICE]]*Input_Data[[#This Row],[QUANTITY]]*(1-Input_Data[[#This Row],[DISCOUNT %]])</f>
        <v>686.08</v>
      </c>
      <c r="O159">
        <f>DAY(Input_Data[[#This Row],[DATE]])</f>
        <v>23</v>
      </c>
      <c r="P159" t="str">
        <f>TEXT(Input_Data[[#This Row],[DATE]],"mmm")</f>
        <v>Jul</v>
      </c>
      <c r="Q159">
        <f>YEAR(Input_Data[[#This Row],[DATE]])</f>
        <v>2021</v>
      </c>
    </row>
    <row r="160" spans="1:17" x14ac:dyDescent="0.35">
      <c r="A160" s="1">
        <v>44401</v>
      </c>
      <c r="B160" t="s">
        <v>26</v>
      </c>
      <c r="C160">
        <v>4</v>
      </c>
      <c r="D160" t="s">
        <v>111</v>
      </c>
      <c r="E160" t="s">
        <v>112</v>
      </c>
      <c r="F160">
        <v>0</v>
      </c>
      <c r="G160" t="s">
        <v>137</v>
      </c>
      <c r="H160" t="str">
        <f>VLOOKUP(Input_Data[[#This Row],[PRODUCT ID]],Master_Data[],2,0)</f>
        <v>Product09</v>
      </c>
      <c r="I160" t="str">
        <f>VLOOKUP(Input_Data[[#This Row],[PRODUCT ID]],Master_Data[],3,0)</f>
        <v>Category01</v>
      </c>
      <c r="J160" t="str">
        <f>VLOOKUP(Input_Data[[#This Row],[PRODUCT ID]],Master_Data[],4,0)</f>
        <v>No.</v>
      </c>
      <c r="K160" s="2">
        <f>VLOOKUP(Input_Data[[#This Row],[PRODUCT ID]],Master_Data[],5,0)</f>
        <v>6</v>
      </c>
      <c r="L160" s="2">
        <f>VLOOKUP(Input_Data[[#This Row],[PRODUCT ID]],Master_Data[],6,0)</f>
        <v>7.8599999999999994</v>
      </c>
      <c r="M160" s="2">
        <f>Input_Data[[#This Row],[BUYING PRIZE]]*Input_Data[[#This Row],[QUANTITY]]</f>
        <v>24</v>
      </c>
      <c r="N160" s="2">
        <f>Input_Data[[#This Row],[SELLING PRICE]]*Input_Data[[#This Row],[QUANTITY]]*(1-Input_Data[[#This Row],[DISCOUNT %]])</f>
        <v>31.439999999999998</v>
      </c>
      <c r="O160">
        <f>DAY(Input_Data[[#This Row],[DATE]])</f>
        <v>24</v>
      </c>
      <c r="P160" t="str">
        <f>TEXT(Input_Data[[#This Row],[DATE]],"mmm")</f>
        <v>Jul</v>
      </c>
      <c r="Q160">
        <f>YEAR(Input_Data[[#This Row],[DATE]])</f>
        <v>2021</v>
      </c>
    </row>
    <row r="161" spans="1:17" x14ac:dyDescent="0.35">
      <c r="A161" s="1">
        <v>44406</v>
      </c>
      <c r="B161" t="s">
        <v>101</v>
      </c>
      <c r="C161">
        <v>15</v>
      </c>
      <c r="D161" t="s">
        <v>111</v>
      </c>
      <c r="E161" t="s">
        <v>112</v>
      </c>
      <c r="F161">
        <v>0</v>
      </c>
      <c r="G161" t="s">
        <v>142</v>
      </c>
      <c r="H161" t="str">
        <f>VLOOKUP(Input_Data[[#This Row],[PRODUCT ID]],Master_Data[],2,0)</f>
        <v>Product44</v>
      </c>
      <c r="I161" t="str">
        <f>VLOOKUP(Input_Data[[#This Row],[PRODUCT ID]],Master_Data[],3,0)</f>
        <v>Category05</v>
      </c>
      <c r="J161" t="str">
        <f>VLOOKUP(Input_Data[[#This Row],[PRODUCT ID]],Master_Data[],4,0)</f>
        <v>Kg</v>
      </c>
      <c r="K161" s="2">
        <f>VLOOKUP(Input_Data[[#This Row],[PRODUCT ID]],Master_Data[],5,0)</f>
        <v>76</v>
      </c>
      <c r="L161" s="2">
        <f>VLOOKUP(Input_Data[[#This Row],[PRODUCT ID]],Master_Data[],6,0)</f>
        <v>82.08</v>
      </c>
      <c r="M161" s="2">
        <f>Input_Data[[#This Row],[BUYING PRIZE]]*Input_Data[[#This Row],[QUANTITY]]</f>
        <v>1140</v>
      </c>
      <c r="N161" s="2">
        <f>Input_Data[[#This Row],[SELLING PRICE]]*Input_Data[[#This Row],[QUANTITY]]*(1-Input_Data[[#This Row],[DISCOUNT %]])</f>
        <v>1231.2</v>
      </c>
      <c r="O161">
        <f>DAY(Input_Data[[#This Row],[DATE]])</f>
        <v>29</v>
      </c>
      <c r="P161" t="str">
        <f>TEXT(Input_Data[[#This Row],[DATE]],"mmm")</f>
        <v>Jul</v>
      </c>
      <c r="Q161">
        <f>YEAR(Input_Data[[#This Row],[DATE]])</f>
        <v>2021</v>
      </c>
    </row>
    <row r="162" spans="1:17" x14ac:dyDescent="0.35">
      <c r="A162" s="1">
        <v>44409</v>
      </c>
      <c r="B162" t="s">
        <v>6</v>
      </c>
      <c r="C162">
        <v>11</v>
      </c>
      <c r="D162" t="s">
        <v>113</v>
      </c>
      <c r="E162" t="s">
        <v>112</v>
      </c>
      <c r="F162">
        <v>0</v>
      </c>
      <c r="G162" t="s">
        <v>138</v>
      </c>
      <c r="H162" t="str">
        <f>VLOOKUP(Input_Data[[#This Row],[PRODUCT ID]],Master_Data[],2,0)</f>
        <v>Product01</v>
      </c>
      <c r="I162" t="str">
        <f>VLOOKUP(Input_Data[[#This Row],[PRODUCT ID]],Master_Data[],3,0)</f>
        <v>Category01</v>
      </c>
      <c r="J162" t="str">
        <f>VLOOKUP(Input_Data[[#This Row],[PRODUCT ID]],Master_Data[],4,0)</f>
        <v>Kg</v>
      </c>
      <c r="K162" s="2">
        <f>VLOOKUP(Input_Data[[#This Row],[PRODUCT ID]],Master_Data[],5,0)</f>
        <v>98</v>
      </c>
      <c r="L162" s="2">
        <f>VLOOKUP(Input_Data[[#This Row],[PRODUCT ID]],Master_Data[],6,0)</f>
        <v>103.88</v>
      </c>
      <c r="M162" s="2">
        <f>Input_Data[[#This Row],[BUYING PRIZE]]*Input_Data[[#This Row],[QUANTITY]]</f>
        <v>1078</v>
      </c>
      <c r="N162" s="2">
        <f>Input_Data[[#This Row],[SELLING PRICE]]*Input_Data[[#This Row],[QUANTITY]]*(1-Input_Data[[#This Row],[DISCOUNT %]])</f>
        <v>1142.6799999999998</v>
      </c>
      <c r="O162">
        <f>DAY(Input_Data[[#This Row],[DATE]])</f>
        <v>1</v>
      </c>
      <c r="P162" t="str">
        <f>TEXT(Input_Data[[#This Row],[DATE]],"mmm")</f>
        <v>Aug</v>
      </c>
      <c r="Q162">
        <f>YEAR(Input_Data[[#This Row],[DATE]])</f>
        <v>2021</v>
      </c>
    </row>
    <row r="163" spans="1:17" x14ac:dyDescent="0.35">
      <c r="A163" s="1">
        <v>44410</v>
      </c>
      <c r="B163" t="s">
        <v>57</v>
      </c>
      <c r="C163">
        <v>3</v>
      </c>
      <c r="D163" t="s">
        <v>113</v>
      </c>
      <c r="E163" t="s">
        <v>111</v>
      </c>
      <c r="F163">
        <v>0</v>
      </c>
      <c r="G163" t="s">
        <v>139</v>
      </c>
      <c r="H163" t="str">
        <f>VLOOKUP(Input_Data[[#This Row],[PRODUCT ID]],Master_Data[],2,0)</f>
        <v>Product23</v>
      </c>
      <c r="I163" t="str">
        <f>VLOOKUP(Input_Data[[#This Row],[PRODUCT ID]],Master_Data[],3,0)</f>
        <v>Category03</v>
      </c>
      <c r="J163" t="str">
        <f>VLOOKUP(Input_Data[[#This Row],[PRODUCT ID]],Master_Data[],4,0)</f>
        <v>Ft</v>
      </c>
      <c r="K163" s="2">
        <f>VLOOKUP(Input_Data[[#This Row],[PRODUCT ID]],Master_Data[],5,0)</f>
        <v>141</v>
      </c>
      <c r="L163" s="2">
        <f>VLOOKUP(Input_Data[[#This Row],[PRODUCT ID]],Master_Data[],6,0)</f>
        <v>149.46</v>
      </c>
      <c r="M163" s="2">
        <f>Input_Data[[#This Row],[BUYING PRIZE]]*Input_Data[[#This Row],[QUANTITY]]</f>
        <v>423</v>
      </c>
      <c r="N163" s="2">
        <f>Input_Data[[#This Row],[SELLING PRICE]]*Input_Data[[#This Row],[QUANTITY]]*(1-Input_Data[[#This Row],[DISCOUNT %]])</f>
        <v>448.38</v>
      </c>
      <c r="O163">
        <f>DAY(Input_Data[[#This Row],[DATE]])</f>
        <v>2</v>
      </c>
      <c r="P163" t="str">
        <f>TEXT(Input_Data[[#This Row],[DATE]],"mmm")</f>
        <v>Aug</v>
      </c>
      <c r="Q163">
        <f>YEAR(Input_Data[[#This Row],[DATE]])</f>
        <v>2021</v>
      </c>
    </row>
    <row r="164" spans="1:17" x14ac:dyDescent="0.35">
      <c r="A164" s="1">
        <v>44411</v>
      </c>
      <c r="B164" t="s">
        <v>55</v>
      </c>
      <c r="C164">
        <v>13</v>
      </c>
      <c r="D164" t="s">
        <v>111</v>
      </c>
      <c r="E164" t="s">
        <v>111</v>
      </c>
      <c r="F164">
        <v>0</v>
      </c>
      <c r="G164" t="s">
        <v>140</v>
      </c>
      <c r="H164" t="str">
        <f>VLOOKUP(Input_Data[[#This Row],[PRODUCT ID]],Master_Data[],2,0)</f>
        <v>Product22</v>
      </c>
      <c r="I164" t="str">
        <f>VLOOKUP(Input_Data[[#This Row],[PRODUCT ID]],Master_Data[],3,0)</f>
        <v>Category03</v>
      </c>
      <c r="J164" t="str">
        <f>VLOOKUP(Input_Data[[#This Row],[PRODUCT ID]],Master_Data[],4,0)</f>
        <v>Ft</v>
      </c>
      <c r="K164" s="2">
        <f>VLOOKUP(Input_Data[[#This Row],[PRODUCT ID]],Master_Data[],5,0)</f>
        <v>121</v>
      </c>
      <c r="L164" s="2">
        <f>VLOOKUP(Input_Data[[#This Row],[PRODUCT ID]],Master_Data[],6,0)</f>
        <v>141.57</v>
      </c>
      <c r="M164" s="2">
        <f>Input_Data[[#This Row],[BUYING PRIZE]]*Input_Data[[#This Row],[QUANTITY]]</f>
        <v>1573</v>
      </c>
      <c r="N164" s="2">
        <f>Input_Data[[#This Row],[SELLING PRICE]]*Input_Data[[#This Row],[QUANTITY]]*(1-Input_Data[[#This Row],[DISCOUNT %]])</f>
        <v>1840.4099999999999</v>
      </c>
      <c r="O164">
        <f>DAY(Input_Data[[#This Row],[DATE]])</f>
        <v>3</v>
      </c>
      <c r="P164" t="str">
        <f>TEXT(Input_Data[[#This Row],[DATE]],"mmm")</f>
        <v>Aug</v>
      </c>
      <c r="Q164">
        <f>YEAR(Input_Data[[#This Row],[DATE]])</f>
        <v>2021</v>
      </c>
    </row>
    <row r="165" spans="1:17" x14ac:dyDescent="0.35">
      <c r="A165" s="1">
        <v>44411</v>
      </c>
      <c r="B165" t="s">
        <v>80</v>
      </c>
      <c r="C165">
        <v>12</v>
      </c>
      <c r="D165" t="s">
        <v>111</v>
      </c>
      <c r="E165" t="s">
        <v>111</v>
      </c>
      <c r="F165">
        <v>0</v>
      </c>
      <c r="G165" t="s">
        <v>140</v>
      </c>
      <c r="H165" t="str">
        <f>VLOOKUP(Input_Data[[#This Row],[PRODUCT ID]],Master_Data[],2,0)</f>
        <v>Product34</v>
      </c>
      <c r="I165" t="str">
        <f>VLOOKUP(Input_Data[[#This Row],[PRODUCT ID]],Master_Data[],3,0)</f>
        <v>Category04</v>
      </c>
      <c r="J165" t="str">
        <f>VLOOKUP(Input_Data[[#This Row],[PRODUCT ID]],Master_Data[],4,0)</f>
        <v>Lt</v>
      </c>
      <c r="K165" s="2">
        <f>VLOOKUP(Input_Data[[#This Row],[PRODUCT ID]],Master_Data[],5,0)</f>
        <v>55</v>
      </c>
      <c r="L165" s="2">
        <f>VLOOKUP(Input_Data[[#This Row],[PRODUCT ID]],Master_Data[],6,0)</f>
        <v>58.3</v>
      </c>
      <c r="M165" s="2">
        <f>Input_Data[[#This Row],[BUYING PRIZE]]*Input_Data[[#This Row],[QUANTITY]]</f>
        <v>660</v>
      </c>
      <c r="N165" s="2">
        <f>Input_Data[[#This Row],[SELLING PRICE]]*Input_Data[[#This Row],[QUANTITY]]*(1-Input_Data[[#This Row],[DISCOUNT %]])</f>
        <v>699.59999999999991</v>
      </c>
      <c r="O165">
        <f>DAY(Input_Data[[#This Row],[DATE]])</f>
        <v>3</v>
      </c>
      <c r="P165" t="str">
        <f>TEXT(Input_Data[[#This Row],[DATE]],"mmm")</f>
        <v>Aug</v>
      </c>
      <c r="Q165">
        <f>YEAR(Input_Data[[#This Row],[DATE]])</f>
        <v>2021</v>
      </c>
    </row>
    <row r="166" spans="1:17" x14ac:dyDescent="0.35">
      <c r="A166" s="1">
        <v>44413</v>
      </c>
      <c r="B166" t="s">
        <v>68</v>
      </c>
      <c r="C166">
        <v>14</v>
      </c>
      <c r="D166" t="s">
        <v>113</v>
      </c>
      <c r="E166" t="s">
        <v>112</v>
      </c>
      <c r="F166">
        <v>0</v>
      </c>
      <c r="G166" t="s">
        <v>142</v>
      </c>
      <c r="H166" t="str">
        <f>VLOOKUP(Input_Data[[#This Row],[PRODUCT ID]],Master_Data[],2,0)</f>
        <v>Product28</v>
      </c>
      <c r="I166" t="str">
        <f>VLOOKUP(Input_Data[[#This Row],[PRODUCT ID]],Master_Data[],3,0)</f>
        <v>Category04</v>
      </c>
      <c r="J166" t="str">
        <f>VLOOKUP(Input_Data[[#This Row],[PRODUCT ID]],Master_Data[],4,0)</f>
        <v>No.</v>
      </c>
      <c r="K166" s="2">
        <f>VLOOKUP(Input_Data[[#This Row],[PRODUCT ID]],Master_Data[],5,0)</f>
        <v>37</v>
      </c>
      <c r="L166" s="2">
        <f>VLOOKUP(Input_Data[[#This Row],[PRODUCT ID]],Master_Data[],6,0)</f>
        <v>41.81</v>
      </c>
      <c r="M166" s="2">
        <f>Input_Data[[#This Row],[BUYING PRIZE]]*Input_Data[[#This Row],[QUANTITY]]</f>
        <v>518</v>
      </c>
      <c r="N166" s="2">
        <f>Input_Data[[#This Row],[SELLING PRICE]]*Input_Data[[#This Row],[QUANTITY]]*(1-Input_Data[[#This Row],[DISCOUNT %]])</f>
        <v>585.34</v>
      </c>
      <c r="O166">
        <f>DAY(Input_Data[[#This Row],[DATE]])</f>
        <v>5</v>
      </c>
      <c r="P166" t="str">
        <f>TEXT(Input_Data[[#This Row],[DATE]],"mmm")</f>
        <v>Aug</v>
      </c>
      <c r="Q166">
        <f>YEAR(Input_Data[[#This Row],[DATE]])</f>
        <v>2021</v>
      </c>
    </row>
    <row r="167" spans="1:17" x14ac:dyDescent="0.35">
      <c r="A167" s="1">
        <v>44414</v>
      </c>
      <c r="B167" t="s">
        <v>86</v>
      </c>
      <c r="C167">
        <v>1</v>
      </c>
      <c r="D167" t="s">
        <v>110</v>
      </c>
      <c r="E167" t="s">
        <v>112</v>
      </c>
      <c r="F167">
        <v>0</v>
      </c>
      <c r="G167" t="s">
        <v>136</v>
      </c>
      <c r="H167" t="str">
        <f>VLOOKUP(Input_Data[[#This Row],[PRODUCT ID]],Master_Data[],2,0)</f>
        <v>Product37</v>
      </c>
      <c r="I167" t="str">
        <f>VLOOKUP(Input_Data[[#This Row],[PRODUCT ID]],Master_Data[],3,0)</f>
        <v>Category05</v>
      </c>
      <c r="J167" t="str">
        <f>VLOOKUP(Input_Data[[#This Row],[PRODUCT ID]],Master_Data[],4,0)</f>
        <v>Kg</v>
      </c>
      <c r="K167" s="2">
        <f>VLOOKUP(Input_Data[[#This Row],[PRODUCT ID]],Master_Data[],5,0)</f>
        <v>67</v>
      </c>
      <c r="L167" s="2">
        <f>VLOOKUP(Input_Data[[#This Row],[PRODUCT ID]],Master_Data[],6,0)</f>
        <v>85.76</v>
      </c>
      <c r="M167" s="2">
        <f>Input_Data[[#This Row],[BUYING PRIZE]]*Input_Data[[#This Row],[QUANTITY]]</f>
        <v>67</v>
      </c>
      <c r="N167" s="2">
        <f>Input_Data[[#This Row],[SELLING PRICE]]*Input_Data[[#This Row],[QUANTITY]]*(1-Input_Data[[#This Row],[DISCOUNT %]])</f>
        <v>85.76</v>
      </c>
      <c r="O167">
        <f>DAY(Input_Data[[#This Row],[DATE]])</f>
        <v>6</v>
      </c>
      <c r="P167" t="str">
        <f>TEXT(Input_Data[[#This Row],[DATE]],"mmm")</f>
        <v>Aug</v>
      </c>
      <c r="Q167">
        <f>YEAR(Input_Data[[#This Row],[DATE]])</f>
        <v>2021</v>
      </c>
    </row>
    <row r="168" spans="1:17" x14ac:dyDescent="0.35">
      <c r="A168" s="1">
        <v>44418</v>
      </c>
      <c r="B168" t="s">
        <v>17</v>
      </c>
      <c r="C168">
        <v>4</v>
      </c>
      <c r="D168" t="s">
        <v>110</v>
      </c>
      <c r="E168" t="s">
        <v>112</v>
      </c>
      <c r="F168">
        <v>0</v>
      </c>
      <c r="G168" t="s">
        <v>140</v>
      </c>
      <c r="H168" t="str">
        <f>VLOOKUP(Input_Data[[#This Row],[PRODUCT ID]],Master_Data[],2,0)</f>
        <v>Product05</v>
      </c>
      <c r="I168" t="str">
        <f>VLOOKUP(Input_Data[[#This Row],[PRODUCT ID]],Master_Data[],3,0)</f>
        <v>Category01</v>
      </c>
      <c r="J168" t="str">
        <f>VLOOKUP(Input_Data[[#This Row],[PRODUCT ID]],Master_Data[],4,0)</f>
        <v>Ft</v>
      </c>
      <c r="K168" s="2">
        <f>VLOOKUP(Input_Data[[#This Row],[PRODUCT ID]],Master_Data[],5,0)</f>
        <v>133</v>
      </c>
      <c r="L168" s="2">
        <f>VLOOKUP(Input_Data[[#This Row],[PRODUCT ID]],Master_Data[],6,0)</f>
        <v>155.61000000000001</v>
      </c>
      <c r="M168" s="2">
        <f>Input_Data[[#This Row],[BUYING PRIZE]]*Input_Data[[#This Row],[QUANTITY]]</f>
        <v>532</v>
      </c>
      <c r="N168" s="2">
        <f>Input_Data[[#This Row],[SELLING PRICE]]*Input_Data[[#This Row],[QUANTITY]]*(1-Input_Data[[#This Row],[DISCOUNT %]])</f>
        <v>622.44000000000005</v>
      </c>
      <c r="O168">
        <f>DAY(Input_Data[[#This Row],[DATE]])</f>
        <v>10</v>
      </c>
      <c r="P168" t="str">
        <f>TEXT(Input_Data[[#This Row],[DATE]],"mmm")</f>
        <v>Aug</v>
      </c>
      <c r="Q168">
        <f>YEAR(Input_Data[[#This Row],[DATE]])</f>
        <v>2021</v>
      </c>
    </row>
    <row r="169" spans="1:17" x14ac:dyDescent="0.35">
      <c r="A169" s="1">
        <v>44418</v>
      </c>
      <c r="B169" t="s">
        <v>101</v>
      </c>
      <c r="C169">
        <v>10</v>
      </c>
      <c r="D169" t="s">
        <v>111</v>
      </c>
      <c r="E169" t="s">
        <v>112</v>
      </c>
      <c r="F169">
        <v>0</v>
      </c>
      <c r="G169" t="s">
        <v>140</v>
      </c>
      <c r="H169" t="str">
        <f>VLOOKUP(Input_Data[[#This Row],[PRODUCT ID]],Master_Data[],2,0)</f>
        <v>Product44</v>
      </c>
      <c r="I169" t="str">
        <f>VLOOKUP(Input_Data[[#This Row],[PRODUCT ID]],Master_Data[],3,0)</f>
        <v>Category05</v>
      </c>
      <c r="J169" t="str">
        <f>VLOOKUP(Input_Data[[#This Row],[PRODUCT ID]],Master_Data[],4,0)</f>
        <v>Kg</v>
      </c>
      <c r="K169" s="2">
        <f>VLOOKUP(Input_Data[[#This Row],[PRODUCT ID]],Master_Data[],5,0)</f>
        <v>76</v>
      </c>
      <c r="L169" s="2">
        <f>VLOOKUP(Input_Data[[#This Row],[PRODUCT ID]],Master_Data[],6,0)</f>
        <v>82.08</v>
      </c>
      <c r="M169" s="2">
        <f>Input_Data[[#This Row],[BUYING PRIZE]]*Input_Data[[#This Row],[QUANTITY]]</f>
        <v>760</v>
      </c>
      <c r="N169" s="2">
        <f>Input_Data[[#This Row],[SELLING PRICE]]*Input_Data[[#This Row],[QUANTITY]]*(1-Input_Data[[#This Row],[DISCOUNT %]])</f>
        <v>820.8</v>
      </c>
      <c r="O169">
        <f>DAY(Input_Data[[#This Row],[DATE]])</f>
        <v>10</v>
      </c>
      <c r="P169" t="str">
        <f>TEXT(Input_Data[[#This Row],[DATE]],"mmm")</f>
        <v>Aug</v>
      </c>
      <c r="Q169">
        <f>YEAR(Input_Data[[#This Row],[DATE]])</f>
        <v>2021</v>
      </c>
    </row>
    <row r="170" spans="1:17" x14ac:dyDescent="0.35">
      <c r="A170" s="1">
        <v>44418</v>
      </c>
      <c r="B170" t="s">
        <v>20</v>
      </c>
      <c r="C170">
        <v>6</v>
      </c>
      <c r="D170" t="s">
        <v>113</v>
      </c>
      <c r="E170" t="s">
        <v>112</v>
      </c>
      <c r="F170">
        <v>0</v>
      </c>
      <c r="G170" t="s">
        <v>140</v>
      </c>
      <c r="H170" t="str">
        <f>VLOOKUP(Input_Data[[#This Row],[PRODUCT ID]],Master_Data[],2,0)</f>
        <v>Product06</v>
      </c>
      <c r="I170" t="str">
        <f>VLOOKUP(Input_Data[[#This Row],[PRODUCT ID]],Master_Data[],3,0)</f>
        <v>Category01</v>
      </c>
      <c r="J170" t="str">
        <f>VLOOKUP(Input_Data[[#This Row],[PRODUCT ID]],Master_Data[],4,0)</f>
        <v>Kg</v>
      </c>
      <c r="K170" s="2">
        <f>VLOOKUP(Input_Data[[#This Row],[PRODUCT ID]],Master_Data[],5,0)</f>
        <v>75</v>
      </c>
      <c r="L170" s="2">
        <f>VLOOKUP(Input_Data[[#This Row],[PRODUCT ID]],Master_Data[],6,0)</f>
        <v>85.5</v>
      </c>
      <c r="M170" s="2">
        <f>Input_Data[[#This Row],[BUYING PRIZE]]*Input_Data[[#This Row],[QUANTITY]]</f>
        <v>450</v>
      </c>
      <c r="N170" s="2">
        <f>Input_Data[[#This Row],[SELLING PRICE]]*Input_Data[[#This Row],[QUANTITY]]*(1-Input_Data[[#This Row],[DISCOUNT %]])</f>
        <v>513</v>
      </c>
      <c r="O170">
        <f>DAY(Input_Data[[#This Row],[DATE]])</f>
        <v>10</v>
      </c>
      <c r="P170" t="str">
        <f>TEXT(Input_Data[[#This Row],[DATE]],"mmm")</f>
        <v>Aug</v>
      </c>
      <c r="Q170">
        <f>YEAR(Input_Data[[#This Row],[DATE]])</f>
        <v>2021</v>
      </c>
    </row>
    <row r="171" spans="1:17" x14ac:dyDescent="0.35">
      <c r="A171" s="1">
        <v>44419</v>
      </c>
      <c r="B171" t="s">
        <v>57</v>
      </c>
      <c r="C171">
        <v>4</v>
      </c>
      <c r="D171" t="s">
        <v>113</v>
      </c>
      <c r="E171" t="s">
        <v>111</v>
      </c>
      <c r="F171">
        <v>0</v>
      </c>
      <c r="G171" t="s">
        <v>141</v>
      </c>
      <c r="H171" t="str">
        <f>VLOOKUP(Input_Data[[#This Row],[PRODUCT ID]],Master_Data[],2,0)</f>
        <v>Product23</v>
      </c>
      <c r="I171" t="str">
        <f>VLOOKUP(Input_Data[[#This Row],[PRODUCT ID]],Master_Data[],3,0)</f>
        <v>Category03</v>
      </c>
      <c r="J171" t="str">
        <f>VLOOKUP(Input_Data[[#This Row],[PRODUCT ID]],Master_Data[],4,0)</f>
        <v>Ft</v>
      </c>
      <c r="K171" s="2">
        <f>VLOOKUP(Input_Data[[#This Row],[PRODUCT ID]],Master_Data[],5,0)</f>
        <v>141</v>
      </c>
      <c r="L171" s="2">
        <f>VLOOKUP(Input_Data[[#This Row],[PRODUCT ID]],Master_Data[],6,0)</f>
        <v>149.46</v>
      </c>
      <c r="M171" s="2">
        <f>Input_Data[[#This Row],[BUYING PRIZE]]*Input_Data[[#This Row],[QUANTITY]]</f>
        <v>564</v>
      </c>
      <c r="N171" s="2">
        <f>Input_Data[[#This Row],[SELLING PRICE]]*Input_Data[[#This Row],[QUANTITY]]*(1-Input_Data[[#This Row],[DISCOUNT %]])</f>
        <v>597.84</v>
      </c>
      <c r="O171">
        <f>DAY(Input_Data[[#This Row],[DATE]])</f>
        <v>11</v>
      </c>
      <c r="P171" t="str">
        <f>TEXT(Input_Data[[#This Row],[DATE]],"mmm")</f>
        <v>Aug</v>
      </c>
      <c r="Q171">
        <f>YEAR(Input_Data[[#This Row],[DATE]])</f>
        <v>2021</v>
      </c>
    </row>
    <row r="172" spans="1:17" x14ac:dyDescent="0.35">
      <c r="A172" s="1">
        <v>44421</v>
      </c>
      <c r="B172" t="s">
        <v>32</v>
      </c>
      <c r="C172">
        <v>13</v>
      </c>
      <c r="D172" t="s">
        <v>113</v>
      </c>
      <c r="E172" t="s">
        <v>111</v>
      </c>
      <c r="F172">
        <v>0</v>
      </c>
      <c r="G172" t="s">
        <v>136</v>
      </c>
      <c r="H172" t="str">
        <f>VLOOKUP(Input_Data[[#This Row],[PRODUCT ID]],Master_Data[],2,0)</f>
        <v>Product11</v>
      </c>
      <c r="I172" t="str">
        <f>VLOOKUP(Input_Data[[#This Row],[PRODUCT ID]],Master_Data[],3,0)</f>
        <v>Category02</v>
      </c>
      <c r="J172" t="str">
        <f>VLOOKUP(Input_Data[[#This Row],[PRODUCT ID]],Master_Data[],4,0)</f>
        <v>Lt</v>
      </c>
      <c r="K172" s="2">
        <f>VLOOKUP(Input_Data[[#This Row],[PRODUCT ID]],Master_Data[],5,0)</f>
        <v>44</v>
      </c>
      <c r="L172" s="2">
        <f>VLOOKUP(Input_Data[[#This Row],[PRODUCT ID]],Master_Data[],6,0)</f>
        <v>48.4</v>
      </c>
      <c r="M172" s="2">
        <f>Input_Data[[#This Row],[BUYING PRIZE]]*Input_Data[[#This Row],[QUANTITY]]</f>
        <v>572</v>
      </c>
      <c r="N172" s="2">
        <f>Input_Data[[#This Row],[SELLING PRICE]]*Input_Data[[#This Row],[QUANTITY]]*(1-Input_Data[[#This Row],[DISCOUNT %]])</f>
        <v>629.19999999999993</v>
      </c>
      <c r="O172">
        <f>DAY(Input_Data[[#This Row],[DATE]])</f>
        <v>13</v>
      </c>
      <c r="P172" t="str">
        <f>TEXT(Input_Data[[#This Row],[DATE]],"mmm")</f>
        <v>Aug</v>
      </c>
      <c r="Q172">
        <f>YEAR(Input_Data[[#This Row],[DATE]])</f>
        <v>2021</v>
      </c>
    </row>
    <row r="173" spans="1:17" x14ac:dyDescent="0.35">
      <c r="A173" s="1">
        <v>44421</v>
      </c>
      <c r="B173" t="s">
        <v>66</v>
      </c>
      <c r="C173">
        <v>9</v>
      </c>
      <c r="D173" t="s">
        <v>113</v>
      </c>
      <c r="E173" t="s">
        <v>111</v>
      </c>
      <c r="F173">
        <v>0</v>
      </c>
      <c r="G173" t="s">
        <v>136</v>
      </c>
      <c r="H173" t="str">
        <f>VLOOKUP(Input_Data[[#This Row],[PRODUCT ID]],Master_Data[],2,0)</f>
        <v>Product27</v>
      </c>
      <c r="I173" t="str">
        <f>VLOOKUP(Input_Data[[#This Row],[PRODUCT ID]],Master_Data[],3,0)</f>
        <v>Category04</v>
      </c>
      <c r="J173" t="str">
        <f>VLOOKUP(Input_Data[[#This Row],[PRODUCT ID]],Master_Data[],4,0)</f>
        <v>Lt</v>
      </c>
      <c r="K173" s="2">
        <f>VLOOKUP(Input_Data[[#This Row],[PRODUCT ID]],Master_Data[],5,0)</f>
        <v>48</v>
      </c>
      <c r="L173" s="2">
        <f>VLOOKUP(Input_Data[[#This Row],[PRODUCT ID]],Master_Data[],6,0)</f>
        <v>57.120000000000005</v>
      </c>
      <c r="M173" s="2">
        <f>Input_Data[[#This Row],[BUYING PRIZE]]*Input_Data[[#This Row],[QUANTITY]]</f>
        <v>432</v>
      </c>
      <c r="N173" s="2">
        <f>Input_Data[[#This Row],[SELLING PRICE]]*Input_Data[[#This Row],[QUANTITY]]*(1-Input_Data[[#This Row],[DISCOUNT %]])</f>
        <v>514.08000000000004</v>
      </c>
      <c r="O173">
        <f>DAY(Input_Data[[#This Row],[DATE]])</f>
        <v>13</v>
      </c>
      <c r="P173" t="str">
        <f>TEXT(Input_Data[[#This Row],[DATE]],"mmm")</f>
        <v>Aug</v>
      </c>
      <c r="Q173">
        <f>YEAR(Input_Data[[#This Row],[DATE]])</f>
        <v>2021</v>
      </c>
    </row>
    <row r="174" spans="1:17" x14ac:dyDescent="0.35">
      <c r="A174" s="1">
        <v>44424</v>
      </c>
      <c r="B174" t="s">
        <v>12</v>
      </c>
      <c r="C174">
        <v>3</v>
      </c>
      <c r="D174" t="s">
        <v>111</v>
      </c>
      <c r="E174" t="s">
        <v>111</v>
      </c>
      <c r="F174">
        <v>0</v>
      </c>
      <c r="G174" t="s">
        <v>139</v>
      </c>
      <c r="H174" t="str">
        <f>VLOOKUP(Input_Data[[#This Row],[PRODUCT ID]],Master_Data[],2,0)</f>
        <v>Product03</v>
      </c>
      <c r="I174" t="str">
        <f>VLOOKUP(Input_Data[[#This Row],[PRODUCT ID]],Master_Data[],3,0)</f>
        <v>Category01</v>
      </c>
      <c r="J174" t="str">
        <f>VLOOKUP(Input_Data[[#This Row],[PRODUCT ID]],Master_Data[],4,0)</f>
        <v>Kg</v>
      </c>
      <c r="K174" s="2">
        <f>VLOOKUP(Input_Data[[#This Row],[PRODUCT ID]],Master_Data[],5,0)</f>
        <v>71</v>
      </c>
      <c r="L174" s="2">
        <f>VLOOKUP(Input_Data[[#This Row],[PRODUCT ID]],Master_Data[],6,0)</f>
        <v>80.94</v>
      </c>
      <c r="M174" s="2">
        <f>Input_Data[[#This Row],[BUYING PRIZE]]*Input_Data[[#This Row],[QUANTITY]]</f>
        <v>213</v>
      </c>
      <c r="N174" s="2">
        <f>Input_Data[[#This Row],[SELLING PRICE]]*Input_Data[[#This Row],[QUANTITY]]*(1-Input_Data[[#This Row],[DISCOUNT %]])</f>
        <v>242.82</v>
      </c>
      <c r="O174">
        <f>DAY(Input_Data[[#This Row],[DATE]])</f>
        <v>16</v>
      </c>
      <c r="P174" t="str">
        <f>TEXT(Input_Data[[#This Row],[DATE]],"mmm")</f>
        <v>Aug</v>
      </c>
      <c r="Q174">
        <f>YEAR(Input_Data[[#This Row],[DATE]])</f>
        <v>2021</v>
      </c>
    </row>
    <row r="175" spans="1:17" x14ac:dyDescent="0.35">
      <c r="A175" s="1">
        <v>44426</v>
      </c>
      <c r="B175" t="s">
        <v>61</v>
      </c>
      <c r="C175">
        <v>6</v>
      </c>
      <c r="D175" t="s">
        <v>113</v>
      </c>
      <c r="E175" t="s">
        <v>111</v>
      </c>
      <c r="F175">
        <v>0</v>
      </c>
      <c r="G175" t="s">
        <v>141</v>
      </c>
      <c r="H175" t="str">
        <f>VLOOKUP(Input_Data[[#This Row],[PRODUCT ID]],Master_Data[],2,0)</f>
        <v>Product25</v>
      </c>
      <c r="I175" t="str">
        <f>VLOOKUP(Input_Data[[#This Row],[PRODUCT ID]],Master_Data[],3,0)</f>
        <v>Category03</v>
      </c>
      <c r="J175" t="str">
        <f>VLOOKUP(Input_Data[[#This Row],[PRODUCT ID]],Master_Data[],4,0)</f>
        <v>No.</v>
      </c>
      <c r="K175" s="2">
        <f>VLOOKUP(Input_Data[[#This Row],[PRODUCT ID]],Master_Data[],5,0)</f>
        <v>7</v>
      </c>
      <c r="L175" s="2">
        <f>VLOOKUP(Input_Data[[#This Row],[PRODUCT ID]],Master_Data[],6,0)</f>
        <v>8.33</v>
      </c>
      <c r="M175" s="2">
        <f>Input_Data[[#This Row],[BUYING PRIZE]]*Input_Data[[#This Row],[QUANTITY]]</f>
        <v>42</v>
      </c>
      <c r="N175" s="2">
        <f>Input_Data[[#This Row],[SELLING PRICE]]*Input_Data[[#This Row],[QUANTITY]]*(1-Input_Data[[#This Row],[DISCOUNT %]])</f>
        <v>49.980000000000004</v>
      </c>
      <c r="O175">
        <f>DAY(Input_Data[[#This Row],[DATE]])</f>
        <v>18</v>
      </c>
      <c r="P175" t="str">
        <f>TEXT(Input_Data[[#This Row],[DATE]],"mmm")</f>
        <v>Aug</v>
      </c>
      <c r="Q175">
        <f>YEAR(Input_Data[[#This Row],[DATE]])</f>
        <v>2021</v>
      </c>
    </row>
    <row r="176" spans="1:17" x14ac:dyDescent="0.35">
      <c r="A176" s="1">
        <v>44428</v>
      </c>
      <c r="B176" t="s">
        <v>50</v>
      </c>
      <c r="C176">
        <v>15</v>
      </c>
      <c r="D176" t="s">
        <v>113</v>
      </c>
      <c r="E176" t="s">
        <v>112</v>
      </c>
      <c r="F176">
        <v>0</v>
      </c>
      <c r="G176" t="s">
        <v>136</v>
      </c>
      <c r="H176" t="str">
        <f>VLOOKUP(Input_Data[[#This Row],[PRODUCT ID]],Master_Data[],2,0)</f>
        <v>Product20</v>
      </c>
      <c r="I176" t="str">
        <f>VLOOKUP(Input_Data[[#This Row],[PRODUCT ID]],Master_Data[],3,0)</f>
        <v>Category03</v>
      </c>
      <c r="J176" t="str">
        <f>VLOOKUP(Input_Data[[#This Row],[PRODUCT ID]],Master_Data[],4,0)</f>
        <v>Lt</v>
      </c>
      <c r="K176" s="2">
        <f>VLOOKUP(Input_Data[[#This Row],[PRODUCT ID]],Master_Data[],5,0)</f>
        <v>61</v>
      </c>
      <c r="L176" s="2">
        <f>VLOOKUP(Input_Data[[#This Row],[PRODUCT ID]],Master_Data[],6,0)</f>
        <v>76.25</v>
      </c>
      <c r="M176" s="2">
        <f>Input_Data[[#This Row],[BUYING PRIZE]]*Input_Data[[#This Row],[QUANTITY]]</f>
        <v>915</v>
      </c>
      <c r="N176" s="2">
        <f>Input_Data[[#This Row],[SELLING PRICE]]*Input_Data[[#This Row],[QUANTITY]]*(1-Input_Data[[#This Row],[DISCOUNT %]])</f>
        <v>1143.75</v>
      </c>
      <c r="O176">
        <f>DAY(Input_Data[[#This Row],[DATE]])</f>
        <v>20</v>
      </c>
      <c r="P176" t="str">
        <f>TEXT(Input_Data[[#This Row],[DATE]],"mmm")</f>
        <v>Aug</v>
      </c>
      <c r="Q176">
        <f>YEAR(Input_Data[[#This Row],[DATE]])</f>
        <v>2021</v>
      </c>
    </row>
    <row r="177" spans="1:17" x14ac:dyDescent="0.35">
      <c r="A177" s="1">
        <v>44428</v>
      </c>
      <c r="B177" t="s">
        <v>74</v>
      </c>
      <c r="C177">
        <v>9</v>
      </c>
      <c r="D177" t="s">
        <v>113</v>
      </c>
      <c r="E177" t="s">
        <v>111</v>
      </c>
      <c r="F177">
        <v>0</v>
      </c>
      <c r="G177" t="s">
        <v>136</v>
      </c>
      <c r="H177" t="str">
        <f>VLOOKUP(Input_Data[[#This Row],[PRODUCT ID]],Master_Data[],2,0)</f>
        <v>Product31</v>
      </c>
      <c r="I177" t="str">
        <f>VLOOKUP(Input_Data[[#This Row],[PRODUCT ID]],Master_Data[],3,0)</f>
        <v>Category04</v>
      </c>
      <c r="J177" t="str">
        <f>VLOOKUP(Input_Data[[#This Row],[PRODUCT ID]],Master_Data[],4,0)</f>
        <v>Kg</v>
      </c>
      <c r="K177" s="2">
        <f>VLOOKUP(Input_Data[[#This Row],[PRODUCT ID]],Master_Data[],5,0)</f>
        <v>93</v>
      </c>
      <c r="L177" s="2">
        <f>VLOOKUP(Input_Data[[#This Row],[PRODUCT ID]],Master_Data[],6,0)</f>
        <v>104.16</v>
      </c>
      <c r="M177" s="2">
        <f>Input_Data[[#This Row],[BUYING PRIZE]]*Input_Data[[#This Row],[QUANTITY]]</f>
        <v>837</v>
      </c>
      <c r="N177" s="2">
        <f>Input_Data[[#This Row],[SELLING PRICE]]*Input_Data[[#This Row],[QUANTITY]]*(1-Input_Data[[#This Row],[DISCOUNT %]])</f>
        <v>937.43999999999994</v>
      </c>
      <c r="O177">
        <f>DAY(Input_Data[[#This Row],[DATE]])</f>
        <v>20</v>
      </c>
      <c r="P177" t="str">
        <f>TEXT(Input_Data[[#This Row],[DATE]],"mmm")</f>
        <v>Aug</v>
      </c>
      <c r="Q177">
        <f>YEAR(Input_Data[[#This Row],[DATE]])</f>
        <v>2021</v>
      </c>
    </row>
    <row r="178" spans="1:17" x14ac:dyDescent="0.35">
      <c r="A178" s="1">
        <v>44428</v>
      </c>
      <c r="B178" t="s">
        <v>68</v>
      </c>
      <c r="C178">
        <v>13</v>
      </c>
      <c r="D178" t="s">
        <v>113</v>
      </c>
      <c r="E178" t="s">
        <v>111</v>
      </c>
      <c r="F178">
        <v>0</v>
      </c>
      <c r="G178" t="s">
        <v>136</v>
      </c>
      <c r="H178" t="str">
        <f>VLOOKUP(Input_Data[[#This Row],[PRODUCT ID]],Master_Data[],2,0)</f>
        <v>Product28</v>
      </c>
      <c r="I178" t="str">
        <f>VLOOKUP(Input_Data[[#This Row],[PRODUCT ID]],Master_Data[],3,0)</f>
        <v>Category04</v>
      </c>
      <c r="J178" t="str">
        <f>VLOOKUP(Input_Data[[#This Row],[PRODUCT ID]],Master_Data[],4,0)</f>
        <v>No.</v>
      </c>
      <c r="K178" s="2">
        <f>VLOOKUP(Input_Data[[#This Row],[PRODUCT ID]],Master_Data[],5,0)</f>
        <v>37</v>
      </c>
      <c r="L178" s="2">
        <f>VLOOKUP(Input_Data[[#This Row],[PRODUCT ID]],Master_Data[],6,0)</f>
        <v>41.81</v>
      </c>
      <c r="M178" s="2">
        <f>Input_Data[[#This Row],[BUYING PRIZE]]*Input_Data[[#This Row],[QUANTITY]]</f>
        <v>481</v>
      </c>
      <c r="N178" s="2">
        <f>Input_Data[[#This Row],[SELLING PRICE]]*Input_Data[[#This Row],[QUANTITY]]*(1-Input_Data[[#This Row],[DISCOUNT %]])</f>
        <v>543.53</v>
      </c>
      <c r="O178">
        <f>DAY(Input_Data[[#This Row],[DATE]])</f>
        <v>20</v>
      </c>
      <c r="P178" t="str">
        <f>TEXT(Input_Data[[#This Row],[DATE]],"mmm")</f>
        <v>Aug</v>
      </c>
      <c r="Q178">
        <f>YEAR(Input_Data[[#This Row],[DATE]])</f>
        <v>2021</v>
      </c>
    </row>
    <row r="179" spans="1:17" x14ac:dyDescent="0.35">
      <c r="A179" s="1">
        <v>44434</v>
      </c>
      <c r="B179" t="s">
        <v>91</v>
      </c>
      <c r="C179">
        <v>4</v>
      </c>
      <c r="D179" t="s">
        <v>113</v>
      </c>
      <c r="E179" t="s">
        <v>111</v>
      </c>
      <c r="F179">
        <v>0</v>
      </c>
      <c r="G179" t="s">
        <v>142</v>
      </c>
      <c r="H179" t="str">
        <f>VLOOKUP(Input_Data[[#This Row],[PRODUCT ID]],Master_Data[],2,0)</f>
        <v>Product39</v>
      </c>
      <c r="I179" t="str">
        <f>VLOOKUP(Input_Data[[#This Row],[PRODUCT ID]],Master_Data[],3,0)</f>
        <v>Category05</v>
      </c>
      <c r="J179" t="str">
        <f>VLOOKUP(Input_Data[[#This Row],[PRODUCT ID]],Master_Data[],4,0)</f>
        <v>No.</v>
      </c>
      <c r="K179" s="2">
        <f>VLOOKUP(Input_Data[[#This Row],[PRODUCT ID]],Master_Data[],5,0)</f>
        <v>37</v>
      </c>
      <c r="L179" s="2">
        <f>VLOOKUP(Input_Data[[#This Row],[PRODUCT ID]],Master_Data[],6,0)</f>
        <v>42.55</v>
      </c>
      <c r="M179" s="2">
        <f>Input_Data[[#This Row],[BUYING PRIZE]]*Input_Data[[#This Row],[QUANTITY]]</f>
        <v>148</v>
      </c>
      <c r="N179" s="2">
        <f>Input_Data[[#This Row],[SELLING PRICE]]*Input_Data[[#This Row],[QUANTITY]]*(1-Input_Data[[#This Row],[DISCOUNT %]])</f>
        <v>170.2</v>
      </c>
      <c r="O179">
        <f>DAY(Input_Data[[#This Row],[DATE]])</f>
        <v>26</v>
      </c>
      <c r="P179" t="str">
        <f>TEXT(Input_Data[[#This Row],[DATE]],"mmm")</f>
        <v>Aug</v>
      </c>
      <c r="Q179">
        <f>YEAR(Input_Data[[#This Row],[DATE]])</f>
        <v>2021</v>
      </c>
    </row>
    <row r="180" spans="1:17" x14ac:dyDescent="0.35">
      <c r="A180" s="1">
        <v>44437</v>
      </c>
      <c r="B180" t="s">
        <v>80</v>
      </c>
      <c r="C180">
        <v>12</v>
      </c>
      <c r="D180" t="s">
        <v>110</v>
      </c>
      <c r="E180" t="s">
        <v>111</v>
      </c>
      <c r="F180">
        <v>0</v>
      </c>
      <c r="G180" t="s">
        <v>138</v>
      </c>
      <c r="H180" t="str">
        <f>VLOOKUP(Input_Data[[#This Row],[PRODUCT ID]],Master_Data[],2,0)</f>
        <v>Product34</v>
      </c>
      <c r="I180" t="str">
        <f>VLOOKUP(Input_Data[[#This Row],[PRODUCT ID]],Master_Data[],3,0)</f>
        <v>Category04</v>
      </c>
      <c r="J180" t="str">
        <f>VLOOKUP(Input_Data[[#This Row],[PRODUCT ID]],Master_Data[],4,0)</f>
        <v>Lt</v>
      </c>
      <c r="K180" s="2">
        <f>VLOOKUP(Input_Data[[#This Row],[PRODUCT ID]],Master_Data[],5,0)</f>
        <v>55</v>
      </c>
      <c r="L180" s="2">
        <f>VLOOKUP(Input_Data[[#This Row],[PRODUCT ID]],Master_Data[],6,0)</f>
        <v>58.3</v>
      </c>
      <c r="M180" s="2">
        <f>Input_Data[[#This Row],[BUYING PRIZE]]*Input_Data[[#This Row],[QUANTITY]]</f>
        <v>660</v>
      </c>
      <c r="N180" s="2">
        <f>Input_Data[[#This Row],[SELLING PRICE]]*Input_Data[[#This Row],[QUANTITY]]*(1-Input_Data[[#This Row],[DISCOUNT %]])</f>
        <v>699.59999999999991</v>
      </c>
      <c r="O180">
        <f>DAY(Input_Data[[#This Row],[DATE]])</f>
        <v>29</v>
      </c>
      <c r="P180" t="str">
        <f>TEXT(Input_Data[[#This Row],[DATE]],"mmm")</f>
        <v>Aug</v>
      </c>
      <c r="Q180">
        <f>YEAR(Input_Data[[#This Row],[DATE]])</f>
        <v>2021</v>
      </c>
    </row>
    <row r="181" spans="1:17" x14ac:dyDescent="0.35">
      <c r="A181" s="1">
        <v>44438</v>
      </c>
      <c r="B181" t="s">
        <v>36</v>
      </c>
      <c r="C181">
        <v>13</v>
      </c>
      <c r="D181" t="s">
        <v>113</v>
      </c>
      <c r="E181" t="s">
        <v>111</v>
      </c>
      <c r="F181">
        <v>0</v>
      </c>
      <c r="G181" t="s">
        <v>139</v>
      </c>
      <c r="H181" t="str">
        <f>VLOOKUP(Input_Data[[#This Row],[PRODUCT ID]],Master_Data[],2,0)</f>
        <v>Product13</v>
      </c>
      <c r="I181" t="str">
        <f>VLOOKUP(Input_Data[[#This Row],[PRODUCT ID]],Master_Data[],3,0)</f>
        <v>Category02</v>
      </c>
      <c r="J181" t="str">
        <f>VLOOKUP(Input_Data[[#This Row],[PRODUCT ID]],Master_Data[],4,0)</f>
        <v>Kg</v>
      </c>
      <c r="K181" s="2">
        <f>VLOOKUP(Input_Data[[#This Row],[PRODUCT ID]],Master_Data[],5,0)</f>
        <v>112</v>
      </c>
      <c r="L181" s="2">
        <f>VLOOKUP(Input_Data[[#This Row],[PRODUCT ID]],Master_Data[],6,0)</f>
        <v>122.08</v>
      </c>
      <c r="M181" s="2">
        <f>Input_Data[[#This Row],[BUYING PRIZE]]*Input_Data[[#This Row],[QUANTITY]]</f>
        <v>1456</v>
      </c>
      <c r="N181" s="2">
        <f>Input_Data[[#This Row],[SELLING PRICE]]*Input_Data[[#This Row],[QUANTITY]]*(1-Input_Data[[#This Row],[DISCOUNT %]])</f>
        <v>1587.04</v>
      </c>
      <c r="O181">
        <f>DAY(Input_Data[[#This Row],[DATE]])</f>
        <v>30</v>
      </c>
      <c r="P181" t="str">
        <f>TEXT(Input_Data[[#This Row],[DATE]],"mmm")</f>
        <v>Aug</v>
      </c>
      <c r="Q181">
        <f>YEAR(Input_Data[[#This Row],[DATE]])</f>
        <v>2021</v>
      </c>
    </row>
    <row r="182" spans="1:17" x14ac:dyDescent="0.35">
      <c r="A182" s="1">
        <v>44439</v>
      </c>
      <c r="B182" t="s">
        <v>6</v>
      </c>
      <c r="C182">
        <v>2</v>
      </c>
      <c r="D182" t="s">
        <v>113</v>
      </c>
      <c r="E182" t="s">
        <v>111</v>
      </c>
      <c r="F182">
        <v>0</v>
      </c>
      <c r="G182" t="s">
        <v>140</v>
      </c>
      <c r="H182" t="str">
        <f>VLOOKUP(Input_Data[[#This Row],[PRODUCT ID]],Master_Data[],2,0)</f>
        <v>Product01</v>
      </c>
      <c r="I182" t="str">
        <f>VLOOKUP(Input_Data[[#This Row],[PRODUCT ID]],Master_Data[],3,0)</f>
        <v>Category01</v>
      </c>
      <c r="J182" t="str">
        <f>VLOOKUP(Input_Data[[#This Row],[PRODUCT ID]],Master_Data[],4,0)</f>
        <v>Kg</v>
      </c>
      <c r="K182" s="2">
        <f>VLOOKUP(Input_Data[[#This Row],[PRODUCT ID]],Master_Data[],5,0)</f>
        <v>98</v>
      </c>
      <c r="L182" s="2">
        <f>VLOOKUP(Input_Data[[#This Row],[PRODUCT ID]],Master_Data[],6,0)</f>
        <v>103.88</v>
      </c>
      <c r="M182" s="2">
        <f>Input_Data[[#This Row],[BUYING PRIZE]]*Input_Data[[#This Row],[QUANTITY]]</f>
        <v>196</v>
      </c>
      <c r="N182" s="2">
        <f>Input_Data[[#This Row],[SELLING PRICE]]*Input_Data[[#This Row],[QUANTITY]]*(1-Input_Data[[#This Row],[DISCOUNT %]])</f>
        <v>207.76</v>
      </c>
      <c r="O182">
        <f>DAY(Input_Data[[#This Row],[DATE]])</f>
        <v>31</v>
      </c>
      <c r="P182" t="str">
        <f>TEXT(Input_Data[[#This Row],[DATE]],"mmm")</f>
        <v>Aug</v>
      </c>
      <c r="Q182">
        <f>YEAR(Input_Data[[#This Row],[DATE]])</f>
        <v>2021</v>
      </c>
    </row>
    <row r="183" spans="1:17" x14ac:dyDescent="0.35">
      <c r="A183" s="1">
        <v>44439</v>
      </c>
      <c r="B183" t="s">
        <v>82</v>
      </c>
      <c r="C183">
        <v>11</v>
      </c>
      <c r="D183" t="s">
        <v>113</v>
      </c>
      <c r="E183" t="s">
        <v>111</v>
      </c>
      <c r="F183">
        <v>0</v>
      </c>
      <c r="G183" t="s">
        <v>140</v>
      </c>
      <c r="H183" t="str">
        <f>VLOOKUP(Input_Data[[#This Row],[PRODUCT ID]],Master_Data[],2,0)</f>
        <v>Product35</v>
      </c>
      <c r="I183" t="str">
        <f>VLOOKUP(Input_Data[[#This Row],[PRODUCT ID]],Master_Data[],3,0)</f>
        <v>Category04</v>
      </c>
      <c r="J183" t="str">
        <f>VLOOKUP(Input_Data[[#This Row],[PRODUCT ID]],Master_Data[],4,0)</f>
        <v>No.</v>
      </c>
      <c r="K183" s="2">
        <f>VLOOKUP(Input_Data[[#This Row],[PRODUCT ID]],Master_Data[],5,0)</f>
        <v>5</v>
      </c>
      <c r="L183" s="2">
        <f>VLOOKUP(Input_Data[[#This Row],[PRODUCT ID]],Master_Data[],6,0)</f>
        <v>6.7</v>
      </c>
      <c r="M183" s="2">
        <f>Input_Data[[#This Row],[BUYING PRIZE]]*Input_Data[[#This Row],[QUANTITY]]</f>
        <v>55</v>
      </c>
      <c r="N183" s="2">
        <f>Input_Data[[#This Row],[SELLING PRICE]]*Input_Data[[#This Row],[QUANTITY]]*(1-Input_Data[[#This Row],[DISCOUNT %]])</f>
        <v>73.7</v>
      </c>
      <c r="O183">
        <f>DAY(Input_Data[[#This Row],[DATE]])</f>
        <v>31</v>
      </c>
      <c r="P183" t="str">
        <f>TEXT(Input_Data[[#This Row],[DATE]],"mmm")</f>
        <v>Aug</v>
      </c>
      <c r="Q183">
        <f>YEAR(Input_Data[[#This Row],[DATE]])</f>
        <v>2021</v>
      </c>
    </row>
    <row r="184" spans="1:17" x14ac:dyDescent="0.35">
      <c r="A184" s="1">
        <v>44440</v>
      </c>
      <c r="B184" t="s">
        <v>59</v>
      </c>
      <c r="C184">
        <v>1</v>
      </c>
      <c r="D184" t="s">
        <v>110</v>
      </c>
      <c r="E184" t="s">
        <v>112</v>
      </c>
      <c r="F184">
        <v>0</v>
      </c>
      <c r="G184" t="s">
        <v>141</v>
      </c>
      <c r="H184" t="str">
        <f>VLOOKUP(Input_Data[[#This Row],[PRODUCT ID]],Master_Data[],2,0)</f>
        <v>Product24</v>
      </c>
      <c r="I184" t="str">
        <f>VLOOKUP(Input_Data[[#This Row],[PRODUCT ID]],Master_Data[],3,0)</f>
        <v>Category03</v>
      </c>
      <c r="J184" t="str">
        <f>VLOOKUP(Input_Data[[#This Row],[PRODUCT ID]],Master_Data[],4,0)</f>
        <v>Ft</v>
      </c>
      <c r="K184" s="2">
        <f>VLOOKUP(Input_Data[[#This Row],[PRODUCT ID]],Master_Data[],5,0)</f>
        <v>144</v>
      </c>
      <c r="L184" s="2">
        <f>VLOOKUP(Input_Data[[#This Row],[PRODUCT ID]],Master_Data[],6,0)</f>
        <v>156.96</v>
      </c>
      <c r="M184" s="2">
        <f>Input_Data[[#This Row],[BUYING PRIZE]]*Input_Data[[#This Row],[QUANTITY]]</f>
        <v>144</v>
      </c>
      <c r="N184" s="2">
        <f>Input_Data[[#This Row],[SELLING PRICE]]*Input_Data[[#This Row],[QUANTITY]]*(1-Input_Data[[#This Row],[DISCOUNT %]])</f>
        <v>156.96</v>
      </c>
      <c r="O184">
        <f>DAY(Input_Data[[#This Row],[DATE]])</f>
        <v>1</v>
      </c>
      <c r="P184" t="str">
        <f>TEXT(Input_Data[[#This Row],[DATE]],"mmm")</f>
        <v>Sep</v>
      </c>
      <c r="Q184">
        <f>YEAR(Input_Data[[#This Row],[DATE]])</f>
        <v>2021</v>
      </c>
    </row>
    <row r="185" spans="1:17" x14ac:dyDescent="0.35">
      <c r="A185" s="1">
        <v>44440</v>
      </c>
      <c r="B185" t="s">
        <v>12</v>
      </c>
      <c r="C185">
        <v>14</v>
      </c>
      <c r="D185" t="s">
        <v>111</v>
      </c>
      <c r="E185" t="s">
        <v>111</v>
      </c>
      <c r="F185">
        <v>0</v>
      </c>
      <c r="G185" t="s">
        <v>141</v>
      </c>
      <c r="H185" t="str">
        <f>VLOOKUP(Input_Data[[#This Row],[PRODUCT ID]],Master_Data[],2,0)</f>
        <v>Product03</v>
      </c>
      <c r="I185" t="str">
        <f>VLOOKUP(Input_Data[[#This Row],[PRODUCT ID]],Master_Data[],3,0)</f>
        <v>Category01</v>
      </c>
      <c r="J185" t="str">
        <f>VLOOKUP(Input_Data[[#This Row],[PRODUCT ID]],Master_Data[],4,0)</f>
        <v>Kg</v>
      </c>
      <c r="K185" s="2">
        <f>VLOOKUP(Input_Data[[#This Row],[PRODUCT ID]],Master_Data[],5,0)</f>
        <v>71</v>
      </c>
      <c r="L185" s="2">
        <f>VLOOKUP(Input_Data[[#This Row],[PRODUCT ID]],Master_Data[],6,0)</f>
        <v>80.94</v>
      </c>
      <c r="M185" s="2">
        <f>Input_Data[[#This Row],[BUYING PRIZE]]*Input_Data[[#This Row],[QUANTITY]]</f>
        <v>994</v>
      </c>
      <c r="N185" s="2">
        <f>Input_Data[[#This Row],[SELLING PRICE]]*Input_Data[[#This Row],[QUANTITY]]*(1-Input_Data[[#This Row],[DISCOUNT %]])</f>
        <v>1133.1599999999999</v>
      </c>
      <c r="O185">
        <f>DAY(Input_Data[[#This Row],[DATE]])</f>
        <v>1</v>
      </c>
      <c r="P185" t="str">
        <f>TEXT(Input_Data[[#This Row],[DATE]],"mmm")</f>
        <v>Sep</v>
      </c>
      <c r="Q185">
        <f>YEAR(Input_Data[[#This Row],[DATE]])</f>
        <v>2021</v>
      </c>
    </row>
    <row r="186" spans="1:17" x14ac:dyDescent="0.35">
      <c r="A186" s="1">
        <v>44442</v>
      </c>
      <c r="B186" t="s">
        <v>95</v>
      </c>
      <c r="C186">
        <v>8</v>
      </c>
      <c r="D186" t="s">
        <v>113</v>
      </c>
      <c r="E186" t="s">
        <v>111</v>
      </c>
      <c r="F186">
        <v>0</v>
      </c>
      <c r="G186" t="s">
        <v>136</v>
      </c>
      <c r="H186" t="str">
        <f>VLOOKUP(Input_Data[[#This Row],[PRODUCT ID]],Master_Data[],2,0)</f>
        <v>Product41</v>
      </c>
      <c r="I186" t="str">
        <f>VLOOKUP(Input_Data[[#This Row],[PRODUCT ID]],Master_Data[],3,0)</f>
        <v>Category05</v>
      </c>
      <c r="J186" t="str">
        <f>VLOOKUP(Input_Data[[#This Row],[PRODUCT ID]],Master_Data[],4,0)</f>
        <v>Ft</v>
      </c>
      <c r="K186" s="2">
        <f>VLOOKUP(Input_Data[[#This Row],[PRODUCT ID]],Master_Data[],5,0)</f>
        <v>138</v>
      </c>
      <c r="L186" s="2">
        <f>VLOOKUP(Input_Data[[#This Row],[PRODUCT ID]],Master_Data[],6,0)</f>
        <v>173.88</v>
      </c>
      <c r="M186" s="2">
        <f>Input_Data[[#This Row],[BUYING PRIZE]]*Input_Data[[#This Row],[QUANTITY]]</f>
        <v>1104</v>
      </c>
      <c r="N186" s="2">
        <f>Input_Data[[#This Row],[SELLING PRICE]]*Input_Data[[#This Row],[QUANTITY]]*(1-Input_Data[[#This Row],[DISCOUNT %]])</f>
        <v>1391.04</v>
      </c>
      <c r="O186">
        <f>DAY(Input_Data[[#This Row],[DATE]])</f>
        <v>3</v>
      </c>
      <c r="P186" t="str">
        <f>TEXT(Input_Data[[#This Row],[DATE]],"mmm")</f>
        <v>Sep</v>
      </c>
      <c r="Q186">
        <f>YEAR(Input_Data[[#This Row],[DATE]])</f>
        <v>2021</v>
      </c>
    </row>
    <row r="187" spans="1:17" x14ac:dyDescent="0.35">
      <c r="A187" s="1">
        <v>44443</v>
      </c>
      <c r="B187" t="s">
        <v>68</v>
      </c>
      <c r="C187">
        <v>7</v>
      </c>
      <c r="D187" t="s">
        <v>113</v>
      </c>
      <c r="E187" t="s">
        <v>111</v>
      </c>
      <c r="F187">
        <v>0</v>
      </c>
      <c r="G187" t="s">
        <v>137</v>
      </c>
      <c r="H187" t="str">
        <f>VLOOKUP(Input_Data[[#This Row],[PRODUCT ID]],Master_Data[],2,0)</f>
        <v>Product28</v>
      </c>
      <c r="I187" t="str">
        <f>VLOOKUP(Input_Data[[#This Row],[PRODUCT ID]],Master_Data[],3,0)</f>
        <v>Category04</v>
      </c>
      <c r="J187" t="str">
        <f>VLOOKUP(Input_Data[[#This Row],[PRODUCT ID]],Master_Data[],4,0)</f>
        <v>No.</v>
      </c>
      <c r="K187" s="2">
        <f>VLOOKUP(Input_Data[[#This Row],[PRODUCT ID]],Master_Data[],5,0)</f>
        <v>37</v>
      </c>
      <c r="L187" s="2">
        <f>VLOOKUP(Input_Data[[#This Row],[PRODUCT ID]],Master_Data[],6,0)</f>
        <v>41.81</v>
      </c>
      <c r="M187" s="2">
        <f>Input_Data[[#This Row],[BUYING PRIZE]]*Input_Data[[#This Row],[QUANTITY]]</f>
        <v>259</v>
      </c>
      <c r="N187" s="2">
        <f>Input_Data[[#This Row],[SELLING PRICE]]*Input_Data[[#This Row],[QUANTITY]]*(1-Input_Data[[#This Row],[DISCOUNT %]])</f>
        <v>292.67</v>
      </c>
      <c r="O187">
        <f>DAY(Input_Data[[#This Row],[DATE]])</f>
        <v>4</v>
      </c>
      <c r="P187" t="str">
        <f>TEXT(Input_Data[[#This Row],[DATE]],"mmm")</f>
        <v>Sep</v>
      </c>
      <c r="Q187">
        <f>YEAR(Input_Data[[#This Row],[DATE]])</f>
        <v>2021</v>
      </c>
    </row>
    <row r="188" spans="1:17" x14ac:dyDescent="0.35">
      <c r="A188" s="1">
        <v>44443</v>
      </c>
      <c r="B188" t="s">
        <v>57</v>
      </c>
      <c r="C188">
        <v>15</v>
      </c>
      <c r="D188" t="s">
        <v>113</v>
      </c>
      <c r="E188" t="s">
        <v>111</v>
      </c>
      <c r="F188">
        <v>0</v>
      </c>
      <c r="G188" t="s">
        <v>137</v>
      </c>
      <c r="H188" t="str">
        <f>VLOOKUP(Input_Data[[#This Row],[PRODUCT ID]],Master_Data[],2,0)</f>
        <v>Product23</v>
      </c>
      <c r="I188" t="str">
        <f>VLOOKUP(Input_Data[[#This Row],[PRODUCT ID]],Master_Data[],3,0)</f>
        <v>Category03</v>
      </c>
      <c r="J188" t="str">
        <f>VLOOKUP(Input_Data[[#This Row],[PRODUCT ID]],Master_Data[],4,0)</f>
        <v>Ft</v>
      </c>
      <c r="K188" s="2">
        <f>VLOOKUP(Input_Data[[#This Row],[PRODUCT ID]],Master_Data[],5,0)</f>
        <v>141</v>
      </c>
      <c r="L188" s="2">
        <f>VLOOKUP(Input_Data[[#This Row],[PRODUCT ID]],Master_Data[],6,0)</f>
        <v>149.46</v>
      </c>
      <c r="M188" s="2">
        <f>Input_Data[[#This Row],[BUYING PRIZE]]*Input_Data[[#This Row],[QUANTITY]]</f>
        <v>2115</v>
      </c>
      <c r="N188" s="2">
        <f>Input_Data[[#This Row],[SELLING PRICE]]*Input_Data[[#This Row],[QUANTITY]]*(1-Input_Data[[#This Row],[DISCOUNT %]])</f>
        <v>2241.9</v>
      </c>
      <c r="O188">
        <f>DAY(Input_Data[[#This Row],[DATE]])</f>
        <v>4</v>
      </c>
      <c r="P188" t="str">
        <f>TEXT(Input_Data[[#This Row],[DATE]],"mmm")</f>
        <v>Sep</v>
      </c>
      <c r="Q188">
        <f>YEAR(Input_Data[[#This Row],[DATE]])</f>
        <v>2021</v>
      </c>
    </row>
    <row r="189" spans="1:17" x14ac:dyDescent="0.35">
      <c r="A189" s="1">
        <v>44444</v>
      </c>
      <c r="B189" t="s">
        <v>76</v>
      </c>
      <c r="C189">
        <v>1</v>
      </c>
      <c r="D189" t="s">
        <v>113</v>
      </c>
      <c r="E189" t="s">
        <v>112</v>
      </c>
      <c r="F189">
        <v>0</v>
      </c>
      <c r="G189" t="s">
        <v>138</v>
      </c>
      <c r="H189" t="str">
        <f>VLOOKUP(Input_Data[[#This Row],[PRODUCT ID]],Master_Data[],2,0)</f>
        <v>Product32</v>
      </c>
      <c r="I189" t="str">
        <f>VLOOKUP(Input_Data[[#This Row],[PRODUCT ID]],Master_Data[],3,0)</f>
        <v>Category04</v>
      </c>
      <c r="J189" t="str">
        <f>VLOOKUP(Input_Data[[#This Row],[PRODUCT ID]],Master_Data[],4,0)</f>
        <v>Kg</v>
      </c>
      <c r="K189" s="2">
        <f>VLOOKUP(Input_Data[[#This Row],[PRODUCT ID]],Master_Data[],5,0)</f>
        <v>89</v>
      </c>
      <c r="L189" s="2">
        <f>VLOOKUP(Input_Data[[#This Row],[PRODUCT ID]],Master_Data[],6,0)</f>
        <v>117.48</v>
      </c>
      <c r="M189" s="2">
        <f>Input_Data[[#This Row],[BUYING PRIZE]]*Input_Data[[#This Row],[QUANTITY]]</f>
        <v>89</v>
      </c>
      <c r="N189" s="2">
        <f>Input_Data[[#This Row],[SELLING PRICE]]*Input_Data[[#This Row],[QUANTITY]]*(1-Input_Data[[#This Row],[DISCOUNT %]])</f>
        <v>117.48</v>
      </c>
      <c r="O189">
        <f>DAY(Input_Data[[#This Row],[DATE]])</f>
        <v>5</v>
      </c>
      <c r="P189" t="str">
        <f>TEXT(Input_Data[[#This Row],[DATE]],"mmm")</f>
        <v>Sep</v>
      </c>
      <c r="Q189">
        <f>YEAR(Input_Data[[#This Row],[DATE]])</f>
        <v>2021</v>
      </c>
    </row>
    <row r="190" spans="1:17" x14ac:dyDescent="0.35">
      <c r="A190" s="1">
        <v>44446</v>
      </c>
      <c r="B190" t="s">
        <v>48</v>
      </c>
      <c r="C190">
        <v>5</v>
      </c>
      <c r="D190" t="s">
        <v>113</v>
      </c>
      <c r="E190" t="s">
        <v>111</v>
      </c>
      <c r="F190">
        <v>0</v>
      </c>
      <c r="G190" t="s">
        <v>140</v>
      </c>
      <c r="H190" t="str">
        <f>VLOOKUP(Input_Data[[#This Row],[PRODUCT ID]],Master_Data[],2,0)</f>
        <v>Product19</v>
      </c>
      <c r="I190" t="str">
        <f>VLOOKUP(Input_Data[[#This Row],[PRODUCT ID]],Master_Data[],3,0)</f>
        <v>Category02</v>
      </c>
      <c r="J190" t="str">
        <f>VLOOKUP(Input_Data[[#This Row],[PRODUCT ID]],Master_Data[],4,0)</f>
        <v>Ft</v>
      </c>
      <c r="K190" s="2">
        <f>VLOOKUP(Input_Data[[#This Row],[PRODUCT ID]],Master_Data[],5,0)</f>
        <v>150</v>
      </c>
      <c r="L190" s="2">
        <f>VLOOKUP(Input_Data[[#This Row],[PRODUCT ID]],Master_Data[],6,0)</f>
        <v>210</v>
      </c>
      <c r="M190" s="2">
        <f>Input_Data[[#This Row],[BUYING PRIZE]]*Input_Data[[#This Row],[QUANTITY]]</f>
        <v>750</v>
      </c>
      <c r="N190" s="2">
        <f>Input_Data[[#This Row],[SELLING PRICE]]*Input_Data[[#This Row],[QUANTITY]]*(1-Input_Data[[#This Row],[DISCOUNT %]])</f>
        <v>1050</v>
      </c>
      <c r="O190">
        <f>DAY(Input_Data[[#This Row],[DATE]])</f>
        <v>7</v>
      </c>
      <c r="P190" t="str">
        <f>TEXT(Input_Data[[#This Row],[DATE]],"mmm")</f>
        <v>Sep</v>
      </c>
      <c r="Q190">
        <f>YEAR(Input_Data[[#This Row],[DATE]])</f>
        <v>2021</v>
      </c>
    </row>
    <row r="191" spans="1:17" x14ac:dyDescent="0.35">
      <c r="A191" s="1">
        <v>44448</v>
      </c>
      <c r="B191" t="s">
        <v>101</v>
      </c>
      <c r="C191">
        <v>4</v>
      </c>
      <c r="D191" t="s">
        <v>113</v>
      </c>
      <c r="E191" t="s">
        <v>111</v>
      </c>
      <c r="F191">
        <v>0</v>
      </c>
      <c r="G191" t="s">
        <v>142</v>
      </c>
      <c r="H191" t="str">
        <f>VLOOKUP(Input_Data[[#This Row],[PRODUCT ID]],Master_Data[],2,0)</f>
        <v>Product44</v>
      </c>
      <c r="I191" t="str">
        <f>VLOOKUP(Input_Data[[#This Row],[PRODUCT ID]],Master_Data[],3,0)</f>
        <v>Category05</v>
      </c>
      <c r="J191" t="str">
        <f>VLOOKUP(Input_Data[[#This Row],[PRODUCT ID]],Master_Data[],4,0)</f>
        <v>Kg</v>
      </c>
      <c r="K191" s="2">
        <f>VLOOKUP(Input_Data[[#This Row],[PRODUCT ID]],Master_Data[],5,0)</f>
        <v>76</v>
      </c>
      <c r="L191" s="2">
        <f>VLOOKUP(Input_Data[[#This Row],[PRODUCT ID]],Master_Data[],6,0)</f>
        <v>82.08</v>
      </c>
      <c r="M191" s="2">
        <f>Input_Data[[#This Row],[BUYING PRIZE]]*Input_Data[[#This Row],[QUANTITY]]</f>
        <v>304</v>
      </c>
      <c r="N191" s="2">
        <f>Input_Data[[#This Row],[SELLING PRICE]]*Input_Data[[#This Row],[QUANTITY]]*(1-Input_Data[[#This Row],[DISCOUNT %]])</f>
        <v>328.32</v>
      </c>
      <c r="O191">
        <f>DAY(Input_Data[[#This Row],[DATE]])</f>
        <v>9</v>
      </c>
      <c r="P191" t="str">
        <f>TEXT(Input_Data[[#This Row],[DATE]],"mmm")</f>
        <v>Sep</v>
      </c>
      <c r="Q191">
        <f>YEAR(Input_Data[[#This Row],[DATE]])</f>
        <v>2021</v>
      </c>
    </row>
    <row r="192" spans="1:17" x14ac:dyDescent="0.35">
      <c r="A192" s="1">
        <v>44449</v>
      </c>
      <c r="B192" t="s">
        <v>72</v>
      </c>
      <c r="C192">
        <v>6</v>
      </c>
      <c r="D192" t="s">
        <v>113</v>
      </c>
      <c r="E192" t="s">
        <v>111</v>
      </c>
      <c r="F192">
        <v>0</v>
      </c>
      <c r="G192" t="s">
        <v>136</v>
      </c>
      <c r="H192" t="str">
        <f>VLOOKUP(Input_Data[[#This Row],[PRODUCT ID]],Master_Data[],2,0)</f>
        <v>Product30</v>
      </c>
      <c r="I192" t="str">
        <f>VLOOKUP(Input_Data[[#This Row],[PRODUCT ID]],Master_Data[],3,0)</f>
        <v>Category04</v>
      </c>
      <c r="J192" t="str">
        <f>VLOOKUP(Input_Data[[#This Row],[PRODUCT ID]],Master_Data[],4,0)</f>
        <v>Ft</v>
      </c>
      <c r="K192" s="2">
        <f>VLOOKUP(Input_Data[[#This Row],[PRODUCT ID]],Master_Data[],5,0)</f>
        <v>148</v>
      </c>
      <c r="L192" s="2">
        <f>VLOOKUP(Input_Data[[#This Row],[PRODUCT ID]],Master_Data[],6,0)</f>
        <v>201.28</v>
      </c>
      <c r="M192" s="2">
        <f>Input_Data[[#This Row],[BUYING PRIZE]]*Input_Data[[#This Row],[QUANTITY]]</f>
        <v>888</v>
      </c>
      <c r="N192" s="2">
        <f>Input_Data[[#This Row],[SELLING PRICE]]*Input_Data[[#This Row],[QUANTITY]]*(1-Input_Data[[#This Row],[DISCOUNT %]])</f>
        <v>1207.68</v>
      </c>
      <c r="O192">
        <f>DAY(Input_Data[[#This Row],[DATE]])</f>
        <v>10</v>
      </c>
      <c r="P192" t="str">
        <f>TEXT(Input_Data[[#This Row],[DATE]],"mmm")</f>
        <v>Sep</v>
      </c>
      <c r="Q192">
        <f>YEAR(Input_Data[[#This Row],[DATE]])</f>
        <v>2021</v>
      </c>
    </row>
    <row r="193" spans="1:17" x14ac:dyDescent="0.35">
      <c r="A193" s="1">
        <v>44449</v>
      </c>
      <c r="B193" t="s">
        <v>6</v>
      </c>
      <c r="C193">
        <v>9</v>
      </c>
      <c r="D193" t="s">
        <v>110</v>
      </c>
      <c r="E193" t="s">
        <v>111</v>
      </c>
      <c r="F193">
        <v>0</v>
      </c>
      <c r="G193" t="s">
        <v>136</v>
      </c>
      <c r="H193" t="str">
        <f>VLOOKUP(Input_Data[[#This Row],[PRODUCT ID]],Master_Data[],2,0)</f>
        <v>Product01</v>
      </c>
      <c r="I193" t="str">
        <f>VLOOKUP(Input_Data[[#This Row],[PRODUCT ID]],Master_Data[],3,0)</f>
        <v>Category01</v>
      </c>
      <c r="J193" t="str">
        <f>VLOOKUP(Input_Data[[#This Row],[PRODUCT ID]],Master_Data[],4,0)</f>
        <v>Kg</v>
      </c>
      <c r="K193" s="2">
        <f>VLOOKUP(Input_Data[[#This Row],[PRODUCT ID]],Master_Data[],5,0)</f>
        <v>98</v>
      </c>
      <c r="L193" s="2">
        <f>VLOOKUP(Input_Data[[#This Row],[PRODUCT ID]],Master_Data[],6,0)</f>
        <v>103.88</v>
      </c>
      <c r="M193" s="2">
        <f>Input_Data[[#This Row],[BUYING PRIZE]]*Input_Data[[#This Row],[QUANTITY]]</f>
        <v>882</v>
      </c>
      <c r="N193" s="2">
        <f>Input_Data[[#This Row],[SELLING PRICE]]*Input_Data[[#This Row],[QUANTITY]]*(1-Input_Data[[#This Row],[DISCOUNT %]])</f>
        <v>934.92</v>
      </c>
      <c r="O193">
        <f>DAY(Input_Data[[#This Row],[DATE]])</f>
        <v>10</v>
      </c>
      <c r="P193" t="str">
        <f>TEXT(Input_Data[[#This Row],[DATE]],"mmm")</f>
        <v>Sep</v>
      </c>
      <c r="Q193">
        <f>YEAR(Input_Data[[#This Row],[DATE]])</f>
        <v>2021</v>
      </c>
    </row>
    <row r="194" spans="1:17" x14ac:dyDescent="0.35">
      <c r="A194" s="1">
        <v>44449</v>
      </c>
      <c r="B194" t="s">
        <v>63</v>
      </c>
      <c r="C194">
        <v>2</v>
      </c>
      <c r="D194" t="s">
        <v>113</v>
      </c>
      <c r="E194" t="s">
        <v>111</v>
      </c>
      <c r="F194">
        <v>0</v>
      </c>
      <c r="G194" t="s">
        <v>136</v>
      </c>
      <c r="H194" t="str">
        <f>VLOOKUP(Input_Data[[#This Row],[PRODUCT ID]],Master_Data[],2,0)</f>
        <v>Product26</v>
      </c>
      <c r="I194" t="str">
        <f>VLOOKUP(Input_Data[[#This Row],[PRODUCT ID]],Master_Data[],3,0)</f>
        <v>Category04</v>
      </c>
      <c r="J194" t="str">
        <f>VLOOKUP(Input_Data[[#This Row],[PRODUCT ID]],Master_Data[],4,0)</f>
        <v>No.</v>
      </c>
      <c r="K194" s="2">
        <f>VLOOKUP(Input_Data[[#This Row],[PRODUCT ID]],Master_Data[],5,0)</f>
        <v>18</v>
      </c>
      <c r="L194" s="2">
        <f>VLOOKUP(Input_Data[[#This Row],[PRODUCT ID]],Master_Data[],6,0)</f>
        <v>24.66</v>
      </c>
      <c r="M194" s="2">
        <f>Input_Data[[#This Row],[BUYING PRIZE]]*Input_Data[[#This Row],[QUANTITY]]</f>
        <v>36</v>
      </c>
      <c r="N194" s="2">
        <f>Input_Data[[#This Row],[SELLING PRICE]]*Input_Data[[#This Row],[QUANTITY]]*(1-Input_Data[[#This Row],[DISCOUNT %]])</f>
        <v>49.32</v>
      </c>
      <c r="O194">
        <f>DAY(Input_Data[[#This Row],[DATE]])</f>
        <v>10</v>
      </c>
      <c r="P194" t="str">
        <f>TEXT(Input_Data[[#This Row],[DATE]],"mmm")</f>
        <v>Sep</v>
      </c>
      <c r="Q194">
        <f>YEAR(Input_Data[[#This Row],[DATE]])</f>
        <v>2021</v>
      </c>
    </row>
    <row r="195" spans="1:17" x14ac:dyDescent="0.35">
      <c r="A195" s="1">
        <v>44450</v>
      </c>
      <c r="B195" t="s">
        <v>6</v>
      </c>
      <c r="C195">
        <v>6</v>
      </c>
      <c r="D195" t="s">
        <v>110</v>
      </c>
      <c r="E195" t="s">
        <v>111</v>
      </c>
      <c r="F195">
        <v>0</v>
      </c>
      <c r="G195" t="s">
        <v>137</v>
      </c>
      <c r="H195" t="str">
        <f>VLOOKUP(Input_Data[[#This Row],[PRODUCT ID]],Master_Data[],2,0)</f>
        <v>Product01</v>
      </c>
      <c r="I195" t="str">
        <f>VLOOKUP(Input_Data[[#This Row],[PRODUCT ID]],Master_Data[],3,0)</f>
        <v>Category01</v>
      </c>
      <c r="J195" t="str">
        <f>VLOOKUP(Input_Data[[#This Row],[PRODUCT ID]],Master_Data[],4,0)</f>
        <v>Kg</v>
      </c>
      <c r="K195" s="2">
        <f>VLOOKUP(Input_Data[[#This Row],[PRODUCT ID]],Master_Data[],5,0)</f>
        <v>98</v>
      </c>
      <c r="L195" s="2">
        <f>VLOOKUP(Input_Data[[#This Row],[PRODUCT ID]],Master_Data[],6,0)</f>
        <v>103.88</v>
      </c>
      <c r="M195" s="2">
        <f>Input_Data[[#This Row],[BUYING PRIZE]]*Input_Data[[#This Row],[QUANTITY]]</f>
        <v>588</v>
      </c>
      <c r="N195" s="2">
        <f>Input_Data[[#This Row],[SELLING PRICE]]*Input_Data[[#This Row],[QUANTITY]]*(1-Input_Data[[#This Row],[DISCOUNT %]])</f>
        <v>623.28</v>
      </c>
      <c r="O195">
        <f>DAY(Input_Data[[#This Row],[DATE]])</f>
        <v>11</v>
      </c>
      <c r="P195" t="str">
        <f>TEXT(Input_Data[[#This Row],[DATE]],"mmm")</f>
        <v>Sep</v>
      </c>
      <c r="Q195">
        <f>YEAR(Input_Data[[#This Row],[DATE]])</f>
        <v>2021</v>
      </c>
    </row>
    <row r="196" spans="1:17" x14ac:dyDescent="0.35">
      <c r="A196" s="1">
        <v>44452</v>
      </c>
      <c r="B196" t="s">
        <v>95</v>
      </c>
      <c r="C196">
        <v>7</v>
      </c>
      <c r="D196" t="s">
        <v>113</v>
      </c>
      <c r="E196" t="s">
        <v>112</v>
      </c>
      <c r="F196">
        <v>0</v>
      </c>
      <c r="G196" t="s">
        <v>139</v>
      </c>
      <c r="H196" t="str">
        <f>VLOOKUP(Input_Data[[#This Row],[PRODUCT ID]],Master_Data[],2,0)</f>
        <v>Product41</v>
      </c>
      <c r="I196" t="str">
        <f>VLOOKUP(Input_Data[[#This Row],[PRODUCT ID]],Master_Data[],3,0)</f>
        <v>Category05</v>
      </c>
      <c r="J196" t="str">
        <f>VLOOKUP(Input_Data[[#This Row],[PRODUCT ID]],Master_Data[],4,0)</f>
        <v>Ft</v>
      </c>
      <c r="K196" s="2">
        <f>VLOOKUP(Input_Data[[#This Row],[PRODUCT ID]],Master_Data[],5,0)</f>
        <v>138</v>
      </c>
      <c r="L196" s="2">
        <f>VLOOKUP(Input_Data[[#This Row],[PRODUCT ID]],Master_Data[],6,0)</f>
        <v>173.88</v>
      </c>
      <c r="M196" s="2">
        <f>Input_Data[[#This Row],[BUYING PRIZE]]*Input_Data[[#This Row],[QUANTITY]]</f>
        <v>966</v>
      </c>
      <c r="N196" s="2">
        <f>Input_Data[[#This Row],[SELLING PRICE]]*Input_Data[[#This Row],[QUANTITY]]*(1-Input_Data[[#This Row],[DISCOUNT %]])</f>
        <v>1217.1599999999999</v>
      </c>
      <c r="O196">
        <f>DAY(Input_Data[[#This Row],[DATE]])</f>
        <v>13</v>
      </c>
      <c r="P196" t="str">
        <f>TEXT(Input_Data[[#This Row],[DATE]],"mmm")</f>
        <v>Sep</v>
      </c>
      <c r="Q196">
        <f>YEAR(Input_Data[[#This Row],[DATE]])</f>
        <v>2021</v>
      </c>
    </row>
    <row r="197" spans="1:17" x14ac:dyDescent="0.35">
      <c r="A197" s="1">
        <v>44454</v>
      </c>
      <c r="B197" t="s">
        <v>97</v>
      </c>
      <c r="C197">
        <v>6</v>
      </c>
      <c r="D197" t="s">
        <v>113</v>
      </c>
      <c r="E197" t="s">
        <v>111</v>
      </c>
      <c r="F197">
        <v>0</v>
      </c>
      <c r="G197" t="s">
        <v>141</v>
      </c>
      <c r="H197" t="str">
        <f>VLOOKUP(Input_Data[[#This Row],[PRODUCT ID]],Master_Data[],2,0)</f>
        <v>Product42</v>
      </c>
      <c r="I197" t="str">
        <f>VLOOKUP(Input_Data[[#This Row],[PRODUCT ID]],Master_Data[],3,0)</f>
        <v>Category05</v>
      </c>
      <c r="J197" t="str">
        <f>VLOOKUP(Input_Data[[#This Row],[PRODUCT ID]],Master_Data[],4,0)</f>
        <v>Ft</v>
      </c>
      <c r="K197" s="2">
        <f>VLOOKUP(Input_Data[[#This Row],[PRODUCT ID]],Master_Data[],5,0)</f>
        <v>120</v>
      </c>
      <c r="L197" s="2">
        <f>VLOOKUP(Input_Data[[#This Row],[PRODUCT ID]],Master_Data[],6,0)</f>
        <v>162</v>
      </c>
      <c r="M197" s="2">
        <f>Input_Data[[#This Row],[BUYING PRIZE]]*Input_Data[[#This Row],[QUANTITY]]</f>
        <v>720</v>
      </c>
      <c r="N197" s="2">
        <f>Input_Data[[#This Row],[SELLING PRICE]]*Input_Data[[#This Row],[QUANTITY]]*(1-Input_Data[[#This Row],[DISCOUNT %]])</f>
        <v>972</v>
      </c>
      <c r="O197">
        <f>DAY(Input_Data[[#This Row],[DATE]])</f>
        <v>15</v>
      </c>
      <c r="P197" t="str">
        <f>TEXT(Input_Data[[#This Row],[DATE]],"mmm")</f>
        <v>Sep</v>
      </c>
      <c r="Q197">
        <f>YEAR(Input_Data[[#This Row],[DATE]])</f>
        <v>2021</v>
      </c>
    </row>
    <row r="198" spans="1:17" x14ac:dyDescent="0.35">
      <c r="A198" s="1">
        <v>44454</v>
      </c>
      <c r="B198" t="s">
        <v>97</v>
      </c>
      <c r="C198">
        <v>14</v>
      </c>
      <c r="D198" t="s">
        <v>113</v>
      </c>
      <c r="E198" t="s">
        <v>111</v>
      </c>
      <c r="F198">
        <v>0</v>
      </c>
      <c r="G198" t="s">
        <v>141</v>
      </c>
      <c r="H198" t="str">
        <f>VLOOKUP(Input_Data[[#This Row],[PRODUCT ID]],Master_Data[],2,0)</f>
        <v>Product42</v>
      </c>
      <c r="I198" t="str">
        <f>VLOOKUP(Input_Data[[#This Row],[PRODUCT ID]],Master_Data[],3,0)</f>
        <v>Category05</v>
      </c>
      <c r="J198" t="str">
        <f>VLOOKUP(Input_Data[[#This Row],[PRODUCT ID]],Master_Data[],4,0)</f>
        <v>Ft</v>
      </c>
      <c r="K198" s="2">
        <f>VLOOKUP(Input_Data[[#This Row],[PRODUCT ID]],Master_Data[],5,0)</f>
        <v>120</v>
      </c>
      <c r="L198" s="2">
        <f>VLOOKUP(Input_Data[[#This Row],[PRODUCT ID]],Master_Data[],6,0)</f>
        <v>162</v>
      </c>
      <c r="M198" s="2">
        <f>Input_Data[[#This Row],[BUYING PRIZE]]*Input_Data[[#This Row],[QUANTITY]]</f>
        <v>1680</v>
      </c>
      <c r="N198" s="2">
        <f>Input_Data[[#This Row],[SELLING PRICE]]*Input_Data[[#This Row],[QUANTITY]]*(1-Input_Data[[#This Row],[DISCOUNT %]])</f>
        <v>2268</v>
      </c>
      <c r="O198">
        <f>DAY(Input_Data[[#This Row],[DATE]])</f>
        <v>15</v>
      </c>
      <c r="P198" t="str">
        <f>TEXT(Input_Data[[#This Row],[DATE]],"mmm")</f>
        <v>Sep</v>
      </c>
      <c r="Q198">
        <f>YEAR(Input_Data[[#This Row],[DATE]])</f>
        <v>2021</v>
      </c>
    </row>
    <row r="199" spans="1:17" x14ac:dyDescent="0.35">
      <c r="A199" s="1">
        <v>44460</v>
      </c>
      <c r="B199" t="s">
        <v>50</v>
      </c>
      <c r="C199">
        <v>7</v>
      </c>
      <c r="D199" t="s">
        <v>110</v>
      </c>
      <c r="E199" t="s">
        <v>112</v>
      </c>
      <c r="F199">
        <v>0</v>
      </c>
      <c r="G199" t="s">
        <v>140</v>
      </c>
      <c r="H199" t="str">
        <f>VLOOKUP(Input_Data[[#This Row],[PRODUCT ID]],Master_Data[],2,0)</f>
        <v>Product20</v>
      </c>
      <c r="I199" t="str">
        <f>VLOOKUP(Input_Data[[#This Row],[PRODUCT ID]],Master_Data[],3,0)</f>
        <v>Category03</v>
      </c>
      <c r="J199" t="str">
        <f>VLOOKUP(Input_Data[[#This Row],[PRODUCT ID]],Master_Data[],4,0)</f>
        <v>Lt</v>
      </c>
      <c r="K199" s="2">
        <f>VLOOKUP(Input_Data[[#This Row],[PRODUCT ID]],Master_Data[],5,0)</f>
        <v>61</v>
      </c>
      <c r="L199" s="2">
        <f>VLOOKUP(Input_Data[[#This Row],[PRODUCT ID]],Master_Data[],6,0)</f>
        <v>76.25</v>
      </c>
      <c r="M199" s="2">
        <f>Input_Data[[#This Row],[BUYING PRIZE]]*Input_Data[[#This Row],[QUANTITY]]</f>
        <v>427</v>
      </c>
      <c r="N199" s="2">
        <f>Input_Data[[#This Row],[SELLING PRICE]]*Input_Data[[#This Row],[QUANTITY]]*(1-Input_Data[[#This Row],[DISCOUNT %]])</f>
        <v>533.75</v>
      </c>
      <c r="O199">
        <f>DAY(Input_Data[[#This Row],[DATE]])</f>
        <v>21</v>
      </c>
      <c r="P199" t="str">
        <f>TEXT(Input_Data[[#This Row],[DATE]],"mmm")</f>
        <v>Sep</v>
      </c>
      <c r="Q199">
        <f>YEAR(Input_Data[[#This Row],[DATE]])</f>
        <v>2021</v>
      </c>
    </row>
    <row r="200" spans="1:17" x14ac:dyDescent="0.35">
      <c r="A200" s="1">
        <v>44461</v>
      </c>
      <c r="B200" t="s">
        <v>93</v>
      </c>
      <c r="C200">
        <v>2</v>
      </c>
      <c r="D200" t="s">
        <v>111</v>
      </c>
      <c r="E200" t="s">
        <v>112</v>
      </c>
      <c r="F200">
        <v>0</v>
      </c>
      <c r="G200" t="s">
        <v>141</v>
      </c>
      <c r="H200" t="str">
        <f>VLOOKUP(Input_Data[[#This Row],[PRODUCT ID]],Master_Data[],2,0)</f>
        <v>Product40</v>
      </c>
      <c r="I200" t="str">
        <f>VLOOKUP(Input_Data[[#This Row],[PRODUCT ID]],Master_Data[],3,0)</f>
        <v>Category05</v>
      </c>
      <c r="J200" t="str">
        <f>VLOOKUP(Input_Data[[#This Row],[PRODUCT ID]],Master_Data[],4,0)</f>
        <v>Kg</v>
      </c>
      <c r="K200" s="2">
        <f>VLOOKUP(Input_Data[[#This Row],[PRODUCT ID]],Master_Data[],5,0)</f>
        <v>90</v>
      </c>
      <c r="L200" s="2">
        <f>VLOOKUP(Input_Data[[#This Row],[PRODUCT ID]],Master_Data[],6,0)</f>
        <v>115.2</v>
      </c>
      <c r="M200" s="2">
        <f>Input_Data[[#This Row],[BUYING PRIZE]]*Input_Data[[#This Row],[QUANTITY]]</f>
        <v>180</v>
      </c>
      <c r="N200" s="2">
        <f>Input_Data[[#This Row],[SELLING PRICE]]*Input_Data[[#This Row],[QUANTITY]]*(1-Input_Data[[#This Row],[DISCOUNT %]])</f>
        <v>230.4</v>
      </c>
      <c r="O200">
        <f>DAY(Input_Data[[#This Row],[DATE]])</f>
        <v>22</v>
      </c>
      <c r="P200" t="str">
        <f>TEXT(Input_Data[[#This Row],[DATE]],"mmm")</f>
        <v>Sep</v>
      </c>
      <c r="Q200">
        <f>YEAR(Input_Data[[#This Row],[DATE]])</f>
        <v>2021</v>
      </c>
    </row>
    <row r="201" spans="1:17" x14ac:dyDescent="0.35">
      <c r="A201" s="1">
        <v>44461</v>
      </c>
      <c r="B201" t="s">
        <v>10</v>
      </c>
      <c r="C201">
        <v>4</v>
      </c>
      <c r="D201" t="s">
        <v>113</v>
      </c>
      <c r="E201" t="s">
        <v>112</v>
      </c>
      <c r="F201">
        <v>0</v>
      </c>
      <c r="G201" t="s">
        <v>141</v>
      </c>
      <c r="H201" t="str">
        <f>VLOOKUP(Input_Data[[#This Row],[PRODUCT ID]],Master_Data[],2,0)</f>
        <v>Product02</v>
      </c>
      <c r="I201" t="str">
        <f>VLOOKUP(Input_Data[[#This Row],[PRODUCT ID]],Master_Data[],3,0)</f>
        <v>Category01</v>
      </c>
      <c r="J201" t="str">
        <f>VLOOKUP(Input_Data[[#This Row],[PRODUCT ID]],Master_Data[],4,0)</f>
        <v>Kg</v>
      </c>
      <c r="K201" s="2">
        <f>VLOOKUP(Input_Data[[#This Row],[PRODUCT ID]],Master_Data[],5,0)</f>
        <v>105</v>
      </c>
      <c r="L201" s="2">
        <f>VLOOKUP(Input_Data[[#This Row],[PRODUCT ID]],Master_Data[],6,0)</f>
        <v>142.80000000000001</v>
      </c>
      <c r="M201" s="2">
        <f>Input_Data[[#This Row],[BUYING PRIZE]]*Input_Data[[#This Row],[QUANTITY]]</f>
        <v>420</v>
      </c>
      <c r="N201" s="2">
        <f>Input_Data[[#This Row],[SELLING PRICE]]*Input_Data[[#This Row],[QUANTITY]]*(1-Input_Data[[#This Row],[DISCOUNT %]])</f>
        <v>571.20000000000005</v>
      </c>
      <c r="O201">
        <f>DAY(Input_Data[[#This Row],[DATE]])</f>
        <v>22</v>
      </c>
      <c r="P201" t="str">
        <f>TEXT(Input_Data[[#This Row],[DATE]],"mmm")</f>
        <v>Sep</v>
      </c>
      <c r="Q201">
        <f>YEAR(Input_Data[[#This Row],[DATE]])</f>
        <v>2021</v>
      </c>
    </row>
    <row r="202" spans="1:17" x14ac:dyDescent="0.35">
      <c r="A202" s="1">
        <v>44462</v>
      </c>
      <c r="B202" t="s">
        <v>46</v>
      </c>
      <c r="C202">
        <v>12</v>
      </c>
      <c r="D202" t="s">
        <v>113</v>
      </c>
      <c r="E202" t="s">
        <v>112</v>
      </c>
      <c r="F202">
        <v>0</v>
      </c>
      <c r="G202" t="s">
        <v>142</v>
      </c>
      <c r="H202" t="str">
        <f>VLOOKUP(Input_Data[[#This Row],[PRODUCT ID]],Master_Data[],2,0)</f>
        <v>Product18</v>
      </c>
      <c r="I202" t="str">
        <f>VLOOKUP(Input_Data[[#This Row],[PRODUCT ID]],Master_Data[],3,0)</f>
        <v>Category02</v>
      </c>
      <c r="J202" t="str">
        <f>VLOOKUP(Input_Data[[#This Row],[PRODUCT ID]],Master_Data[],4,0)</f>
        <v>No.</v>
      </c>
      <c r="K202" s="2">
        <f>VLOOKUP(Input_Data[[#This Row],[PRODUCT ID]],Master_Data[],5,0)</f>
        <v>37</v>
      </c>
      <c r="L202" s="2">
        <f>VLOOKUP(Input_Data[[#This Row],[PRODUCT ID]],Master_Data[],6,0)</f>
        <v>49.21</v>
      </c>
      <c r="M202" s="2">
        <f>Input_Data[[#This Row],[BUYING PRIZE]]*Input_Data[[#This Row],[QUANTITY]]</f>
        <v>444</v>
      </c>
      <c r="N202" s="2">
        <f>Input_Data[[#This Row],[SELLING PRICE]]*Input_Data[[#This Row],[QUANTITY]]*(1-Input_Data[[#This Row],[DISCOUNT %]])</f>
        <v>590.52</v>
      </c>
      <c r="O202">
        <f>DAY(Input_Data[[#This Row],[DATE]])</f>
        <v>23</v>
      </c>
      <c r="P202" t="str">
        <f>TEXT(Input_Data[[#This Row],[DATE]],"mmm")</f>
        <v>Sep</v>
      </c>
      <c r="Q202">
        <f>YEAR(Input_Data[[#This Row],[DATE]])</f>
        <v>2021</v>
      </c>
    </row>
    <row r="203" spans="1:17" x14ac:dyDescent="0.35">
      <c r="A203" s="1">
        <v>44462</v>
      </c>
      <c r="B203" t="s">
        <v>53</v>
      </c>
      <c r="C203">
        <v>7</v>
      </c>
      <c r="D203" t="s">
        <v>111</v>
      </c>
      <c r="E203" t="s">
        <v>111</v>
      </c>
      <c r="F203">
        <v>0</v>
      </c>
      <c r="G203" t="s">
        <v>142</v>
      </c>
      <c r="H203" t="str">
        <f>VLOOKUP(Input_Data[[#This Row],[PRODUCT ID]],Master_Data[],2,0)</f>
        <v>Product21</v>
      </c>
      <c r="I203" t="str">
        <f>VLOOKUP(Input_Data[[#This Row],[PRODUCT ID]],Master_Data[],3,0)</f>
        <v>Category03</v>
      </c>
      <c r="J203" t="str">
        <f>VLOOKUP(Input_Data[[#This Row],[PRODUCT ID]],Master_Data[],4,0)</f>
        <v>Ft</v>
      </c>
      <c r="K203" s="2">
        <f>VLOOKUP(Input_Data[[#This Row],[PRODUCT ID]],Master_Data[],5,0)</f>
        <v>126</v>
      </c>
      <c r="L203" s="2">
        <f>VLOOKUP(Input_Data[[#This Row],[PRODUCT ID]],Master_Data[],6,0)</f>
        <v>162.54</v>
      </c>
      <c r="M203" s="2">
        <f>Input_Data[[#This Row],[BUYING PRIZE]]*Input_Data[[#This Row],[QUANTITY]]</f>
        <v>882</v>
      </c>
      <c r="N203" s="2">
        <f>Input_Data[[#This Row],[SELLING PRICE]]*Input_Data[[#This Row],[QUANTITY]]*(1-Input_Data[[#This Row],[DISCOUNT %]])</f>
        <v>1137.78</v>
      </c>
      <c r="O203">
        <f>DAY(Input_Data[[#This Row],[DATE]])</f>
        <v>23</v>
      </c>
      <c r="P203" t="str">
        <f>TEXT(Input_Data[[#This Row],[DATE]],"mmm")</f>
        <v>Sep</v>
      </c>
      <c r="Q203">
        <f>YEAR(Input_Data[[#This Row],[DATE]])</f>
        <v>2021</v>
      </c>
    </row>
    <row r="204" spans="1:17" x14ac:dyDescent="0.35">
      <c r="A204" s="1">
        <v>44466</v>
      </c>
      <c r="B204" t="s">
        <v>80</v>
      </c>
      <c r="C204">
        <v>1</v>
      </c>
      <c r="D204" t="s">
        <v>113</v>
      </c>
      <c r="E204" t="s">
        <v>112</v>
      </c>
      <c r="F204">
        <v>0</v>
      </c>
      <c r="G204" t="s">
        <v>139</v>
      </c>
      <c r="H204" t="str">
        <f>VLOOKUP(Input_Data[[#This Row],[PRODUCT ID]],Master_Data[],2,0)</f>
        <v>Product34</v>
      </c>
      <c r="I204" t="str">
        <f>VLOOKUP(Input_Data[[#This Row],[PRODUCT ID]],Master_Data[],3,0)</f>
        <v>Category04</v>
      </c>
      <c r="J204" t="str">
        <f>VLOOKUP(Input_Data[[#This Row],[PRODUCT ID]],Master_Data[],4,0)</f>
        <v>Lt</v>
      </c>
      <c r="K204" s="2">
        <f>VLOOKUP(Input_Data[[#This Row],[PRODUCT ID]],Master_Data[],5,0)</f>
        <v>55</v>
      </c>
      <c r="L204" s="2">
        <f>VLOOKUP(Input_Data[[#This Row],[PRODUCT ID]],Master_Data[],6,0)</f>
        <v>58.3</v>
      </c>
      <c r="M204" s="2">
        <f>Input_Data[[#This Row],[BUYING PRIZE]]*Input_Data[[#This Row],[QUANTITY]]</f>
        <v>55</v>
      </c>
      <c r="N204" s="2">
        <f>Input_Data[[#This Row],[SELLING PRICE]]*Input_Data[[#This Row],[QUANTITY]]*(1-Input_Data[[#This Row],[DISCOUNT %]])</f>
        <v>58.3</v>
      </c>
      <c r="O204">
        <f>DAY(Input_Data[[#This Row],[DATE]])</f>
        <v>27</v>
      </c>
      <c r="P204" t="str">
        <f>TEXT(Input_Data[[#This Row],[DATE]],"mmm")</f>
        <v>Sep</v>
      </c>
      <c r="Q204">
        <f>YEAR(Input_Data[[#This Row],[DATE]])</f>
        <v>2021</v>
      </c>
    </row>
    <row r="205" spans="1:17" x14ac:dyDescent="0.35">
      <c r="A205" s="1">
        <v>44469</v>
      </c>
      <c r="B205" t="s">
        <v>38</v>
      </c>
      <c r="C205">
        <v>9</v>
      </c>
      <c r="D205" t="s">
        <v>111</v>
      </c>
      <c r="E205" t="s">
        <v>111</v>
      </c>
      <c r="F205">
        <v>0</v>
      </c>
      <c r="G205" t="s">
        <v>142</v>
      </c>
      <c r="H205" t="str">
        <f>VLOOKUP(Input_Data[[#This Row],[PRODUCT ID]],Master_Data[],2,0)</f>
        <v>Product14</v>
      </c>
      <c r="I205" t="str">
        <f>VLOOKUP(Input_Data[[#This Row],[PRODUCT ID]],Master_Data[],3,0)</f>
        <v>Category02</v>
      </c>
      <c r="J205" t="str">
        <f>VLOOKUP(Input_Data[[#This Row],[PRODUCT ID]],Master_Data[],4,0)</f>
        <v>Kg</v>
      </c>
      <c r="K205" s="2">
        <f>VLOOKUP(Input_Data[[#This Row],[PRODUCT ID]],Master_Data[],5,0)</f>
        <v>112</v>
      </c>
      <c r="L205" s="2">
        <f>VLOOKUP(Input_Data[[#This Row],[PRODUCT ID]],Master_Data[],6,0)</f>
        <v>146.72</v>
      </c>
      <c r="M205" s="2">
        <f>Input_Data[[#This Row],[BUYING PRIZE]]*Input_Data[[#This Row],[QUANTITY]]</f>
        <v>1008</v>
      </c>
      <c r="N205" s="2">
        <f>Input_Data[[#This Row],[SELLING PRICE]]*Input_Data[[#This Row],[QUANTITY]]*(1-Input_Data[[#This Row],[DISCOUNT %]])</f>
        <v>1320.48</v>
      </c>
      <c r="O205">
        <f>DAY(Input_Data[[#This Row],[DATE]])</f>
        <v>30</v>
      </c>
      <c r="P205" t="str">
        <f>TEXT(Input_Data[[#This Row],[DATE]],"mmm")</f>
        <v>Sep</v>
      </c>
      <c r="Q205">
        <f>YEAR(Input_Data[[#This Row],[DATE]])</f>
        <v>2021</v>
      </c>
    </row>
    <row r="206" spans="1:17" x14ac:dyDescent="0.35">
      <c r="A206" s="1">
        <v>44469</v>
      </c>
      <c r="B206" t="s">
        <v>20</v>
      </c>
      <c r="C206">
        <v>5</v>
      </c>
      <c r="D206" t="s">
        <v>111</v>
      </c>
      <c r="E206" t="s">
        <v>111</v>
      </c>
      <c r="F206">
        <v>0</v>
      </c>
      <c r="G206" t="s">
        <v>142</v>
      </c>
      <c r="H206" t="str">
        <f>VLOOKUP(Input_Data[[#This Row],[PRODUCT ID]],Master_Data[],2,0)</f>
        <v>Product06</v>
      </c>
      <c r="I206" t="str">
        <f>VLOOKUP(Input_Data[[#This Row],[PRODUCT ID]],Master_Data[],3,0)</f>
        <v>Category01</v>
      </c>
      <c r="J206" t="str">
        <f>VLOOKUP(Input_Data[[#This Row],[PRODUCT ID]],Master_Data[],4,0)</f>
        <v>Kg</v>
      </c>
      <c r="K206" s="2">
        <f>VLOOKUP(Input_Data[[#This Row],[PRODUCT ID]],Master_Data[],5,0)</f>
        <v>75</v>
      </c>
      <c r="L206" s="2">
        <f>VLOOKUP(Input_Data[[#This Row],[PRODUCT ID]],Master_Data[],6,0)</f>
        <v>85.5</v>
      </c>
      <c r="M206" s="2">
        <f>Input_Data[[#This Row],[BUYING PRIZE]]*Input_Data[[#This Row],[QUANTITY]]</f>
        <v>375</v>
      </c>
      <c r="N206" s="2">
        <f>Input_Data[[#This Row],[SELLING PRICE]]*Input_Data[[#This Row],[QUANTITY]]*(1-Input_Data[[#This Row],[DISCOUNT %]])</f>
        <v>427.5</v>
      </c>
      <c r="O206">
        <f>DAY(Input_Data[[#This Row],[DATE]])</f>
        <v>30</v>
      </c>
      <c r="P206" t="str">
        <f>TEXT(Input_Data[[#This Row],[DATE]],"mmm")</f>
        <v>Sep</v>
      </c>
      <c r="Q206">
        <f>YEAR(Input_Data[[#This Row],[DATE]])</f>
        <v>2021</v>
      </c>
    </row>
    <row r="207" spans="1:17" x14ac:dyDescent="0.35">
      <c r="A207" s="1">
        <v>44470</v>
      </c>
      <c r="B207" t="s">
        <v>72</v>
      </c>
      <c r="C207">
        <v>14</v>
      </c>
      <c r="D207" t="s">
        <v>111</v>
      </c>
      <c r="E207" t="s">
        <v>112</v>
      </c>
      <c r="F207">
        <v>0</v>
      </c>
      <c r="G207" t="s">
        <v>136</v>
      </c>
      <c r="H207" t="str">
        <f>VLOOKUP(Input_Data[[#This Row],[PRODUCT ID]],Master_Data[],2,0)</f>
        <v>Product30</v>
      </c>
      <c r="I207" t="str">
        <f>VLOOKUP(Input_Data[[#This Row],[PRODUCT ID]],Master_Data[],3,0)</f>
        <v>Category04</v>
      </c>
      <c r="J207" t="str">
        <f>VLOOKUP(Input_Data[[#This Row],[PRODUCT ID]],Master_Data[],4,0)</f>
        <v>Ft</v>
      </c>
      <c r="K207" s="2">
        <f>VLOOKUP(Input_Data[[#This Row],[PRODUCT ID]],Master_Data[],5,0)</f>
        <v>148</v>
      </c>
      <c r="L207" s="2">
        <f>VLOOKUP(Input_Data[[#This Row],[PRODUCT ID]],Master_Data[],6,0)</f>
        <v>201.28</v>
      </c>
      <c r="M207" s="2">
        <f>Input_Data[[#This Row],[BUYING PRIZE]]*Input_Data[[#This Row],[QUANTITY]]</f>
        <v>2072</v>
      </c>
      <c r="N207" s="2">
        <f>Input_Data[[#This Row],[SELLING PRICE]]*Input_Data[[#This Row],[QUANTITY]]*(1-Input_Data[[#This Row],[DISCOUNT %]])</f>
        <v>2817.92</v>
      </c>
      <c r="O207">
        <f>DAY(Input_Data[[#This Row],[DATE]])</f>
        <v>1</v>
      </c>
      <c r="P207" t="str">
        <f>TEXT(Input_Data[[#This Row],[DATE]],"mmm")</f>
        <v>Oct</v>
      </c>
      <c r="Q207">
        <f>YEAR(Input_Data[[#This Row],[DATE]])</f>
        <v>2021</v>
      </c>
    </row>
    <row r="208" spans="1:17" x14ac:dyDescent="0.35">
      <c r="A208" s="1">
        <v>44471</v>
      </c>
      <c r="B208" t="s">
        <v>38</v>
      </c>
      <c r="C208">
        <v>15</v>
      </c>
      <c r="D208" t="s">
        <v>113</v>
      </c>
      <c r="E208" t="s">
        <v>111</v>
      </c>
      <c r="F208">
        <v>0</v>
      </c>
      <c r="G208" t="s">
        <v>137</v>
      </c>
      <c r="H208" t="str">
        <f>VLOOKUP(Input_Data[[#This Row],[PRODUCT ID]],Master_Data[],2,0)</f>
        <v>Product14</v>
      </c>
      <c r="I208" t="str">
        <f>VLOOKUP(Input_Data[[#This Row],[PRODUCT ID]],Master_Data[],3,0)</f>
        <v>Category02</v>
      </c>
      <c r="J208" t="str">
        <f>VLOOKUP(Input_Data[[#This Row],[PRODUCT ID]],Master_Data[],4,0)</f>
        <v>Kg</v>
      </c>
      <c r="K208" s="2">
        <f>VLOOKUP(Input_Data[[#This Row],[PRODUCT ID]],Master_Data[],5,0)</f>
        <v>112</v>
      </c>
      <c r="L208" s="2">
        <f>VLOOKUP(Input_Data[[#This Row],[PRODUCT ID]],Master_Data[],6,0)</f>
        <v>146.72</v>
      </c>
      <c r="M208" s="2">
        <f>Input_Data[[#This Row],[BUYING PRIZE]]*Input_Data[[#This Row],[QUANTITY]]</f>
        <v>1680</v>
      </c>
      <c r="N208" s="2">
        <f>Input_Data[[#This Row],[SELLING PRICE]]*Input_Data[[#This Row],[QUANTITY]]*(1-Input_Data[[#This Row],[DISCOUNT %]])</f>
        <v>2200.8000000000002</v>
      </c>
      <c r="O208">
        <f>DAY(Input_Data[[#This Row],[DATE]])</f>
        <v>2</v>
      </c>
      <c r="P208" t="str">
        <f>TEXT(Input_Data[[#This Row],[DATE]],"mmm")</f>
        <v>Oct</v>
      </c>
      <c r="Q208">
        <f>YEAR(Input_Data[[#This Row],[DATE]])</f>
        <v>2021</v>
      </c>
    </row>
    <row r="209" spans="1:17" x14ac:dyDescent="0.35">
      <c r="A209" s="1">
        <v>44472</v>
      </c>
      <c r="B209" t="s">
        <v>48</v>
      </c>
      <c r="C209">
        <v>9</v>
      </c>
      <c r="D209" t="s">
        <v>113</v>
      </c>
      <c r="E209" t="s">
        <v>111</v>
      </c>
      <c r="F209">
        <v>0</v>
      </c>
      <c r="G209" t="s">
        <v>138</v>
      </c>
      <c r="H209" t="str">
        <f>VLOOKUP(Input_Data[[#This Row],[PRODUCT ID]],Master_Data[],2,0)</f>
        <v>Product19</v>
      </c>
      <c r="I209" t="str">
        <f>VLOOKUP(Input_Data[[#This Row],[PRODUCT ID]],Master_Data[],3,0)</f>
        <v>Category02</v>
      </c>
      <c r="J209" t="str">
        <f>VLOOKUP(Input_Data[[#This Row],[PRODUCT ID]],Master_Data[],4,0)</f>
        <v>Ft</v>
      </c>
      <c r="K209" s="2">
        <f>VLOOKUP(Input_Data[[#This Row],[PRODUCT ID]],Master_Data[],5,0)</f>
        <v>150</v>
      </c>
      <c r="L209" s="2">
        <f>VLOOKUP(Input_Data[[#This Row],[PRODUCT ID]],Master_Data[],6,0)</f>
        <v>210</v>
      </c>
      <c r="M209" s="2">
        <f>Input_Data[[#This Row],[BUYING PRIZE]]*Input_Data[[#This Row],[QUANTITY]]</f>
        <v>1350</v>
      </c>
      <c r="N209" s="2">
        <f>Input_Data[[#This Row],[SELLING PRICE]]*Input_Data[[#This Row],[QUANTITY]]*(1-Input_Data[[#This Row],[DISCOUNT %]])</f>
        <v>1890</v>
      </c>
      <c r="O209">
        <f>DAY(Input_Data[[#This Row],[DATE]])</f>
        <v>3</v>
      </c>
      <c r="P209" t="str">
        <f>TEXT(Input_Data[[#This Row],[DATE]],"mmm")</f>
        <v>Oct</v>
      </c>
      <c r="Q209">
        <f>YEAR(Input_Data[[#This Row],[DATE]])</f>
        <v>2021</v>
      </c>
    </row>
    <row r="210" spans="1:17" x14ac:dyDescent="0.35">
      <c r="A210" s="1">
        <v>44475</v>
      </c>
      <c r="B210" t="s">
        <v>82</v>
      </c>
      <c r="C210">
        <v>1</v>
      </c>
      <c r="D210" t="s">
        <v>113</v>
      </c>
      <c r="E210" t="s">
        <v>111</v>
      </c>
      <c r="F210">
        <v>0</v>
      </c>
      <c r="G210" t="s">
        <v>141</v>
      </c>
      <c r="H210" t="str">
        <f>VLOOKUP(Input_Data[[#This Row],[PRODUCT ID]],Master_Data[],2,0)</f>
        <v>Product35</v>
      </c>
      <c r="I210" t="str">
        <f>VLOOKUP(Input_Data[[#This Row],[PRODUCT ID]],Master_Data[],3,0)</f>
        <v>Category04</v>
      </c>
      <c r="J210" t="str">
        <f>VLOOKUP(Input_Data[[#This Row],[PRODUCT ID]],Master_Data[],4,0)</f>
        <v>No.</v>
      </c>
      <c r="K210" s="2">
        <f>VLOOKUP(Input_Data[[#This Row],[PRODUCT ID]],Master_Data[],5,0)</f>
        <v>5</v>
      </c>
      <c r="L210" s="2">
        <f>VLOOKUP(Input_Data[[#This Row],[PRODUCT ID]],Master_Data[],6,0)</f>
        <v>6.7</v>
      </c>
      <c r="M210" s="2">
        <f>Input_Data[[#This Row],[BUYING PRIZE]]*Input_Data[[#This Row],[QUANTITY]]</f>
        <v>5</v>
      </c>
      <c r="N210" s="2">
        <f>Input_Data[[#This Row],[SELLING PRICE]]*Input_Data[[#This Row],[QUANTITY]]*(1-Input_Data[[#This Row],[DISCOUNT %]])</f>
        <v>6.7</v>
      </c>
      <c r="O210">
        <f>DAY(Input_Data[[#This Row],[DATE]])</f>
        <v>6</v>
      </c>
      <c r="P210" t="str">
        <f>TEXT(Input_Data[[#This Row],[DATE]],"mmm")</f>
        <v>Oct</v>
      </c>
      <c r="Q210">
        <f>YEAR(Input_Data[[#This Row],[DATE]])</f>
        <v>2021</v>
      </c>
    </row>
    <row r="211" spans="1:17" x14ac:dyDescent="0.35">
      <c r="A211" s="1">
        <v>44475</v>
      </c>
      <c r="B211" t="s">
        <v>84</v>
      </c>
      <c r="C211">
        <v>12</v>
      </c>
      <c r="D211" t="s">
        <v>111</v>
      </c>
      <c r="E211" t="s">
        <v>111</v>
      </c>
      <c r="F211">
        <v>0</v>
      </c>
      <c r="G211" t="s">
        <v>141</v>
      </c>
      <c r="H211" t="str">
        <f>VLOOKUP(Input_Data[[#This Row],[PRODUCT ID]],Master_Data[],2,0)</f>
        <v>Product36</v>
      </c>
      <c r="I211" t="str">
        <f>VLOOKUP(Input_Data[[#This Row],[PRODUCT ID]],Master_Data[],3,0)</f>
        <v>Category04</v>
      </c>
      <c r="J211" t="str">
        <f>VLOOKUP(Input_Data[[#This Row],[PRODUCT ID]],Master_Data[],4,0)</f>
        <v>Kg</v>
      </c>
      <c r="K211" s="2">
        <f>VLOOKUP(Input_Data[[#This Row],[PRODUCT ID]],Master_Data[],5,0)</f>
        <v>90</v>
      </c>
      <c r="L211" s="2">
        <f>VLOOKUP(Input_Data[[#This Row],[PRODUCT ID]],Master_Data[],6,0)</f>
        <v>96.3</v>
      </c>
      <c r="M211" s="2">
        <f>Input_Data[[#This Row],[BUYING PRIZE]]*Input_Data[[#This Row],[QUANTITY]]</f>
        <v>1080</v>
      </c>
      <c r="N211" s="2">
        <f>Input_Data[[#This Row],[SELLING PRICE]]*Input_Data[[#This Row],[QUANTITY]]*(1-Input_Data[[#This Row],[DISCOUNT %]])</f>
        <v>1155.5999999999999</v>
      </c>
      <c r="O211">
        <f>DAY(Input_Data[[#This Row],[DATE]])</f>
        <v>6</v>
      </c>
      <c r="P211" t="str">
        <f>TEXT(Input_Data[[#This Row],[DATE]],"mmm")</f>
        <v>Oct</v>
      </c>
      <c r="Q211">
        <f>YEAR(Input_Data[[#This Row],[DATE]])</f>
        <v>2021</v>
      </c>
    </row>
    <row r="212" spans="1:17" x14ac:dyDescent="0.35">
      <c r="A212" s="1">
        <v>44476</v>
      </c>
      <c r="B212" t="s">
        <v>63</v>
      </c>
      <c r="C212">
        <v>6</v>
      </c>
      <c r="D212" t="s">
        <v>113</v>
      </c>
      <c r="E212" t="s">
        <v>112</v>
      </c>
      <c r="F212">
        <v>0</v>
      </c>
      <c r="G212" t="s">
        <v>142</v>
      </c>
      <c r="H212" t="str">
        <f>VLOOKUP(Input_Data[[#This Row],[PRODUCT ID]],Master_Data[],2,0)</f>
        <v>Product26</v>
      </c>
      <c r="I212" t="str">
        <f>VLOOKUP(Input_Data[[#This Row],[PRODUCT ID]],Master_Data[],3,0)</f>
        <v>Category04</v>
      </c>
      <c r="J212" t="str">
        <f>VLOOKUP(Input_Data[[#This Row],[PRODUCT ID]],Master_Data[],4,0)</f>
        <v>No.</v>
      </c>
      <c r="K212" s="2">
        <f>VLOOKUP(Input_Data[[#This Row],[PRODUCT ID]],Master_Data[],5,0)</f>
        <v>18</v>
      </c>
      <c r="L212" s="2">
        <f>VLOOKUP(Input_Data[[#This Row],[PRODUCT ID]],Master_Data[],6,0)</f>
        <v>24.66</v>
      </c>
      <c r="M212" s="2">
        <f>Input_Data[[#This Row],[BUYING PRIZE]]*Input_Data[[#This Row],[QUANTITY]]</f>
        <v>108</v>
      </c>
      <c r="N212" s="2">
        <f>Input_Data[[#This Row],[SELLING PRICE]]*Input_Data[[#This Row],[QUANTITY]]*(1-Input_Data[[#This Row],[DISCOUNT %]])</f>
        <v>147.96</v>
      </c>
      <c r="O212">
        <f>DAY(Input_Data[[#This Row],[DATE]])</f>
        <v>7</v>
      </c>
      <c r="P212" t="str">
        <f>TEXT(Input_Data[[#This Row],[DATE]],"mmm")</f>
        <v>Oct</v>
      </c>
      <c r="Q212">
        <f>YEAR(Input_Data[[#This Row],[DATE]])</f>
        <v>2021</v>
      </c>
    </row>
    <row r="213" spans="1:17" x14ac:dyDescent="0.35">
      <c r="A213" s="1">
        <v>44478</v>
      </c>
      <c r="B213" t="s">
        <v>89</v>
      </c>
      <c r="C213">
        <v>5</v>
      </c>
      <c r="D213" t="s">
        <v>113</v>
      </c>
      <c r="E213" t="s">
        <v>112</v>
      </c>
      <c r="F213">
        <v>0</v>
      </c>
      <c r="G213" t="s">
        <v>137</v>
      </c>
      <c r="H213" t="str">
        <f>VLOOKUP(Input_Data[[#This Row],[PRODUCT ID]],Master_Data[],2,0)</f>
        <v>Product38</v>
      </c>
      <c r="I213" t="str">
        <f>VLOOKUP(Input_Data[[#This Row],[PRODUCT ID]],Master_Data[],3,0)</f>
        <v>Category05</v>
      </c>
      <c r="J213" t="str">
        <f>VLOOKUP(Input_Data[[#This Row],[PRODUCT ID]],Master_Data[],4,0)</f>
        <v>Kg</v>
      </c>
      <c r="K213" s="2">
        <f>VLOOKUP(Input_Data[[#This Row],[PRODUCT ID]],Master_Data[],5,0)</f>
        <v>72</v>
      </c>
      <c r="L213" s="2">
        <f>VLOOKUP(Input_Data[[#This Row],[PRODUCT ID]],Master_Data[],6,0)</f>
        <v>79.92</v>
      </c>
      <c r="M213" s="2">
        <f>Input_Data[[#This Row],[BUYING PRIZE]]*Input_Data[[#This Row],[QUANTITY]]</f>
        <v>360</v>
      </c>
      <c r="N213" s="2">
        <f>Input_Data[[#This Row],[SELLING PRICE]]*Input_Data[[#This Row],[QUANTITY]]*(1-Input_Data[[#This Row],[DISCOUNT %]])</f>
        <v>399.6</v>
      </c>
      <c r="O213">
        <f>DAY(Input_Data[[#This Row],[DATE]])</f>
        <v>9</v>
      </c>
      <c r="P213" t="str">
        <f>TEXT(Input_Data[[#This Row],[DATE]],"mmm")</f>
        <v>Oct</v>
      </c>
      <c r="Q213">
        <f>YEAR(Input_Data[[#This Row],[DATE]])</f>
        <v>2021</v>
      </c>
    </row>
    <row r="214" spans="1:17" x14ac:dyDescent="0.35">
      <c r="A214" s="1">
        <v>44478</v>
      </c>
      <c r="B214" t="s">
        <v>76</v>
      </c>
      <c r="C214">
        <v>11</v>
      </c>
      <c r="D214" t="s">
        <v>111</v>
      </c>
      <c r="E214" t="s">
        <v>112</v>
      </c>
      <c r="F214">
        <v>0</v>
      </c>
      <c r="G214" t="s">
        <v>137</v>
      </c>
      <c r="H214" t="str">
        <f>VLOOKUP(Input_Data[[#This Row],[PRODUCT ID]],Master_Data[],2,0)</f>
        <v>Product32</v>
      </c>
      <c r="I214" t="str">
        <f>VLOOKUP(Input_Data[[#This Row],[PRODUCT ID]],Master_Data[],3,0)</f>
        <v>Category04</v>
      </c>
      <c r="J214" t="str">
        <f>VLOOKUP(Input_Data[[#This Row],[PRODUCT ID]],Master_Data[],4,0)</f>
        <v>Kg</v>
      </c>
      <c r="K214" s="2">
        <f>VLOOKUP(Input_Data[[#This Row],[PRODUCT ID]],Master_Data[],5,0)</f>
        <v>89</v>
      </c>
      <c r="L214" s="2">
        <f>VLOOKUP(Input_Data[[#This Row],[PRODUCT ID]],Master_Data[],6,0)</f>
        <v>117.48</v>
      </c>
      <c r="M214" s="2">
        <f>Input_Data[[#This Row],[BUYING PRIZE]]*Input_Data[[#This Row],[QUANTITY]]</f>
        <v>979</v>
      </c>
      <c r="N214" s="2">
        <f>Input_Data[[#This Row],[SELLING PRICE]]*Input_Data[[#This Row],[QUANTITY]]*(1-Input_Data[[#This Row],[DISCOUNT %]])</f>
        <v>1292.28</v>
      </c>
      <c r="O214">
        <f>DAY(Input_Data[[#This Row],[DATE]])</f>
        <v>9</v>
      </c>
      <c r="P214" t="str">
        <f>TEXT(Input_Data[[#This Row],[DATE]],"mmm")</f>
        <v>Oct</v>
      </c>
      <c r="Q214">
        <f>YEAR(Input_Data[[#This Row],[DATE]])</f>
        <v>2021</v>
      </c>
    </row>
    <row r="215" spans="1:17" x14ac:dyDescent="0.35">
      <c r="A215" s="1">
        <v>44479</v>
      </c>
      <c r="B215" t="s">
        <v>82</v>
      </c>
      <c r="C215">
        <v>14</v>
      </c>
      <c r="D215" t="s">
        <v>113</v>
      </c>
      <c r="E215" t="s">
        <v>112</v>
      </c>
      <c r="F215">
        <v>0</v>
      </c>
      <c r="G215" t="s">
        <v>138</v>
      </c>
      <c r="H215" t="str">
        <f>VLOOKUP(Input_Data[[#This Row],[PRODUCT ID]],Master_Data[],2,0)</f>
        <v>Product35</v>
      </c>
      <c r="I215" t="str">
        <f>VLOOKUP(Input_Data[[#This Row],[PRODUCT ID]],Master_Data[],3,0)</f>
        <v>Category04</v>
      </c>
      <c r="J215" t="str">
        <f>VLOOKUP(Input_Data[[#This Row],[PRODUCT ID]],Master_Data[],4,0)</f>
        <v>No.</v>
      </c>
      <c r="K215" s="2">
        <f>VLOOKUP(Input_Data[[#This Row],[PRODUCT ID]],Master_Data[],5,0)</f>
        <v>5</v>
      </c>
      <c r="L215" s="2">
        <f>VLOOKUP(Input_Data[[#This Row],[PRODUCT ID]],Master_Data[],6,0)</f>
        <v>6.7</v>
      </c>
      <c r="M215" s="2">
        <f>Input_Data[[#This Row],[BUYING PRIZE]]*Input_Data[[#This Row],[QUANTITY]]</f>
        <v>70</v>
      </c>
      <c r="N215" s="2">
        <f>Input_Data[[#This Row],[SELLING PRICE]]*Input_Data[[#This Row],[QUANTITY]]*(1-Input_Data[[#This Row],[DISCOUNT %]])</f>
        <v>93.8</v>
      </c>
      <c r="O215">
        <f>DAY(Input_Data[[#This Row],[DATE]])</f>
        <v>10</v>
      </c>
      <c r="P215" t="str">
        <f>TEXT(Input_Data[[#This Row],[DATE]],"mmm")</f>
        <v>Oct</v>
      </c>
      <c r="Q215">
        <f>YEAR(Input_Data[[#This Row],[DATE]])</f>
        <v>2021</v>
      </c>
    </row>
    <row r="216" spans="1:17" x14ac:dyDescent="0.35">
      <c r="A216" s="1">
        <v>44480</v>
      </c>
      <c r="B216" t="s">
        <v>32</v>
      </c>
      <c r="C216">
        <v>15</v>
      </c>
      <c r="D216" t="s">
        <v>113</v>
      </c>
      <c r="E216" t="s">
        <v>112</v>
      </c>
      <c r="F216">
        <v>0</v>
      </c>
      <c r="G216" t="s">
        <v>139</v>
      </c>
      <c r="H216" t="str">
        <f>VLOOKUP(Input_Data[[#This Row],[PRODUCT ID]],Master_Data[],2,0)</f>
        <v>Product11</v>
      </c>
      <c r="I216" t="str">
        <f>VLOOKUP(Input_Data[[#This Row],[PRODUCT ID]],Master_Data[],3,0)</f>
        <v>Category02</v>
      </c>
      <c r="J216" t="str">
        <f>VLOOKUP(Input_Data[[#This Row],[PRODUCT ID]],Master_Data[],4,0)</f>
        <v>Lt</v>
      </c>
      <c r="K216" s="2">
        <f>VLOOKUP(Input_Data[[#This Row],[PRODUCT ID]],Master_Data[],5,0)</f>
        <v>44</v>
      </c>
      <c r="L216" s="2">
        <f>VLOOKUP(Input_Data[[#This Row],[PRODUCT ID]],Master_Data[],6,0)</f>
        <v>48.4</v>
      </c>
      <c r="M216" s="2">
        <f>Input_Data[[#This Row],[BUYING PRIZE]]*Input_Data[[#This Row],[QUANTITY]]</f>
        <v>660</v>
      </c>
      <c r="N216" s="2">
        <f>Input_Data[[#This Row],[SELLING PRICE]]*Input_Data[[#This Row],[QUANTITY]]*(1-Input_Data[[#This Row],[DISCOUNT %]])</f>
        <v>726</v>
      </c>
      <c r="O216">
        <f>DAY(Input_Data[[#This Row],[DATE]])</f>
        <v>11</v>
      </c>
      <c r="P216" t="str">
        <f>TEXT(Input_Data[[#This Row],[DATE]],"mmm")</f>
        <v>Oct</v>
      </c>
      <c r="Q216">
        <f>YEAR(Input_Data[[#This Row],[DATE]])</f>
        <v>2021</v>
      </c>
    </row>
    <row r="217" spans="1:17" x14ac:dyDescent="0.35">
      <c r="A217" s="1">
        <v>44481</v>
      </c>
      <c r="B217" t="s">
        <v>66</v>
      </c>
      <c r="C217">
        <v>8</v>
      </c>
      <c r="D217" t="s">
        <v>111</v>
      </c>
      <c r="E217" t="s">
        <v>111</v>
      </c>
      <c r="F217">
        <v>0</v>
      </c>
      <c r="G217" t="s">
        <v>140</v>
      </c>
      <c r="H217" t="str">
        <f>VLOOKUP(Input_Data[[#This Row],[PRODUCT ID]],Master_Data[],2,0)</f>
        <v>Product27</v>
      </c>
      <c r="I217" t="str">
        <f>VLOOKUP(Input_Data[[#This Row],[PRODUCT ID]],Master_Data[],3,0)</f>
        <v>Category04</v>
      </c>
      <c r="J217" t="str">
        <f>VLOOKUP(Input_Data[[#This Row],[PRODUCT ID]],Master_Data[],4,0)</f>
        <v>Lt</v>
      </c>
      <c r="K217" s="2">
        <f>VLOOKUP(Input_Data[[#This Row],[PRODUCT ID]],Master_Data[],5,0)</f>
        <v>48</v>
      </c>
      <c r="L217" s="2">
        <f>VLOOKUP(Input_Data[[#This Row],[PRODUCT ID]],Master_Data[],6,0)</f>
        <v>57.120000000000005</v>
      </c>
      <c r="M217" s="2">
        <f>Input_Data[[#This Row],[BUYING PRIZE]]*Input_Data[[#This Row],[QUANTITY]]</f>
        <v>384</v>
      </c>
      <c r="N217" s="2">
        <f>Input_Data[[#This Row],[SELLING PRICE]]*Input_Data[[#This Row],[QUANTITY]]*(1-Input_Data[[#This Row],[DISCOUNT %]])</f>
        <v>456.96000000000004</v>
      </c>
      <c r="O217">
        <f>DAY(Input_Data[[#This Row],[DATE]])</f>
        <v>12</v>
      </c>
      <c r="P217" t="str">
        <f>TEXT(Input_Data[[#This Row],[DATE]],"mmm")</f>
        <v>Oct</v>
      </c>
      <c r="Q217">
        <f>YEAR(Input_Data[[#This Row],[DATE]])</f>
        <v>2021</v>
      </c>
    </row>
    <row r="218" spans="1:17" x14ac:dyDescent="0.35">
      <c r="A218" s="1">
        <v>44486</v>
      </c>
      <c r="B218" t="s">
        <v>6</v>
      </c>
      <c r="C218">
        <v>13</v>
      </c>
      <c r="D218" t="s">
        <v>113</v>
      </c>
      <c r="E218" t="s">
        <v>111</v>
      </c>
      <c r="F218">
        <v>0</v>
      </c>
      <c r="G218" t="s">
        <v>138</v>
      </c>
      <c r="H218" t="str">
        <f>VLOOKUP(Input_Data[[#This Row],[PRODUCT ID]],Master_Data[],2,0)</f>
        <v>Product01</v>
      </c>
      <c r="I218" t="str">
        <f>VLOOKUP(Input_Data[[#This Row],[PRODUCT ID]],Master_Data[],3,0)</f>
        <v>Category01</v>
      </c>
      <c r="J218" t="str">
        <f>VLOOKUP(Input_Data[[#This Row],[PRODUCT ID]],Master_Data[],4,0)</f>
        <v>Kg</v>
      </c>
      <c r="K218" s="2">
        <f>VLOOKUP(Input_Data[[#This Row],[PRODUCT ID]],Master_Data[],5,0)</f>
        <v>98</v>
      </c>
      <c r="L218" s="2">
        <f>VLOOKUP(Input_Data[[#This Row],[PRODUCT ID]],Master_Data[],6,0)</f>
        <v>103.88</v>
      </c>
      <c r="M218" s="2">
        <f>Input_Data[[#This Row],[BUYING PRIZE]]*Input_Data[[#This Row],[QUANTITY]]</f>
        <v>1274</v>
      </c>
      <c r="N218" s="2">
        <f>Input_Data[[#This Row],[SELLING PRICE]]*Input_Data[[#This Row],[QUANTITY]]*(1-Input_Data[[#This Row],[DISCOUNT %]])</f>
        <v>1350.44</v>
      </c>
      <c r="O218">
        <f>DAY(Input_Data[[#This Row],[DATE]])</f>
        <v>17</v>
      </c>
      <c r="P218" t="str">
        <f>TEXT(Input_Data[[#This Row],[DATE]],"mmm")</f>
        <v>Oct</v>
      </c>
      <c r="Q218">
        <f>YEAR(Input_Data[[#This Row],[DATE]])</f>
        <v>2021</v>
      </c>
    </row>
    <row r="219" spans="1:17" x14ac:dyDescent="0.35">
      <c r="A219" s="1">
        <v>44487</v>
      </c>
      <c r="B219" t="s">
        <v>61</v>
      </c>
      <c r="C219">
        <v>6</v>
      </c>
      <c r="D219" t="s">
        <v>111</v>
      </c>
      <c r="E219" t="s">
        <v>112</v>
      </c>
      <c r="F219">
        <v>0</v>
      </c>
      <c r="G219" t="s">
        <v>139</v>
      </c>
      <c r="H219" t="str">
        <f>VLOOKUP(Input_Data[[#This Row],[PRODUCT ID]],Master_Data[],2,0)</f>
        <v>Product25</v>
      </c>
      <c r="I219" t="str">
        <f>VLOOKUP(Input_Data[[#This Row],[PRODUCT ID]],Master_Data[],3,0)</f>
        <v>Category03</v>
      </c>
      <c r="J219" t="str">
        <f>VLOOKUP(Input_Data[[#This Row],[PRODUCT ID]],Master_Data[],4,0)</f>
        <v>No.</v>
      </c>
      <c r="K219" s="2">
        <f>VLOOKUP(Input_Data[[#This Row],[PRODUCT ID]],Master_Data[],5,0)</f>
        <v>7</v>
      </c>
      <c r="L219" s="2">
        <f>VLOOKUP(Input_Data[[#This Row],[PRODUCT ID]],Master_Data[],6,0)</f>
        <v>8.33</v>
      </c>
      <c r="M219" s="2">
        <f>Input_Data[[#This Row],[BUYING PRIZE]]*Input_Data[[#This Row],[QUANTITY]]</f>
        <v>42</v>
      </c>
      <c r="N219" s="2">
        <f>Input_Data[[#This Row],[SELLING PRICE]]*Input_Data[[#This Row],[QUANTITY]]*(1-Input_Data[[#This Row],[DISCOUNT %]])</f>
        <v>49.980000000000004</v>
      </c>
      <c r="O219">
        <f>DAY(Input_Data[[#This Row],[DATE]])</f>
        <v>18</v>
      </c>
      <c r="P219" t="str">
        <f>TEXT(Input_Data[[#This Row],[DATE]],"mmm")</f>
        <v>Oct</v>
      </c>
      <c r="Q219">
        <f>YEAR(Input_Data[[#This Row],[DATE]])</f>
        <v>2021</v>
      </c>
    </row>
    <row r="220" spans="1:17" x14ac:dyDescent="0.35">
      <c r="A220" s="1">
        <v>44487</v>
      </c>
      <c r="B220" t="s">
        <v>53</v>
      </c>
      <c r="C220">
        <v>13</v>
      </c>
      <c r="D220" t="s">
        <v>111</v>
      </c>
      <c r="E220" t="s">
        <v>112</v>
      </c>
      <c r="F220">
        <v>0</v>
      </c>
      <c r="G220" t="s">
        <v>139</v>
      </c>
      <c r="H220" t="str">
        <f>VLOOKUP(Input_Data[[#This Row],[PRODUCT ID]],Master_Data[],2,0)</f>
        <v>Product21</v>
      </c>
      <c r="I220" t="str">
        <f>VLOOKUP(Input_Data[[#This Row],[PRODUCT ID]],Master_Data[],3,0)</f>
        <v>Category03</v>
      </c>
      <c r="J220" t="str">
        <f>VLOOKUP(Input_Data[[#This Row],[PRODUCT ID]],Master_Data[],4,0)</f>
        <v>Ft</v>
      </c>
      <c r="K220" s="2">
        <f>VLOOKUP(Input_Data[[#This Row],[PRODUCT ID]],Master_Data[],5,0)</f>
        <v>126</v>
      </c>
      <c r="L220" s="2">
        <f>VLOOKUP(Input_Data[[#This Row],[PRODUCT ID]],Master_Data[],6,0)</f>
        <v>162.54</v>
      </c>
      <c r="M220" s="2">
        <f>Input_Data[[#This Row],[BUYING PRIZE]]*Input_Data[[#This Row],[QUANTITY]]</f>
        <v>1638</v>
      </c>
      <c r="N220" s="2">
        <f>Input_Data[[#This Row],[SELLING PRICE]]*Input_Data[[#This Row],[QUANTITY]]*(1-Input_Data[[#This Row],[DISCOUNT %]])</f>
        <v>2113.02</v>
      </c>
      <c r="O220">
        <f>DAY(Input_Data[[#This Row],[DATE]])</f>
        <v>18</v>
      </c>
      <c r="P220" t="str">
        <f>TEXT(Input_Data[[#This Row],[DATE]],"mmm")</f>
        <v>Oct</v>
      </c>
      <c r="Q220">
        <f>YEAR(Input_Data[[#This Row],[DATE]])</f>
        <v>2021</v>
      </c>
    </row>
    <row r="221" spans="1:17" x14ac:dyDescent="0.35">
      <c r="A221" s="1">
        <v>44491</v>
      </c>
      <c r="B221" t="s">
        <v>32</v>
      </c>
      <c r="C221">
        <v>7</v>
      </c>
      <c r="D221" t="s">
        <v>113</v>
      </c>
      <c r="E221" t="s">
        <v>112</v>
      </c>
      <c r="F221">
        <v>0</v>
      </c>
      <c r="G221" t="s">
        <v>136</v>
      </c>
      <c r="H221" t="str">
        <f>VLOOKUP(Input_Data[[#This Row],[PRODUCT ID]],Master_Data[],2,0)</f>
        <v>Product11</v>
      </c>
      <c r="I221" t="str">
        <f>VLOOKUP(Input_Data[[#This Row],[PRODUCT ID]],Master_Data[],3,0)</f>
        <v>Category02</v>
      </c>
      <c r="J221" t="str">
        <f>VLOOKUP(Input_Data[[#This Row],[PRODUCT ID]],Master_Data[],4,0)</f>
        <v>Lt</v>
      </c>
      <c r="K221" s="2">
        <f>VLOOKUP(Input_Data[[#This Row],[PRODUCT ID]],Master_Data[],5,0)</f>
        <v>44</v>
      </c>
      <c r="L221" s="2">
        <f>VLOOKUP(Input_Data[[#This Row],[PRODUCT ID]],Master_Data[],6,0)</f>
        <v>48.4</v>
      </c>
      <c r="M221" s="2">
        <f>Input_Data[[#This Row],[BUYING PRIZE]]*Input_Data[[#This Row],[QUANTITY]]</f>
        <v>308</v>
      </c>
      <c r="N221" s="2">
        <f>Input_Data[[#This Row],[SELLING PRICE]]*Input_Data[[#This Row],[QUANTITY]]*(1-Input_Data[[#This Row],[DISCOUNT %]])</f>
        <v>338.8</v>
      </c>
      <c r="O221">
        <f>DAY(Input_Data[[#This Row],[DATE]])</f>
        <v>22</v>
      </c>
      <c r="P221" t="str">
        <f>TEXT(Input_Data[[#This Row],[DATE]],"mmm")</f>
        <v>Oct</v>
      </c>
      <c r="Q221">
        <f>YEAR(Input_Data[[#This Row],[DATE]])</f>
        <v>2021</v>
      </c>
    </row>
    <row r="222" spans="1:17" x14ac:dyDescent="0.35">
      <c r="A222" s="1">
        <v>44491</v>
      </c>
      <c r="B222" t="s">
        <v>59</v>
      </c>
      <c r="C222">
        <v>13</v>
      </c>
      <c r="D222" t="s">
        <v>111</v>
      </c>
      <c r="E222" t="s">
        <v>112</v>
      </c>
      <c r="F222">
        <v>0</v>
      </c>
      <c r="G222" t="s">
        <v>136</v>
      </c>
      <c r="H222" t="str">
        <f>VLOOKUP(Input_Data[[#This Row],[PRODUCT ID]],Master_Data[],2,0)</f>
        <v>Product24</v>
      </c>
      <c r="I222" t="str">
        <f>VLOOKUP(Input_Data[[#This Row],[PRODUCT ID]],Master_Data[],3,0)</f>
        <v>Category03</v>
      </c>
      <c r="J222" t="str">
        <f>VLOOKUP(Input_Data[[#This Row],[PRODUCT ID]],Master_Data[],4,0)</f>
        <v>Ft</v>
      </c>
      <c r="K222" s="2">
        <f>VLOOKUP(Input_Data[[#This Row],[PRODUCT ID]],Master_Data[],5,0)</f>
        <v>144</v>
      </c>
      <c r="L222" s="2">
        <f>VLOOKUP(Input_Data[[#This Row],[PRODUCT ID]],Master_Data[],6,0)</f>
        <v>156.96</v>
      </c>
      <c r="M222" s="2">
        <f>Input_Data[[#This Row],[BUYING PRIZE]]*Input_Data[[#This Row],[QUANTITY]]</f>
        <v>1872</v>
      </c>
      <c r="N222" s="2">
        <f>Input_Data[[#This Row],[SELLING PRICE]]*Input_Data[[#This Row],[QUANTITY]]*(1-Input_Data[[#This Row],[DISCOUNT %]])</f>
        <v>2040.48</v>
      </c>
      <c r="O222">
        <f>DAY(Input_Data[[#This Row],[DATE]])</f>
        <v>22</v>
      </c>
      <c r="P222" t="str">
        <f>TEXT(Input_Data[[#This Row],[DATE]],"mmm")</f>
        <v>Oct</v>
      </c>
      <c r="Q222">
        <f>YEAR(Input_Data[[#This Row],[DATE]])</f>
        <v>2021</v>
      </c>
    </row>
    <row r="223" spans="1:17" x14ac:dyDescent="0.35">
      <c r="A223" s="1">
        <v>44491</v>
      </c>
      <c r="B223" t="s">
        <v>26</v>
      </c>
      <c r="C223">
        <v>1</v>
      </c>
      <c r="D223" t="s">
        <v>113</v>
      </c>
      <c r="E223" t="s">
        <v>112</v>
      </c>
      <c r="F223">
        <v>0</v>
      </c>
      <c r="G223" t="s">
        <v>136</v>
      </c>
      <c r="H223" t="str">
        <f>VLOOKUP(Input_Data[[#This Row],[PRODUCT ID]],Master_Data[],2,0)</f>
        <v>Product09</v>
      </c>
      <c r="I223" t="str">
        <f>VLOOKUP(Input_Data[[#This Row],[PRODUCT ID]],Master_Data[],3,0)</f>
        <v>Category01</v>
      </c>
      <c r="J223" t="str">
        <f>VLOOKUP(Input_Data[[#This Row],[PRODUCT ID]],Master_Data[],4,0)</f>
        <v>No.</v>
      </c>
      <c r="K223" s="2">
        <f>VLOOKUP(Input_Data[[#This Row],[PRODUCT ID]],Master_Data[],5,0)</f>
        <v>6</v>
      </c>
      <c r="L223" s="2">
        <f>VLOOKUP(Input_Data[[#This Row],[PRODUCT ID]],Master_Data[],6,0)</f>
        <v>7.8599999999999994</v>
      </c>
      <c r="M223" s="2">
        <f>Input_Data[[#This Row],[BUYING PRIZE]]*Input_Data[[#This Row],[QUANTITY]]</f>
        <v>6</v>
      </c>
      <c r="N223" s="2">
        <f>Input_Data[[#This Row],[SELLING PRICE]]*Input_Data[[#This Row],[QUANTITY]]*(1-Input_Data[[#This Row],[DISCOUNT %]])</f>
        <v>7.8599999999999994</v>
      </c>
      <c r="O223">
        <f>DAY(Input_Data[[#This Row],[DATE]])</f>
        <v>22</v>
      </c>
      <c r="P223" t="str">
        <f>TEXT(Input_Data[[#This Row],[DATE]],"mmm")</f>
        <v>Oct</v>
      </c>
      <c r="Q223">
        <f>YEAR(Input_Data[[#This Row],[DATE]])</f>
        <v>2021</v>
      </c>
    </row>
    <row r="224" spans="1:17" x14ac:dyDescent="0.35">
      <c r="A224" s="1">
        <v>44493</v>
      </c>
      <c r="B224" t="s">
        <v>32</v>
      </c>
      <c r="C224">
        <v>3</v>
      </c>
      <c r="D224" t="s">
        <v>110</v>
      </c>
      <c r="E224" t="s">
        <v>112</v>
      </c>
      <c r="F224">
        <v>0</v>
      </c>
      <c r="G224" t="s">
        <v>138</v>
      </c>
      <c r="H224" t="str">
        <f>VLOOKUP(Input_Data[[#This Row],[PRODUCT ID]],Master_Data[],2,0)</f>
        <v>Product11</v>
      </c>
      <c r="I224" t="str">
        <f>VLOOKUP(Input_Data[[#This Row],[PRODUCT ID]],Master_Data[],3,0)</f>
        <v>Category02</v>
      </c>
      <c r="J224" t="str">
        <f>VLOOKUP(Input_Data[[#This Row],[PRODUCT ID]],Master_Data[],4,0)</f>
        <v>Lt</v>
      </c>
      <c r="K224" s="2">
        <f>VLOOKUP(Input_Data[[#This Row],[PRODUCT ID]],Master_Data[],5,0)</f>
        <v>44</v>
      </c>
      <c r="L224" s="2">
        <f>VLOOKUP(Input_Data[[#This Row],[PRODUCT ID]],Master_Data[],6,0)</f>
        <v>48.4</v>
      </c>
      <c r="M224" s="2">
        <f>Input_Data[[#This Row],[BUYING PRIZE]]*Input_Data[[#This Row],[QUANTITY]]</f>
        <v>132</v>
      </c>
      <c r="N224" s="2">
        <f>Input_Data[[#This Row],[SELLING PRICE]]*Input_Data[[#This Row],[QUANTITY]]*(1-Input_Data[[#This Row],[DISCOUNT %]])</f>
        <v>145.19999999999999</v>
      </c>
      <c r="O224">
        <f>DAY(Input_Data[[#This Row],[DATE]])</f>
        <v>24</v>
      </c>
      <c r="P224" t="str">
        <f>TEXT(Input_Data[[#This Row],[DATE]],"mmm")</f>
        <v>Oct</v>
      </c>
      <c r="Q224">
        <f>YEAR(Input_Data[[#This Row],[DATE]])</f>
        <v>2021</v>
      </c>
    </row>
    <row r="225" spans="1:17" x14ac:dyDescent="0.35">
      <c r="A225" s="1">
        <v>44494</v>
      </c>
      <c r="B225" t="s">
        <v>101</v>
      </c>
      <c r="C225">
        <v>9</v>
      </c>
      <c r="D225" t="s">
        <v>111</v>
      </c>
      <c r="E225" t="s">
        <v>112</v>
      </c>
      <c r="F225">
        <v>0</v>
      </c>
      <c r="G225" t="s">
        <v>139</v>
      </c>
      <c r="H225" t="str">
        <f>VLOOKUP(Input_Data[[#This Row],[PRODUCT ID]],Master_Data[],2,0)</f>
        <v>Product44</v>
      </c>
      <c r="I225" t="str">
        <f>VLOOKUP(Input_Data[[#This Row],[PRODUCT ID]],Master_Data[],3,0)</f>
        <v>Category05</v>
      </c>
      <c r="J225" t="str">
        <f>VLOOKUP(Input_Data[[#This Row],[PRODUCT ID]],Master_Data[],4,0)</f>
        <v>Kg</v>
      </c>
      <c r="K225" s="2">
        <f>VLOOKUP(Input_Data[[#This Row],[PRODUCT ID]],Master_Data[],5,0)</f>
        <v>76</v>
      </c>
      <c r="L225" s="2">
        <f>VLOOKUP(Input_Data[[#This Row],[PRODUCT ID]],Master_Data[],6,0)</f>
        <v>82.08</v>
      </c>
      <c r="M225" s="2">
        <f>Input_Data[[#This Row],[BUYING PRIZE]]*Input_Data[[#This Row],[QUANTITY]]</f>
        <v>684</v>
      </c>
      <c r="N225" s="2">
        <f>Input_Data[[#This Row],[SELLING PRICE]]*Input_Data[[#This Row],[QUANTITY]]*(1-Input_Data[[#This Row],[DISCOUNT %]])</f>
        <v>738.72</v>
      </c>
      <c r="O225">
        <f>DAY(Input_Data[[#This Row],[DATE]])</f>
        <v>25</v>
      </c>
      <c r="P225" t="str">
        <f>TEXT(Input_Data[[#This Row],[DATE]],"mmm")</f>
        <v>Oct</v>
      </c>
      <c r="Q225">
        <f>YEAR(Input_Data[[#This Row],[DATE]])</f>
        <v>2021</v>
      </c>
    </row>
    <row r="226" spans="1:17" x14ac:dyDescent="0.35">
      <c r="A226" s="1">
        <v>44495</v>
      </c>
      <c r="B226" t="s">
        <v>14</v>
      </c>
      <c r="C226">
        <v>6</v>
      </c>
      <c r="D226" t="s">
        <v>110</v>
      </c>
      <c r="E226" t="s">
        <v>112</v>
      </c>
      <c r="F226">
        <v>0</v>
      </c>
      <c r="G226" t="s">
        <v>140</v>
      </c>
      <c r="H226" t="str">
        <f>VLOOKUP(Input_Data[[#This Row],[PRODUCT ID]],Master_Data[],2,0)</f>
        <v>Product04</v>
      </c>
      <c r="I226" t="str">
        <f>VLOOKUP(Input_Data[[#This Row],[PRODUCT ID]],Master_Data[],3,0)</f>
        <v>Category01</v>
      </c>
      <c r="J226" t="str">
        <f>VLOOKUP(Input_Data[[#This Row],[PRODUCT ID]],Master_Data[],4,0)</f>
        <v>Lt</v>
      </c>
      <c r="K226" s="2">
        <f>VLOOKUP(Input_Data[[#This Row],[PRODUCT ID]],Master_Data[],5,0)</f>
        <v>44</v>
      </c>
      <c r="L226" s="2">
        <f>VLOOKUP(Input_Data[[#This Row],[PRODUCT ID]],Master_Data[],6,0)</f>
        <v>48.84</v>
      </c>
      <c r="M226" s="2">
        <f>Input_Data[[#This Row],[BUYING PRIZE]]*Input_Data[[#This Row],[QUANTITY]]</f>
        <v>264</v>
      </c>
      <c r="N226" s="2">
        <f>Input_Data[[#This Row],[SELLING PRICE]]*Input_Data[[#This Row],[QUANTITY]]*(1-Input_Data[[#This Row],[DISCOUNT %]])</f>
        <v>293.04000000000002</v>
      </c>
      <c r="O226">
        <f>DAY(Input_Data[[#This Row],[DATE]])</f>
        <v>26</v>
      </c>
      <c r="P226" t="str">
        <f>TEXT(Input_Data[[#This Row],[DATE]],"mmm")</f>
        <v>Oct</v>
      </c>
      <c r="Q226">
        <f>YEAR(Input_Data[[#This Row],[DATE]])</f>
        <v>2021</v>
      </c>
    </row>
    <row r="227" spans="1:17" x14ac:dyDescent="0.35">
      <c r="A227" s="1">
        <v>44497</v>
      </c>
      <c r="B227" t="s">
        <v>24</v>
      </c>
      <c r="C227">
        <v>1</v>
      </c>
      <c r="D227" t="s">
        <v>113</v>
      </c>
      <c r="E227" t="s">
        <v>112</v>
      </c>
      <c r="F227">
        <v>0</v>
      </c>
      <c r="G227" t="s">
        <v>142</v>
      </c>
      <c r="H227" t="str">
        <f>VLOOKUP(Input_Data[[#This Row],[PRODUCT ID]],Master_Data[],2,0)</f>
        <v>Product08</v>
      </c>
      <c r="I227" t="str">
        <f>VLOOKUP(Input_Data[[#This Row],[PRODUCT ID]],Master_Data[],3,0)</f>
        <v>Category01</v>
      </c>
      <c r="J227" t="str">
        <f>VLOOKUP(Input_Data[[#This Row],[PRODUCT ID]],Master_Data[],4,0)</f>
        <v>Kg</v>
      </c>
      <c r="K227" s="2">
        <f>VLOOKUP(Input_Data[[#This Row],[PRODUCT ID]],Master_Data[],5,0)</f>
        <v>83</v>
      </c>
      <c r="L227" s="2">
        <f>VLOOKUP(Input_Data[[#This Row],[PRODUCT ID]],Master_Data[],6,0)</f>
        <v>94.62</v>
      </c>
      <c r="M227" s="2">
        <f>Input_Data[[#This Row],[BUYING PRIZE]]*Input_Data[[#This Row],[QUANTITY]]</f>
        <v>83</v>
      </c>
      <c r="N227" s="2">
        <f>Input_Data[[#This Row],[SELLING PRICE]]*Input_Data[[#This Row],[QUANTITY]]*(1-Input_Data[[#This Row],[DISCOUNT %]])</f>
        <v>94.62</v>
      </c>
      <c r="O227">
        <f>DAY(Input_Data[[#This Row],[DATE]])</f>
        <v>28</v>
      </c>
      <c r="P227" t="str">
        <f>TEXT(Input_Data[[#This Row],[DATE]],"mmm")</f>
        <v>Oct</v>
      </c>
      <c r="Q227">
        <f>YEAR(Input_Data[[#This Row],[DATE]])</f>
        <v>2021</v>
      </c>
    </row>
    <row r="228" spans="1:17" x14ac:dyDescent="0.35">
      <c r="A228" s="1">
        <v>44498</v>
      </c>
      <c r="B228" t="s">
        <v>89</v>
      </c>
      <c r="C228">
        <v>14</v>
      </c>
      <c r="D228" t="s">
        <v>111</v>
      </c>
      <c r="E228" t="s">
        <v>111</v>
      </c>
      <c r="F228">
        <v>0</v>
      </c>
      <c r="G228" t="s">
        <v>136</v>
      </c>
      <c r="H228" t="str">
        <f>VLOOKUP(Input_Data[[#This Row],[PRODUCT ID]],Master_Data[],2,0)</f>
        <v>Product38</v>
      </c>
      <c r="I228" t="str">
        <f>VLOOKUP(Input_Data[[#This Row],[PRODUCT ID]],Master_Data[],3,0)</f>
        <v>Category05</v>
      </c>
      <c r="J228" t="str">
        <f>VLOOKUP(Input_Data[[#This Row],[PRODUCT ID]],Master_Data[],4,0)</f>
        <v>Kg</v>
      </c>
      <c r="K228" s="2">
        <f>VLOOKUP(Input_Data[[#This Row],[PRODUCT ID]],Master_Data[],5,0)</f>
        <v>72</v>
      </c>
      <c r="L228" s="2">
        <f>VLOOKUP(Input_Data[[#This Row],[PRODUCT ID]],Master_Data[],6,0)</f>
        <v>79.92</v>
      </c>
      <c r="M228" s="2">
        <f>Input_Data[[#This Row],[BUYING PRIZE]]*Input_Data[[#This Row],[QUANTITY]]</f>
        <v>1008</v>
      </c>
      <c r="N228" s="2">
        <f>Input_Data[[#This Row],[SELLING PRICE]]*Input_Data[[#This Row],[QUANTITY]]*(1-Input_Data[[#This Row],[DISCOUNT %]])</f>
        <v>1118.8800000000001</v>
      </c>
      <c r="O228">
        <f>DAY(Input_Data[[#This Row],[DATE]])</f>
        <v>29</v>
      </c>
      <c r="P228" t="str">
        <f>TEXT(Input_Data[[#This Row],[DATE]],"mmm")</f>
        <v>Oct</v>
      </c>
      <c r="Q228">
        <f>YEAR(Input_Data[[#This Row],[DATE]])</f>
        <v>2021</v>
      </c>
    </row>
    <row r="229" spans="1:17" x14ac:dyDescent="0.35">
      <c r="A229" s="1">
        <v>44500</v>
      </c>
      <c r="B229" t="s">
        <v>53</v>
      </c>
      <c r="C229">
        <v>6</v>
      </c>
      <c r="D229" t="s">
        <v>111</v>
      </c>
      <c r="E229" t="s">
        <v>112</v>
      </c>
      <c r="F229">
        <v>0</v>
      </c>
      <c r="G229" t="s">
        <v>138</v>
      </c>
      <c r="H229" t="str">
        <f>VLOOKUP(Input_Data[[#This Row],[PRODUCT ID]],Master_Data[],2,0)</f>
        <v>Product21</v>
      </c>
      <c r="I229" t="str">
        <f>VLOOKUP(Input_Data[[#This Row],[PRODUCT ID]],Master_Data[],3,0)</f>
        <v>Category03</v>
      </c>
      <c r="J229" t="str">
        <f>VLOOKUP(Input_Data[[#This Row],[PRODUCT ID]],Master_Data[],4,0)</f>
        <v>Ft</v>
      </c>
      <c r="K229" s="2">
        <f>VLOOKUP(Input_Data[[#This Row],[PRODUCT ID]],Master_Data[],5,0)</f>
        <v>126</v>
      </c>
      <c r="L229" s="2">
        <f>VLOOKUP(Input_Data[[#This Row],[PRODUCT ID]],Master_Data[],6,0)</f>
        <v>162.54</v>
      </c>
      <c r="M229" s="2">
        <f>Input_Data[[#This Row],[BUYING PRIZE]]*Input_Data[[#This Row],[QUANTITY]]</f>
        <v>756</v>
      </c>
      <c r="N229" s="2">
        <f>Input_Data[[#This Row],[SELLING PRICE]]*Input_Data[[#This Row],[QUANTITY]]*(1-Input_Data[[#This Row],[DISCOUNT %]])</f>
        <v>975.24</v>
      </c>
      <c r="O229">
        <f>DAY(Input_Data[[#This Row],[DATE]])</f>
        <v>31</v>
      </c>
      <c r="P229" t="str">
        <f>TEXT(Input_Data[[#This Row],[DATE]],"mmm")</f>
        <v>Oct</v>
      </c>
      <c r="Q229">
        <f>YEAR(Input_Data[[#This Row],[DATE]])</f>
        <v>2021</v>
      </c>
    </row>
    <row r="230" spans="1:17" x14ac:dyDescent="0.35">
      <c r="A230" s="1">
        <v>44503</v>
      </c>
      <c r="B230" t="s">
        <v>36</v>
      </c>
      <c r="C230">
        <v>12</v>
      </c>
      <c r="D230" t="s">
        <v>113</v>
      </c>
      <c r="E230" t="s">
        <v>112</v>
      </c>
      <c r="F230">
        <v>0</v>
      </c>
      <c r="G230" t="s">
        <v>141</v>
      </c>
      <c r="H230" t="str">
        <f>VLOOKUP(Input_Data[[#This Row],[PRODUCT ID]],Master_Data[],2,0)</f>
        <v>Product13</v>
      </c>
      <c r="I230" t="str">
        <f>VLOOKUP(Input_Data[[#This Row],[PRODUCT ID]],Master_Data[],3,0)</f>
        <v>Category02</v>
      </c>
      <c r="J230" t="str">
        <f>VLOOKUP(Input_Data[[#This Row],[PRODUCT ID]],Master_Data[],4,0)</f>
        <v>Kg</v>
      </c>
      <c r="K230" s="2">
        <f>VLOOKUP(Input_Data[[#This Row],[PRODUCT ID]],Master_Data[],5,0)</f>
        <v>112</v>
      </c>
      <c r="L230" s="2">
        <f>VLOOKUP(Input_Data[[#This Row],[PRODUCT ID]],Master_Data[],6,0)</f>
        <v>122.08</v>
      </c>
      <c r="M230" s="2">
        <f>Input_Data[[#This Row],[BUYING PRIZE]]*Input_Data[[#This Row],[QUANTITY]]</f>
        <v>1344</v>
      </c>
      <c r="N230" s="2">
        <f>Input_Data[[#This Row],[SELLING PRICE]]*Input_Data[[#This Row],[QUANTITY]]*(1-Input_Data[[#This Row],[DISCOUNT %]])</f>
        <v>1464.96</v>
      </c>
      <c r="O230">
        <f>DAY(Input_Data[[#This Row],[DATE]])</f>
        <v>3</v>
      </c>
      <c r="P230" t="str">
        <f>TEXT(Input_Data[[#This Row],[DATE]],"mmm")</f>
        <v>Nov</v>
      </c>
      <c r="Q230">
        <f>YEAR(Input_Data[[#This Row],[DATE]])</f>
        <v>2021</v>
      </c>
    </row>
    <row r="231" spans="1:17" x14ac:dyDescent="0.35">
      <c r="A231" s="1">
        <v>44506</v>
      </c>
      <c r="B231" t="s">
        <v>84</v>
      </c>
      <c r="C231">
        <v>10</v>
      </c>
      <c r="D231" t="s">
        <v>113</v>
      </c>
      <c r="E231" t="s">
        <v>111</v>
      </c>
      <c r="F231">
        <v>0</v>
      </c>
      <c r="G231" t="s">
        <v>137</v>
      </c>
      <c r="H231" t="str">
        <f>VLOOKUP(Input_Data[[#This Row],[PRODUCT ID]],Master_Data[],2,0)</f>
        <v>Product36</v>
      </c>
      <c r="I231" t="str">
        <f>VLOOKUP(Input_Data[[#This Row],[PRODUCT ID]],Master_Data[],3,0)</f>
        <v>Category04</v>
      </c>
      <c r="J231" t="str">
        <f>VLOOKUP(Input_Data[[#This Row],[PRODUCT ID]],Master_Data[],4,0)</f>
        <v>Kg</v>
      </c>
      <c r="K231" s="2">
        <f>VLOOKUP(Input_Data[[#This Row],[PRODUCT ID]],Master_Data[],5,0)</f>
        <v>90</v>
      </c>
      <c r="L231" s="2">
        <f>VLOOKUP(Input_Data[[#This Row],[PRODUCT ID]],Master_Data[],6,0)</f>
        <v>96.3</v>
      </c>
      <c r="M231" s="2">
        <f>Input_Data[[#This Row],[BUYING PRIZE]]*Input_Data[[#This Row],[QUANTITY]]</f>
        <v>900</v>
      </c>
      <c r="N231" s="2">
        <f>Input_Data[[#This Row],[SELLING PRICE]]*Input_Data[[#This Row],[QUANTITY]]*(1-Input_Data[[#This Row],[DISCOUNT %]])</f>
        <v>963</v>
      </c>
      <c r="O231">
        <f>DAY(Input_Data[[#This Row],[DATE]])</f>
        <v>6</v>
      </c>
      <c r="P231" t="str">
        <f>TEXT(Input_Data[[#This Row],[DATE]],"mmm")</f>
        <v>Nov</v>
      </c>
      <c r="Q231">
        <f>YEAR(Input_Data[[#This Row],[DATE]])</f>
        <v>2021</v>
      </c>
    </row>
    <row r="232" spans="1:17" x14ac:dyDescent="0.35">
      <c r="A232" s="1">
        <v>44508</v>
      </c>
      <c r="B232" t="s">
        <v>22</v>
      </c>
      <c r="C232">
        <v>15</v>
      </c>
      <c r="D232" t="s">
        <v>113</v>
      </c>
      <c r="E232" t="s">
        <v>111</v>
      </c>
      <c r="F232">
        <v>0</v>
      </c>
      <c r="G232" t="s">
        <v>139</v>
      </c>
      <c r="H232" t="str">
        <f>VLOOKUP(Input_Data[[#This Row],[PRODUCT ID]],Master_Data[],2,0)</f>
        <v>Product07</v>
      </c>
      <c r="I232" t="str">
        <f>VLOOKUP(Input_Data[[#This Row],[PRODUCT ID]],Master_Data[],3,0)</f>
        <v>Category01</v>
      </c>
      <c r="J232" t="str">
        <f>VLOOKUP(Input_Data[[#This Row],[PRODUCT ID]],Master_Data[],4,0)</f>
        <v>Lt</v>
      </c>
      <c r="K232" s="2">
        <f>VLOOKUP(Input_Data[[#This Row],[PRODUCT ID]],Master_Data[],5,0)</f>
        <v>43</v>
      </c>
      <c r="L232" s="2">
        <f>VLOOKUP(Input_Data[[#This Row],[PRODUCT ID]],Master_Data[],6,0)</f>
        <v>47.730000000000004</v>
      </c>
      <c r="M232" s="2">
        <f>Input_Data[[#This Row],[BUYING PRIZE]]*Input_Data[[#This Row],[QUANTITY]]</f>
        <v>645</v>
      </c>
      <c r="N232" s="2">
        <f>Input_Data[[#This Row],[SELLING PRICE]]*Input_Data[[#This Row],[QUANTITY]]*(1-Input_Data[[#This Row],[DISCOUNT %]])</f>
        <v>715.95</v>
      </c>
      <c r="O232">
        <f>DAY(Input_Data[[#This Row],[DATE]])</f>
        <v>8</v>
      </c>
      <c r="P232" t="str">
        <f>TEXT(Input_Data[[#This Row],[DATE]],"mmm")</f>
        <v>Nov</v>
      </c>
      <c r="Q232">
        <f>YEAR(Input_Data[[#This Row],[DATE]])</f>
        <v>2021</v>
      </c>
    </row>
    <row r="233" spans="1:17" x14ac:dyDescent="0.35">
      <c r="A233" s="1">
        <v>44510</v>
      </c>
      <c r="B233" t="s">
        <v>97</v>
      </c>
      <c r="C233">
        <v>6</v>
      </c>
      <c r="D233" t="s">
        <v>111</v>
      </c>
      <c r="E233" t="s">
        <v>112</v>
      </c>
      <c r="F233">
        <v>0</v>
      </c>
      <c r="G233" t="s">
        <v>141</v>
      </c>
      <c r="H233" t="str">
        <f>VLOOKUP(Input_Data[[#This Row],[PRODUCT ID]],Master_Data[],2,0)</f>
        <v>Product42</v>
      </c>
      <c r="I233" t="str">
        <f>VLOOKUP(Input_Data[[#This Row],[PRODUCT ID]],Master_Data[],3,0)</f>
        <v>Category05</v>
      </c>
      <c r="J233" t="str">
        <f>VLOOKUP(Input_Data[[#This Row],[PRODUCT ID]],Master_Data[],4,0)</f>
        <v>Ft</v>
      </c>
      <c r="K233" s="2">
        <f>VLOOKUP(Input_Data[[#This Row],[PRODUCT ID]],Master_Data[],5,0)</f>
        <v>120</v>
      </c>
      <c r="L233" s="2">
        <f>VLOOKUP(Input_Data[[#This Row],[PRODUCT ID]],Master_Data[],6,0)</f>
        <v>162</v>
      </c>
      <c r="M233" s="2">
        <f>Input_Data[[#This Row],[BUYING PRIZE]]*Input_Data[[#This Row],[QUANTITY]]</f>
        <v>720</v>
      </c>
      <c r="N233" s="2">
        <f>Input_Data[[#This Row],[SELLING PRICE]]*Input_Data[[#This Row],[QUANTITY]]*(1-Input_Data[[#This Row],[DISCOUNT %]])</f>
        <v>972</v>
      </c>
      <c r="O233">
        <f>DAY(Input_Data[[#This Row],[DATE]])</f>
        <v>10</v>
      </c>
      <c r="P233" t="str">
        <f>TEXT(Input_Data[[#This Row],[DATE]],"mmm")</f>
        <v>Nov</v>
      </c>
      <c r="Q233">
        <f>YEAR(Input_Data[[#This Row],[DATE]])</f>
        <v>2021</v>
      </c>
    </row>
    <row r="234" spans="1:17" x14ac:dyDescent="0.35">
      <c r="A234" s="1">
        <v>44511</v>
      </c>
      <c r="B234" t="s">
        <v>93</v>
      </c>
      <c r="C234">
        <v>12</v>
      </c>
      <c r="D234" t="s">
        <v>110</v>
      </c>
      <c r="E234" t="s">
        <v>111</v>
      </c>
      <c r="F234">
        <v>0</v>
      </c>
      <c r="G234" t="s">
        <v>142</v>
      </c>
      <c r="H234" t="str">
        <f>VLOOKUP(Input_Data[[#This Row],[PRODUCT ID]],Master_Data[],2,0)</f>
        <v>Product40</v>
      </c>
      <c r="I234" t="str">
        <f>VLOOKUP(Input_Data[[#This Row],[PRODUCT ID]],Master_Data[],3,0)</f>
        <v>Category05</v>
      </c>
      <c r="J234" t="str">
        <f>VLOOKUP(Input_Data[[#This Row],[PRODUCT ID]],Master_Data[],4,0)</f>
        <v>Kg</v>
      </c>
      <c r="K234" s="2">
        <f>VLOOKUP(Input_Data[[#This Row],[PRODUCT ID]],Master_Data[],5,0)</f>
        <v>90</v>
      </c>
      <c r="L234" s="2">
        <f>VLOOKUP(Input_Data[[#This Row],[PRODUCT ID]],Master_Data[],6,0)</f>
        <v>115.2</v>
      </c>
      <c r="M234" s="2">
        <f>Input_Data[[#This Row],[BUYING PRIZE]]*Input_Data[[#This Row],[QUANTITY]]</f>
        <v>1080</v>
      </c>
      <c r="N234" s="2">
        <f>Input_Data[[#This Row],[SELLING PRICE]]*Input_Data[[#This Row],[QUANTITY]]*(1-Input_Data[[#This Row],[DISCOUNT %]])</f>
        <v>1382.4</v>
      </c>
      <c r="O234">
        <f>DAY(Input_Data[[#This Row],[DATE]])</f>
        <v>11</v>
      </c>
      <c r="P234" t="str">
        <f>TEXT(Input_Data[[#This Row],[DATE]],"mmm")</f>
        <v>Nov</v>
      </c>
      <c r="Q234">
        <f>YEAR(Input_Data[[#This Row],[DATE]])</f>
        <v>2021</v>
      </c>
    </row>
    <row r="235" spans="1:17" x14ac:dyDescent="0.35">
      <c r="A235" s="1">
        <v>44512</v>
      </c>
      <c r="B235" t="s">
        <v>29</v>
      </c>
      <c r="C235">
        <v>3</v>
      </c>
      <c r="D235" t="s">
        <v>111</v>
      </c>
      <c r="E235" t="s">
        <v>112</v>
      </c>
      <c r="F235">
        <v>0</v>
      </c>
      <c r="G235" t="s">
        <v>136</v>
      </c>
      <c r="H235" t="str">
        <f>VLOOKUP(Input_Data[[#This Row],[PRODUCT ID]],Master_Data[],2,0)</f>
        <v>Product10</v>
      </c>
      <c r="I235" t="str">
        <f>VLOOKUP(Input_Data[[#This Row],[PRODUCT ID]],Master_Data[],3,0)</f>
        <v>Category02</v>
      </c>
      <c r="J235" t="str">
        <f>VLOOKUP(Input_Data[[#This Row],[PRODUCT ID]],Master_Data[],4,0)</f>
        <v>Ft</v>
      </c>
      <c r="K235" s="2">
        <f>VLOOKUP(Input_Data[[#This Row],[PRODUCT ID]],Master_Data[],5,0)</f>
        <v>148</v>
      </c>
      <c r="L235" s="2">
        <f>VLOOKUP(Input_Data[[#This Row],[PRODUCT ID]],Master_Data[],6,0)</f>
        <v>164.28</v>
      </c>
      <c r="M235" s="2">
        <f>Input_Data[[#This Row],[BUYING PRIZE]]*Input_Data[[#This Row],[QUANTITY]]</f>
        <v>444</v>
      </c>
      <c r="N235" s="2">
        <f>Input_Data[[#This Row],[SELLING PRICE]]*Input_Data[[#This Row],[QUANTITY]]*(1-Input_Data[[#This Row],[DISCOUNT %]])</f>
        <v>492.84000000000003</v>
      </c>
      <c r="O235">
        <f>DAY(Input_Data[[#This Row],[DATE]])</f>
        <v>12</v>
      </c>
      <c r="P235" t="str">
        <f>TEXT(Input_Data[[#This Row],[DATE]],"mmm")</f>
        <v>Nov</v>
      </c>
      <c r="Q235">
        <f>YEAR(Input_Data[[#This Row],[DATE]])</f>
        <v>2021</v>
      </c>
    </row>
    <row r="236" spans="1:17" x14ac:dyDescent="0.35">
      <c r="A236" s="1">
        <v>44520</v>
      </c>
      <c r="B236" t="s">
        <v>80</v>
      </c>
      <c r="C236">
        <v>14</v>
      </c>
      <c r="D236" t="s">
        <v>111</v>
      </c>
      <c r="E236" t="s">
        <v>111</v>
      </c>
      <c r="F236">
        <v>0</v>
      </c>
      <c r="G236" t="s">
        <v>137</v>
      </c>
      <c r="H236" t="str">
        <f>VLOOKUP(Input_Data[[#This Row],[PRODUCT ID]],Master_Data[],2,0)</f>
        <v>Product34</v>
      </c>
      <c r="I236" t="str">
        <f>VLOOKUP(Input_Data[[#This Row],[PRODUCT ID]],Master_Data[],3,0)</f>
        <v>Category04</v>
      </c>
      <c r="J236" t="str">
        <f>VLOOKUP(Input_Data[[#This Row],[PRODUCT ID]],Master_Data[],4,0)</f>
        <v>Lt</v>
      </c>
      <c r="K236" s="2">
        <f>VLOOKUP(Input_Data[[#This Row],[PRODUCT ID]],Master_Data[],5,0)</f>
        <v>55</v>
      </c>
      <c r="L236" s="2">
        <f>VLOOKUP(Input_Data[[#This Row],[PRODUCT ID]],Master_Data[],6,0)</f>
        <v>58.3</v>
      </c>
      <c r="M236" s="2">
        <f>Input_Data[[#This Row],[BUYING PRIZE]]*Input_Data[[#This Row],[QUANTITY]]</f>
        <v>770</v>
      </c>
      <c r="N236" s="2">
        <f>Input_Data[[#This Row],[SELLING PRICE]]*Input_Data[[#This Row],[QUANTITY]]*(1-Input_Data[[#This Row],[DISCOUNT %]])</f>
        <v>816.19999999999993</v>
      </c>
      <c r="O236">
        <f>DAY(Input_Data[[#This Row],[DATE]])</f>
        <v>20</v>
      </c>
      <c r="P236" t="str">
        <f>TEXT(Input_Data[[#This Row],[DATE]],"mmm")</f>
        <v>Nov</v>
      </c>
      <c r="Q236">
        <f>YEAR(Input_Data[[#This Row],[DATE]])</f>
        <v>2021</v>
      </c>
    </row>
    <row r="237" spans="1:17" x14ac:dyDescent="0.35">
      <c r="A237" s="1">
        <v>44520</v>
      </c>
      <c r="B237" t="s">
        <v>24</v>
      </c>
      <c r="C237">
        <v>11</v>
      </c>
      <c r="D237" t="s">
        <v>111</v>
      </c>
      <c r="E237" t="s">
        <v>112</v>
      </c>
      <c r="F237">
        <v>0</v>
      </c>
      <c r="G237" t="s">
        <v>137</v>
      </c>
      <c r="H237" t="str">
        <f>VLOOKUP(Input_Data[[#This Row],[PRODUCT ID]],Master_Data[],2,0)</f>
        <v>Product08</v>
      </c>
      <c r="I237" t="str">
        <f>VLOOKUP(Input_Data[[#This Row],[PRODUCT ID]],Master_Data[],3,0)</f>
        <v>Category01</v>
      </c>
      <c r="J237" t="str">
        <f>VLOOKUP(Input_Data[[#This Row],[PRODUCT ID]],Master_Data[],4,0)</f>
        <v>Kg</v>
      </c>
      <c r="K237" s="2">
        <f>VLOOKUP(Input_Data[[#This Row],[PRODUCT ID]],Master_Data[],5,0)</f>
        <v>83</v>
      </c>
      <c r="L237" s="2">
        <f>VLOOKUP(Input_Data[[#This Row],[PRODUCT ID]],Master_Data[],6,0)</f>
        <v>94.62</v>
      </c>
      <c r="M237" s="2">
        <f>Input_Data[[#This Row],[BUYING PRIZE]]*Input_Data[[#This Row],[QUANTITY]]</f>
        <v>913</v>
      </c>
      <c r="N237" s="2">
        <f>Input_Data[[#This Row],[SELLING PRICE]]*Input_Data[[#This Row],[QUANTITY]]*(1-Input_Data[[#This Row],[DISCOUNT %]])</f>
        <v>1040.8200000000002</v>
      </c>
      <c r="O237">
        <f>DAY(Input_Data[[#This Row],[DATE]])</f>
        <v>20</v>
      </c>
      <c r="P237" t="str">
        <f>TEXT(Input_Data[[#This Row],[DATE]],"mmm")</f>
        <v>Nov</v>
      </c>
      <c r="Q237">
        <f>YEAR(Input_Data[[#This Row],[DATE]])</f>
        <v>2021</v>
      </c>
    </row>
    <row r="238" spans="1:17" x14ac:dyDescent="0.35">
      <c r="A238" s="1">
        <v>44521</v>
      </c>
      <c r="B238" t="s">
        <v>38</v>
      </c>
      <c r="C238">
        <v>1</v>
      </c>
      <c r="D238" t="s">
        <v>110</v>
      </c>
      <c r="E238" t="s">
        <v>111</v>
      </c>
      <c r="F238">
        <v>0</v>
      </c>
      <c r="G238" t="s">
        <v>138</v>
      </c>
      <c r="H238" t="str">
        <f>VLOOKUP(Input_Data[[#This Row],[PRODUCT ID]],Master_Data[],2,0)</f>
        <v>Product14</v>
      </c>
      <c r="I238" t="str">
        <f>VLOOKUP(Input_Data[[#This Row],[PRODUCT ID]],Master_Data[],3,0)</f>
        <v>Category02</v>
      </c>
      <c r="J238" t="str">
        <f>VLOOKUP(Input_Data[[#This Row],[PRODUCT ID]],Master_Data[],4,0)</f>
        <v>Kg</v>
      </c>
      <c r="K238" s="2">
        <f>VLOOKUP(Input_Data[[#This Row],[PRODUCT ID]],Master_Data[],5,0)</f>
        <v>112</v>
      </c>
      <c r="L238" s="2">
        <f>VLOOKUP(Input_Data[[#This Row],[PRODUCT ID]],Master_Data[],6,0)</f>
        <v>146.72</v>
      </c>
      <c r="M238" s="2">
        <f>Input_Data[[#This Row],[BUYING PRIZE]]*Input_Data[[#This Row],[QUANTITY]]</f>
        <v>112</v>
      </c>
      <c r="N238" s="2">
        <f>Input_Data[[#This Row],[SELLING PRICE]]*Input_Data[[#This Row],[QUANTITY]]*(1-Input_Data[[#This Row],[DISCOUNT %]])</f>
        <v>146.72</v>
      </c>
      <c r="O238">
        <f>DAY(Input_Data[[#This Row],[DATE]])</f>
        <v>21</v>
      </c>
      <c r="P238" t="str">
        <f>TEXT(Input_Data[[#This Row],[DATE]],"mmm")</f>
        <v>Nov</v>
      </c>
      <c r="Q238">
        <f>YEAR(Input_Data[[#This Row],[DATE]])</f>
        <v>2021</v>
      </c>
    </row>
    <row r="239" spans="1:17" x14ac:dyDescent="0.35">
      <c r="A239" s="1">
        <v>44521</v>
      </c>
      <c r="B239" t="s">
        <v>20</v>
      </c>
      <c r="C239">
        <v>1</v>
      </c>
      <c r="D239" t="s">
        <v>111</v>
      </c>
      <c r="E239" t="s">
        <v>112</v>
      </c>
      <c r="F239">
        <v>0</v>
      </c>
      <c r="G239" t="s">
        <v>138</v>
      </c>
      <c r="H239" t="str">
        <f>VLOOKUP(Input_Data[[#This Row],[PRODUCT ID]],Master_Data[],2,0)</f>
        <v>Product06</v>
      </c>
      <c r="I239" t="str">
        <f>VLOOKUP(Input_Data[[#This Row],[PRODUCT ID]],Master_Data[],3,0)</f>
        <v>Category01</v>
      </c>
      <c r="J239" t="str">
        <f>VLOOKUP(Input_Data[[#This Row],[PRODUCT ID]],Master_Data[],4,0)</f>
        <v>Kg</v>
      </c>
      <c r="K239" s="2">
        <f>VLOOKUP(Input_Data[[#This Row],[PRODUCT ID]],Master_Data[],5,0)</f>
        <v>75</v>
      </c>
      <c r="L239" s="2">
        <f>VLOOKUP(Input_Data[[#This Row],[PRODUCT ID]],Master_Data[],6,0)</f>
        <v>85.5</v>
      </c>
      <c r="M239" s="2">
        <f>Input_Data[[#This Row],[BUYING PRIZE]]*Input_Data[[#This Row],[QUANTITY]]</f>
        <v>75</v>
      </c>
      <c r="N239" s="2">
        <f>Input_Data[[#This Row],[SELLING PRICE]]*Input_Data[[#This Row],[QUANTITY]]*(1-Input_Data[[#This Row],[DISCOUNT %]])</f>
        <v>85.5</v>
      </c>
      <c r="O239">
        <f>DAY(Input_Data[[#This Row],[DATE]])</f>
        <v>21</v>
      </c>
      <c r="P239" t="str">
        <f>TEXT(Input_Data[[#This Row],[DATE]],"mmm")</f>
        <v>Nov</v>
      </c>
      <c r="Q239">
        <f>YEAR(Input_Data[[#This Row],[DATE]])</f>
        <v>2021</v>
      </c>
    </row>
    <row r="240" spans="1:17" x14ac:dyDescent="0.35">
      <c r="A240" s="1">
        <v>44527</v>
      </c>
      <c r="B240" t="s">
        <v>34</v>
      </c>
      <c r="C240">
        <v>8</v>
      </c>
      <c r="D240" t="s">
        <v>111</v>
      </c>
      <c r="E240" t="s">
        <v>111</v>
      </c>
      <c r="F240">
        <v>0</v>
      </c>
      <c r="G240" t="s">
        <v>137</v>
      </c>
      <c r="H240" t="str">
        <f>VLOOKUP(Input_Data[[#This Row],[PRODUCT ID]],Master_Data[],2,0)</f>
        <v>Product12</v>
      </c>
      <c r="I240" t="str">
        <f>VLOOKUP(Input_Data[[#This Row],[PRODUCT ID]],Master_Data[],3,0)</f>
        <v>Category02</v>
      </c>
      <c r="J240" t="str">
        <f>VLOOKUP(Input_Data[[#This Row],[PRODUCT ID]],Master_Data[],4,0)</f>
        <v>Kg</v>
      </c>
      <c r="K240" s="2">
        <f>VLOOKUP(Input_Data[[#This Row],[PRODUCT ID]],Master_Data[],5,0)</f>
        <v>73</v>
      </c>
      <c r="L240" s="2">
        <f>VLOOKUP(Input_Data[[#This Row],[PRODUCT ID]],Master_Data[],6,0)</f>
        <v>94.17</v>
      </c>
      <c r="M240" s="2">
        <f>Input_Data[[#This Row],[BUYING PRIZE]]*Input_Data[[#This Row],[QUANTITY]]</f>
        <v>584</v>
      </c>
      <c r="N240" s="2">
        <f>Input_Data[[#This Row],[SELLING PRICE]]*Input_Data[[#This Row],[QUANTITY]]*(1-Input_Data[[#This Row],[DISCOUNT %]])</f>
        <v>753.36</v>
      </c>
      <c r="O240">
        <f>DAY(Input_Data[[#This Row],[DATE]])</f>
        <v>27</v>
      </c>
      <c r="P240" t="str">
        <f>TEXT(Input_Data[[#This Row],[DATE]],"mmm")</f>
        <v>Nov</v>
      </c>
      <c r="Q240">
        <f>YEAR(Input_Data[[#This Row],[DATE]])</f>
        <v>2021</v>
      </c>
    </row>
    <row r="241" spans="1:17" x14ac:dyDescent="0.35">
      <c r="A241" s="1">
        <v>44528</v>
      </c>
      <c r="B241" t="s">
        <v>93</v>
      </c>
      <c r="C241">
        <v>2</v>
      </c>
      <c r="D241" t="s">
        <v>113</v>
      </c>
      <c r="E241" t="s">
        <v>112</v>
      </c>
      <c r="F241">
        <v>0</v>
      </c>
      <c r="G241" t="s">
        <v>138</v>
      </c>
      <c r="H241" t="str">
        <f>VLOOKUP(Input_Data[[#This Row],[PRODUCT ID]],Master_Data[],2,0)</f>
        <v>Product40</v>
      </c>
      <c r="I241" t="str">
        <f>VLOOKUP(Input_Data[[#This Row],[PRODUCT ID]],Master_Data[],3,0)</f>
        <v>Category05</v>
      </c>
      <c r="J241" t="str">
        <f>VLOOKUP(Input_Data[[#This Row],[PRODUCT ID]],Master_Data[],4,0)</f>
        <v>Kg</v>
      </c>
      <c r="K241" s="2">
        <f>VLOOKUP(Input_Data[[#This Row],[PRODUCT ID]],Master_Data[],5,0)</f>
        <v>90</v>
      </c>
      <c r="L241" s="2">
        <f>VLOOKUP(Input_Data[[#This Row],[PRODUCT ID]],Master_Data[],6,0)</f>
        <v>115.2</v>
      </c>
      <c r="M241" s="2">
        <f>Input_Data[[#This Row],[BUYING PRIZE]]*Input_Data[[#This Row],[QUANTITY]]</f>
        <v>180</v>
      </c>
      <c r="N241" s="2">
        <f>Input_Data[[#This Row],[SELLING PRICE]]*Input_Data[[#This Row],[QUANTITY]]*(1-Input_Data[[#This Row],[DISCOUNT %]])</f>
        <v>230.4</v>
      </c>
      <c r="O241">
        <f>DAY(Input_Data[[#This Row],[DATE]])</f>
        <v>28</v>
      </c>
      <c r="P241" t="str">
        <f>TEXT(Input_Data[[#This Row],[DATE]],"mmm")</f>
        <v>Nov</v>
      </c>
      <c r="Q241">
        <f>YEAR(Input_Data[[#This Row],[DATE]])</f>
        <v>2021</v>
      </c>
    </row>
    <row r="242" spans="1:17" x14ac:dyDescent="0.35">
      <c r="A242" s="1">
        <v>44530</v>
      </c>
      <c r="B242" t="s">
        <v>91</v>
      </c>
      <c r="C242">
        <v>15</v>
      </c>
      <c r="D242" t="s">
        <v>113</v>
      </c>
      <c r="E242" t="s">
        <v>111</v>
      </c>
      <c r="F242">
        <v>0</v>
      </c>
      <c r="G242" t="s">
        <v>140</v>
      </c>
      <c r="H242" t="str">
        <f>VLOOKUP(Input_Data[[#This Row],[PRODUCT ID]],Master_Data[],2,0)</f>
        <v>Product39</v>
      </c>
      <c r="I242" t="str">
        <f>VLOOKUP(Input_Data[[#This Row],[PRODUCT ID]],Master_Data[],3,0)</f>
        <v>Category05</v>
      </c>
      <c r="J242" t="str">
        <f>VLOOKUP(Input_Data[[#This Row],[PRODUCT ID]],Master_Data[],4,0)</f>
        <v>No.</v>
      </c>
      <c r="K242" s="2">
        <f>VLOOKUP(Input_Data[[#This Row],[PRODUCT ID]],Master_Data[],5,0)</f>
        <v>37</v>
      </c>
      <c r="L242" s="2">
        <f>VLOOKUP(Input_Data[[#This Row],[PRODUCT ID]],Master_Data[],6,0)</f>
        <v>42.55</v>
      </c>
      <c r="M242" s="2">
        <f>Input_Data[[#This Row],[BUYING PRIZE]]*Input_Data[[#This Row],[QUANTITY]]</f>
        <v>555</v>
      </c>
      <c r="N242" s="2">
        <f>Input_Data[[#This Row],[SELLING PRICE]]*Input_Data[[#This Row],[QUANTITY]]*(1-Input_Data[[#This Row],[DISCOUNT %]])</f>
        <v>638.25</v>
      </c>
      <c r="O242">
        <f>DAY(Input_Data[[#This Row],[DATE]])</f>
        <v>30</v>
      </c>
      <c r="P242" t="str">
        <f>TEXT(Input_Data[[#This Row],[DATE]],"mmm")</f>
        <v>Nov</v>
      </c>
      <c r="Q242">
        <f>YEAR(Input_Data[[#This Row],[DATE]])</f>
        <v>2021</v>
      </c>
    </row>
    <row r="243" spans="1:17" x14ac:dyDescent="0.35">
      <c r="A243" s="1">
        <v>44532</v>
      </c>
      <c r="B243" t="s">
        <v>42</v>
      </c>
      <c r="C243">
        <v>10</v>
      </c>
      <c r="D243" t="s">
        <v>113</v>
      </c>
      <c r="E243" t="s">
        <v>112</v>
      </c>
      <c r="F243">
        <v>0</v>
      </c>
      <c r="G243" t="s">
        <v>142</v>
      </c>
      <c r="H243" t="str">
        <f>VLOOKUP(Input_Data[[#This Row],[PRODUCT ID]],Master_Data[],2,0)</f>
        <v>Product16</v>
      </c>
      <c r="I243" t="str">
        <f>VLOOKUP(Input_Data[[#This Row],[PRODUCT ID]],Master_Data[],3,0)</f>
        <v>Category02</v>
      </c>
      <c r="J243" t="str">
        <f>VLOOKUP(Input_Data[[#This Row],[PRODUCT ID]],Master_Data[],4,0)</f>
        <v>No.</v>
      </c>
      <c r="K243" s="2">
        <f>VLOOKUP(Input_Data[[#This Row],[PRODUCT ID]],Master_Data[],5,0)</f>
        <v>13</v>
      </c>
      <c r="L243" s="2">
        <f>VLOOKUP(Input_Data[[#This Row],[PRODUCT ID]],Master_Data[],6,0)</f>
        <v>16.64</v>
      </c>
      <c r="M243" s="2">
        <f>Input_Data[[#This Row],[BUYING PRIZE]]*Input_Data[[#This Row],[QUANTITY]]</f>
        <v>130</v>
      </c>
      <c r="N243" s="2">
        <f>Input_Data[[#This Row],[SELLING PRICE]]*Input_Data[[#This Row],[QUANTITY]]*(1-Input_Data[[#This Row],[DISCOUNT %]])</f>
        <v>166.4</v>
      </c>
      <c r="O243">
        <f>DAY(Input_Data[[#This Row],[DATE]])</f>
        <v>2</v>
      </c>
      <c r="P243" t="str">
        <f>TEXT(Input_Data[[#This Row],[DATE]],"mmm")</f>
        <v>Dec</v>
      </c>
      <c r="Q243">
        <f>YEAR(Input_Data[[#This Row],[DATE]])</f>
        <v>2021</v>
      </c>
    </row>
    <row r="244" spans="1:17" x14ac:dyDescent="0.35">
      <c r="A244" s="1">
        <v>44533</v>
      </c>
      <c r="B244" t="s">
        <v>80</v>
      </c>
      <c r="C244">
        <v>2</v>
      </c>
      <c r="D244" t="s">
        <v>111</v>
      </c>
      <c r="E244" t="s">
        <v>112</v>
      </c>
      <c r="F244">
        <v>0</v>
      </c>
      <c r="G244" t="s">
        <v>136</v>
      </c>
      <c r="H244" t="str">
        <f>VLOOKUP(Input_Data[[#This Row],[PRODUCT ID]],Master_Data[],2,0)</f>
        <v>Product34</v>
      </c>
      <c r="I244" t="str">
        <f>VLOOKUP(Input_Data[[#This Row],[PRODUCT ID]],Master_Data[],3,0)</f>
        <v>Category04</v>
      </c>
      <c r="J244" t="str">
        <f>VLOOKUP(Input_Data[[#This Row],[PRODUCT ID]],Master_Data[],4,0)</f>
        <v>Lt</v>
      </c>
      <c r="K244" s="2">
        <f>VLOOKUP(Input_Data[[#This Row],[PRODUCT ID]],Master_Data[],5,0)</f>
        <v>55</v>
      </c>
      <c r="L244" s="2">
        <f>VLOOKUP(Input_Data[[#This Row],[PRODUCT ID]],Master_Data[],6,0)</f>
        <v>58.3</v>
      </c>
      <c r="M244" s="2">
        <f>Input_Data[[#This Row],[BUYING PRIZE]]*Input_Data[[#This Row],[QUANTITY]]</f>
        <v>110</v>
      </c>
      <c r="N244" s="2">
        <f>Input_Data[[#This Row],[SELLING PRICE]]*Input_Data[[#This Row],[QUANTITY]]*(1-Input_Data[[#This Row],[DISCOUNT %]])</f>
        <v>116.6</v>
      </c>
      <c r="O244">
        <f>DAY(Input_Data[[#This Row],[DATE]])</f>
        <v>3</v>
      </c>
      <c r="P244" t="str">
        <f>TEXT(Input_Data[[#This Row],[DATE]],"mmm")</f>
        <v>Dec</v>
      </c>
      <c r="Q244">
        <f>YEAR(Input_Data[[#This Row],[DATE]])</f>
        <v>2021</v>
      </c>
    </row>
    <row r="245" spans="1:17" x14ac:dyDescent="0.35">
      <c r="A245" s="1">
        <v>44533</v>
      </c>
      <c r="B245" t="s">
        <v>48</v>
      </c>
      <c r="C245">
        <v>8</v>
      </c>
      <c r="D245" t="s">
        <v>111</v>
      </c>
      <c r="E245" t="s">
        <v>111</v>
      </c>
      <c r="F245">
        <v>0</v>
      </c>
      <c r="G245" t="s">
        <v>136</v>
      </c>
      <c r="H245" t="str">
        <f>VLOOKUP(Input_Data[[#This Row],[PRODUCT ID]],Master_Data[],2,0)</f>
        <v>Product19</v>
      </c>
      <c r="I245" t="str">
        <f>VLOOKUP(Input_Data[[#This Row],[PRODUCT ID]],Master_Data[],3,0)</f>
        <v>Category02</v>
      </c>
      <c r="J245" t="str">
        <f>VLOOKUP(Input_Data[[#This Row],[PRODUCT ID]],Master_Data[],4,0)</f>
        <v>Ft</v>
      </c>
      <c r="K245" s="2">
        <f>VLOOKUP(Input_Data[[#This Row],[PRODUCT ID]],Master_Data[],5,0)</f>
        <v>150</v>
      </c>
      <c r="L245" s="2">
        <f>VLOOKUP(Input_Data[[#This Row],[PRODUCT ID]],Master_Data[],6,0)</f>
        <v>210</v>
      </c>
      <c r="M245" s="2">
        <f>Input_Data[[#This Row],[BUYING PRIZE]]*Input_Data[[#This Row],[QUANTITY]]</f>
        <v>1200</v>
      </c>
      <c r="N245" s="2">
        <f>Input_Data[[#This Row],[SELLING PRICE]]*Input_Data[[#This Row],[QUANTITY]]*(1-Input_Data[[#This Row],[DISCOUNT %]])</f>
        <v>1680</v>
      </c>
      <c r="O245">
        <f>DAY(Input_Data[[#This Row],[DATE]])</f>
        <v>3</v>
      </c>
      <c r="P245" t="str">
        <f>TEXT(Input_Data[[#This Row],[DATE]],"mmm")</f>
        <v>Dec</v>
      </c>
      <c r="Q245">
        <f>YEAR(Input_Data[[#This Row],[DATE]])</f>
        <v>2021</v>
      </c>
    </row>
    <row r="246" spans="1:17" x14ac:dyDescent="0.35">
      <c r="A246" s="1">
        <v>44535</v>
      </c>
      <c r="B246" t="s">
        <v>14</v>
      </c>
      <c r="C246">
        <v>15</v>
      </c>
      <c r="D246" t="s">
        <v>113</v>
      </c>
      <c r="E246" t="s">
        <v>112</v>
      </c>
      <c r="F246">
        <v>0</v>
      </c>
      <c r="G246" t="s">
        <v>138</v>
      </c>
      <c r="H246" t="str">
        <f>VLOOKUP(Input_Data[[#This Row],[PRODUCT ID]],Master_Data[],2,0)</f>
        <v>Product04</v>
      </c>
      <c r="I246" t="str">
        <f>VLOOKUP(Input_Data[[#This Row],[PRODUCT ID]],Master_Data[],3,0)</f>
        <v>Category01</v>
      </c>
      <c r="J246" t="str">
        <f>VLOOKUP(Input_Data[[#This Row],[PRODUCT ID]],Master_Data[],4,0)</f>
        <v>Lt</v>
      </c>
      <c r="K246" s="2">
        <f>VLOOKUP(Input_Data[[#This Row],[PRODUCT ID]],Master_Data[],5,0)</f>
        <v>44</v>
      </c>
      <c r="L246" s="2">
        <f>VLOOKUP(Input_Data[[#This Row],[PRODUCT ID]],Master_Data[],6,0)</f>
        <v>48.84</v>
      </c>
      <c r="M246" s="2">
        <f>Input_Data[[#This Row],[BUYING PRIZE]]*Input_Data[[#This Row],[QUANTITY]]</f>
        <v>660</v>
      </c>
      <c r="N246" s="2">
        <f>Input_Data[[#This Row],[SELLING PRICE]]*Input_Data[[#This Row],[QUANTITY]]*(1-Input_Data[[#This Row],[DISCOUNT %]])</f>
        <v>732.6</v>
      </c>
      <c r="O246">
        <f>DAY(Input_Data[[#This Row],[DATE]])</f>
        <v>5</v>
      </c>
      <c r="P246" t="str">
        <f>TEXT(Input_Data[[#This Row],[DATE]],"mmm")</f>
        <v>Dec</v>
      </c>
      <c r="Q246">
        <f>YEAR(Input_Data[[#This Row],[DATE]])</f>
        <v>2021</v>
      </c>
    </row>
    <row r="247" spans="1:17" x14ac:dyDescent="0.35">
      <c r="A247" s="1">
        <v>44535</v>
      </c>
      <c r="B247" t="s">
        <v>29</v>
      </c>
      <c r="C247">
        <v>1</v>
      </c>
      <c r="D247" t="s">
        <v>113</v>
      </c>
      <c r="E247" t="s">
        <v>111</v>
      </c>
      <c r="F247">
        <v>0</v>
      </c>
      <c r="G247" t="s">
        <v>138</v>
      </c>
      <c r="H247" t="str">
        <f>VLOOKUP(Input_Data[[#This Row],[PRODUCT ID]],Master_Data[],2,0)</f>
        <v>Product10</v>
      </c>
      <c r="I247" t="str">
        <f>VLOOKUP(Input_Data[[#This Row],[PRODUCT ID]],Master_Data[],3,0)</f>
        <v>Category02</v>
      </c>
      <c r="J247" t="str">
        <f>VLOOKUP(Input_Data[[#This Row],[PRODUCT ID]],Master_Data[],4,0)</f>
        <v>Ft</v>
      </c>
      <c r="K247" s="2">
        <f>VLOOKUP(Input_Data[[#This Row],[PRODUCT ID]],Master_Data[],5,0)</f>
        <v>148</v>
      </c>
      <c r="L247" s="2">
        <f>VLOOKUP(Input_Data[[#This Row],[PRODUCT ID]],Master_Data[],6,0)</f>
        <v>164.28</v>
      </c>
      <c r="M247" s="2">
        <f>Input_Data[[#This Row],[BUYING PRIZE]]*Input_Data[[#This Row],[QUANTITY]]</f>
        <v>148</v>
      </c>
      <c r="N247" s="2">
        <f>Input_Data[[#This Row],[SELLING PRICE]]*Input_Data[[#This Row],[QUANTITY]]*(1-Input_Data[[#This Row],[DISCOUNT %]])</f>
        <v>164.28</v>
      </c>
      <c r="O247">
        <f>DAY(Input_Data[[#This Row],[DATE]])</f>
        <v>5</v>
      </c>
      <c r="P247" t="str">
        <f>TEXT(Input_Data[[#This Row],[DATE]],"mmm")</f>
        <v>Dec</v>
      </c>
      <c r="Q247">
        <f>YEAR(Input_Data[[#This Row],[DATE]])</f>
        <v>2021</v>
      </c>
    </row>
    <row r="248" spans="1:17" x14ac:dyDescent="0.35">
      <c r="A248" s="1">
        <v>44537</v>
      </c>
      <c r="B248" t="s">
        <v>36</v>
      </c>
      <c r="C248">
        <v>8</v>
      </c>
      <c r="D248" t="s">
        <v>113</v>
      </c>
      <c r="E248" t="s">
        <v>111</v>
      </c>
      <c r="F248">
        <v>0</v>
      </c>
      <c r="G248" t="s">
        <v>140</v>
      </c>
      <c r="H248" t="str">
        <f>VLOOKUP(Input_Data[[#This Row],[PRODUCT ID]],Master_Data[],2,0)</f>
        <v>Product13</v>
      </c>
      <c r="I248" t="str">
        <f>VLOOKUP(Input_Data[[#This Row],[PRODUCT ID]],Master_Data[],3,0)</f>
        <v>Category02</v>
      </c>
      <c r="J248" t="str">
        <f>VLOOKUP(Input_Data[[#This Row],[PRODUCT ID]],Master_Data[],4,0)</f>
        <v>Kg</v>
      </c>
      <c r="K248" s="2">
        <f>VLOOKUP(Input_Data[[#This Row],[PRODUCT ID]],Master_Data[],5,0)</f>
        <v>112</v>
      </c>
      <c r="L248" s="2">
        <f>VLOOKUP(Input_Data[[#This Row],[PRODUCT ID]],Master_Data[],6,0)</f>
        <v>122.08</v>
      </c>
      <c r="M248" s="2">
        <f>Input_Data[[#This Row],[BUYING PRIZE]]*Input_Data[[#This Row],[QUANTITY]]</f>
        <v>896</v>
      </c>
      <c r="N248" s="2">
        <f>Input_Data[[#This Row],[SELLING PRICE]]*Input_Data[[#This Row],[QUANTITY]]*(1-Input_Data[[#This Row],[DISCOUNT %]])</f>
        <v>976.64</v>
      </c>
      <c r="O248">
        <f>DAY(Input_Data[[#This Row],[DATE]])</f>
        <v>7</v>
      </c>
      <c r="P248" t="str">
        <f>TEXT(Input_Data[[#This Row],[DATE]],"mmm")</f>
        <v>Dec</v>
      </c>
      <c r="Q248">
        <f>YEAR(Input_Data[[#This Row],[DATE]])</f>
        <v>2021</v>
      </c>
    </row>
    <row r="249" spans="1:17" x14ac:dyDescent="0.35">
      <c r="A249" s="1">
        <v>44538</v>
      </c>
      <c r="B249" t="s">
        <v>101</v>
      </c>
      <c r="C249">
        <v>14</v>
      </c>
      <c r="D249" t="s">
        <v>113</v>
      </c>
      <c r="E249" t="s">
        <v>111</v>
      </c>
      <c r="F249">
        <v>0</v>
      </c>
      <c r="G249" t="s">
        <v>141</v>
      </c>
      <c r="H249" t="str">
        <f>VLOOKUP(Input_Data[[#This Row],[PRODUCT ID]],Master_Data[],2,0)</f>
        <v>Product44</v>
      </c>
      <c r="I249" t="str">
        <f>VLOOKUP(Input_Data[[#This Row],[PRODUCT ID]],Master_Data[],3,0)</f>
        <v>Category05</v>
      </c>
      <c r="J249" t="str">
        <f>VLOOKUP(Input_Data[[#This Row],[PRODUCT ID]],Master_Data[],4,0)</f>
        <v>Kg</v>
      </c>
      <c r="K249" s="2">
        <f>VLOOKUP(Input_Data[[#This Row],[PRODUCT ID]],Master_Data[],5,0)</f>
        <v>76</v>
      </c>
      <c r="L249" s="2">
        <f>VLOOKUP(Input_Data[[#This Row],[PRODUCT ID]],Master_Data[],6,0)</f>
        <v>82.08</v>
      </c>
      <c r="M249" s="2">
        <f>Input_Data[[#This Row],[BUYING PRIZE]]*Input_Data[[#This Row],[QUANTITY]]</f>
        <v>1064</v>
      </c>
      <c r="N249" s="2">
        <f>Input_Data[[#This Row],[SELLING PRICE]]*Input_Data[[#This Row],[QUANTITY]]*(1-Input_Data[[#This Row],[DISCOUNT %]])</f>
        <v>1149.1199999999999</v>
      </c>
      <c r="O249">
        <f>DAY(Input_Data[[#This Row],[DATE]])</f>
        <v>8</v>
      </c>
      <c r="P249" t="str">
        <f>TEXT(Input_Data[[#This Row],[DATE]],"mmm")</f>
        <v>Dec</v>
      </c>
      <c r="Q249">
        <f>YEAR(Input_Data[[#This Row],[DATE]])</f>
        <v>2021</v>
      </c>
    </row>
    <row r="250" spans="1:17" x14ac:dyDescent="0.35">
      <c r="A250" s="1">
        <v>44544</v>
      </c>
      <c r="B250" t="s">
        <v>97</v>
      </c>
      <c r="C250">
        <v>4</v>
      </c>
      <c r="D250" t="s">
        <v>113</v>
      </c>
      <c r="E250" t="s">
        <v>111</v>
      </c>
      <c r="F250">
        <v>0</v>
      </c>
      <c r="G250" t="s">
        <v>140</v>
      </c>
      <c r="H250" t="str">
        <f>VLOOKUP(Input_Data[[#This Row],[PRODUCT ID]],Master_Data[],2,0)</f>
        <v>Product42</v>
      </c>
      <c r="I250" t="str">
        <f>VLOOKUP(Input_Data[[#This Row],[PRODUCT ID]],Master_Data[],3,0)</f>
        <v>Category05</v>
      </c>
      <c r="J250" t="str">
        <f>VLOOKUP(Input_Data[[#This Row],[PRODUCT ID]],Master_Data[],4,0)</f>
        <v>Ft</v>
      </c>
      <c r="K250" s="2">
        <f>VLOOKUP(Input_Data[[#This Row],[PRODUCT ID]],Master_Data[],5,0)</f>
        <v>120</v>
      </c>
      <c r="L250" s="2">
        <f>VLOOKUP(Input_Data[[#This Row],[PRODUCT ID]],Master_Data[],6,0)</f>
        <v>162</v>
      </c>
      <c r="M250" s="2">
        <f>Input_Data[[#This Row],[BUYING PRIZE]]*Input_Data[[#This Row],[QUANTITY]]</f>
        <v>480</v>
      </c>
      <c r="N250" s="2">
        <f>Input_Data[[#This Row],[SELLING PRICE]]*Input_Data[[#This Row],[QUANTITY]]*(1-Input_Data[[#This Row],[DISCOUNT %]])</f>
        <v>648</v>
      </c>
      <c r="O250">
        <f>DAY(Input_Data[[#This Row],[DATE]])</f>
        <v>14</v>
      </c>
      <c r="P250" t="str">
        <f>TEXT(Input_Data[[#This Row],[DATE]],"mmm")</f>
        <v>Dec</v>
      </c>
      <c r="Q250">
        <f>YEAR(Input_Data[[#This Row],[DATE]])</f>
        <v>2021</v>
      </c>
    </row>
    <row r="251" spans="1:17" x14ac:dyDescent="0.35">
      <c r="A251" s="1">
        <v>44548</v>
      </c>
      <c r="B251" t="s">
        <v>12</v>
      </c>
      <c r="C251">
        <v>2</v>
      </c>
      <c r="D251" t="s">
        <v>113</v>
      </c>
      <c r="E251" t="s">
        <v>112</v>
      </c>
      <c r="F251">
        <v>0</v>
      </c>
      <c r="G251" t="s">
        <v>137</v>
      </c>
      <c r="H251" t="str">
        <f>VLOOKUP(Input_Data[[#This Row],[PRODUCT ID]],Master_Data[],2,0)</f>
        <v>Product03</v>
      </c>
      <c r="I251" t="str">
        <f>VLOOKUP(Input_Data[[#This Row],[PRODUCT ID]],Master_Data[],3,0)</f>
        <v>Category01</v>
      </c>
      <c r="J251" t="str">
        <f>VLOOKUP(Input_Data[[#This Row],[PRODUCT ID]],Master_Data[],4,0)</f>
        <v>Kg</v>
      </c>
      <c r="K251" s="2">
        <f>VLOOKUP(Input_Data[[#This Row],[PRODUCT ID]],Master_Data[],5,0)</f>
        <v>71</v>
      </c>
      <c r="L251" s="2">
        <f>VLOOKUP(Input_Data[[#This Row],[PRODUCT ID]],Master_Data[],6,0)</f>
        <v>80.94</v>
      </c>
      <c r="M251" s="2">
        <f>Input_Data[[#This Row],[BUYING PRIZE]]*Input_Data[[#This Row],[QUANTITY]]</f>
        <v>142</v>
      </c>
      <c r="N251" s="2">
        <f>Input_Data[[#This Row],[SELLING PRICE]]*Input_Data[[#This Row],[QUANTITY]]*(1-Input_Data[[#This Row],[DISCOUNT %]])</f>
        <v>161.88</v>
      </c>
      <c r="O251">
        <f>DAY(Input_Data[[#This Row],[DATE]])</f>
        <v>18</v>
      </c>
      <c r="P251" t="str">
        <f>TEXT(Input_Data[[#This Row],[DATE]],"mmm")</f>
        <v>Dec</v>
      </c>
      <c r="Q251">
        <f>YEAR(Input_Data[[#This Row],[DATE]])</f>
        <v>2021</v>
      </c>
    </row>
    <row r="252" spans="1:17" x14ac:dyDescent="0.35">
      <c r="A252" s="1">
        <v>44548</v>
      </c>
      <c r="B252" t="s">
        <v>55</v>
      </c>
      <c r="C252">
        <v>8</v>
      </c>
      <c r="D252" t="s">
        <v>111</v>
      </c>
      <c r="E252" t="s">
        <v>112</v>
      </c>
      <c r="F252">
        <v>0</v>
      </c>
      <c r="G252" t="s">
        <v>137</v>
      </c>
      <c r="H252" t="str">
        <f>VLOOKUP(Input_Data[[#This Row],[PRODUCT ID]],Master_Data[],2,0)</f>
        <v>Product22</v>
      </c>
      <c r="I252" t="str">
        <f>VLOOKUP(Input_Data[[#This Row],[PRODUCT ID]],Master_Data[],3,0)</f>
        <v>Category03</v>
      </c>
      <c r="J252" t="str">
        <f>VLOOKUP(Input_Data[[#This Row],[PRODUCT ID]],Master_Data[],4,0)</f>
        <v>Ft</v>
      </c>
      <c r="K252" s="2">
        <f>VLOOKUP(Input_Data[[#This Row],[PRODUCT ID]],Master_Data[],5,0)</f>
        <v>121</v>
      </c>
      <c r="L252" s="2">
        <f>VLOOKUP(Input_Data[[#This Row],[PRODUCT ID]],Master_Data[],6,0)</f>
        <v>141.57</v>
      </c>
      <c r="M252" s="2">
        <f>Input_Data[[#This Row],[BUYING PRIZE]]*Input_Data[[#This Row],[QUANTITY]]</f>
        <v>968</v>
      </c>
      <c r="N252" s="2">
        <f>Input_Data[[#This Row],[SELLING PRICE]]*Input_Data[[#This Row],[QUANTITY]]*(1-Input_Data[[#This Row],[DISCOUNT %]])</f>
        <v>1132.56</v>
      </c>
      <c r="O252">
        <f>DAY(Input_Data[[#This Row],[DATE]])</f>
        <v>18</v>
      </c>
      <c r="P252" t="str">
        <f>TEXT(Input_Data[[#This Row],[DATE]],"mmm")</f>
        <v>Dec</v>
      </c>
      <c r="Q252">
        <f>YEAR(Input_Data[[#This Row],[DATE]])</f>
        <v>2021</v>
      </c>
    </row>
    <row r="253" spans="1:17" x14ac:dyDescent="0.35">
      <c r="A253" s="1">
        <v>44549</v>
      </c>
      <c r="B253" t="s">
        <v>57</v>
      </c>
      <c r="C253">
        <v>12</v>
      </c>
      <c r="D253" t="s">
        <v>113</v>
      </c>
      <c r="E253" t="s">
        <v>111</v>
      </c>
      <c r="F253">
        <v>0</v>
      </c>
      <c r="G253" t="s">
        <v>138</v>
      </c>
      <c r="H253" t="str">
        <f>VLOOKUP(Input_Data[[#This Row],[PRODUCT ID]],Master_Data[],2,0)</f>
        <v>Product23</v>
      </c>
      <c r="I253" t="str">
        <f>VLOOKUP(Input_Data[[#This Row],[PRODUCT ID]],Master_Data[],3,0)</f>
        <v>Category03</v>
      </c>
      <c r="J253" t="str">
        <f>VLOOKUP(Input_Data[[#This Row],[PRODUCT ID]],Master_Data[],4,0)</f>
        <v>Ft</v>
      </c>
      <c r="K253" s="2">
        <f>VLOOKUP(Input_Data[[#This Row],[PRODUCT ID]],Master_Data[],5,0)</f>
        <v>141</v>
      </c>
      <c r="L253" s="2">
        <f>VLOOKUP(Input_Data[[#This Row],[PRODUCT ID]],Master_Data[],6,0)</f>
        <v>149.46</v>
      </c>
      <c r="M253" s="2">
        <f>Input_Data[[#This Row],[BUYING PRIZE]]*Input_Data[[#This Row],[QUANTITY]]</f>
        <v>1692</v>
      </c>
      <c r="N253" s="2">
        <f>Input_Data[[#This Row],[SELLING PRICE]]*Input_Data[[#This Row],[QUANTITY]]*(1-Input_Data[[#This Row],[DISCOUNT %]])</f>
        <v>1793.52</v>
      </c>
      <c r="O253">
        <f>DAY(Input_Data[[#This Row],[DATE]])</f>
        <v>19</v>
      </c>
      <c r="P253" t="str">
        <f>TEXT(Input_Data[[#This Row],[DATE]],"mmm")</f>
        <v>Dec</v>
      </c>
      <c r="Q253">
        <f>YEAR(Input_Data[[#This Row],[DATE]])</f>
        <v>2021</v>
      </c>
    </row>
    <row r="254" spans="1:17" x14ac:dyDescent="0.35">
      <c r="A254" s="1">
        <v>44549</v>
      </c>
      <c r="B254" t="s">
        <v>70</v>
      </c>
      <c r="C254">
        <v>3</v>
      </c>
      <c r="D254" t="s">
        <v>110</v>
      </c>
      <c r="E254" t="s">
        <v>111</v>
      </c>
      <c r="F254">
        <v>0</v>
      </c>
      <c r="G254" t="s">
        <v>138</v>
      </c>
      <c r="H254" t="str">
        <f>VLOOKUP(Input_Data[[#This Row],[PRODUCT ID]],Master_Data[],2,0)</f>
        <v>Product29</v>
      </c>
      <c r="I254" t="str">
        <f>VLOOKUP(Input_Data[[#This Row],[PRODUCT ID]],Master_Data[],3,0)</f>
        <v>Category04</v>
      </c>
      <c r="J254" t="str">
        <f>VLOOKUP(Input_Data[[#This Row],[PRODUCT ID]],Master_Data[],4,0)</f>
        <v>Lt</v>
      </c>
      <c r="K254" s="2">
        <f>VLOOKUP(Input_Data[[#This Row],[PRODUCT ID]],Master_Data[],5,0)</f>
        <v>47</v>
      </c>
      <c r="L254" s="2">
        <f>VLOOKUP(Input_Data[[#This Row],[PRODUCT ID]],Master_Data[],6,0)</f>
        <v>53.11</v>
      </c>
      <c r="M254" s="2">
        <f>Input_Data[[#This Row],[BUYING PRIZE]]*Input_Data[[#This Row],[QUANTITY]]</f>
        <v>141</v>
      </c>
      <c r="N254" s="2">
        <f>Input_Data[[#This Row],[SELLING PRICE]]*Input_Data[[#This Row],[QUANTITY]]*(1-Input_Data[[#This Row],[DISCOUNT %]])</f>
        <v>159.32999999999998</v>
      </c>
      <c r="O254">
        <f>DAY(Input_Data[[#This Row],[DATE]])</f>
        <v>19</v>
      </c>
      <c r="P254" t="str">
        <f>TEXT(Input_Data[[#This Row],[DATE]],"mmm")</f>
        <v>Dec</v>
      </c>
      <c r="Q254">
        <f>YEAR(Input_Data[[#This Row],[DATE]])</f>
        <v>2021</v>
      </c>
    </row>
    <row r="255" spans="1:17" x14ac:dyDescent="0.35">
      <c r="A255" s="1">
        <v>44549</v>
      </c>
      <c r="B255" t="s">
        <v>32</v>
      </c>
      <c r="C255">
        <v>10</v>
      </c>
      <c r="D255" t="s">
        <v>111</v>
      </c>
      <c r="E255" t="s">
        <v>111</v>
      </c>
      <c r="F255">
        <v>0</v>
      </c>
      <c r="G255" t="s">
        <v>138</v>
      </c>
      <c r="H255" t="str">
        <f>VLOOKUP(Input_Data[[#This Row],[PRODUCT ID]],Master_Data[],2,0)</f>
        <v>Product11</v>
      </c>
      <c r="I255" t="str">
        <f>VLOOKUP(Input_Data[[#This Row],[PRODUCT ID]],Master_Data[],3,0)</f>
        <v>Category02</v>
      </c>
      <c r="J255" t="str">
        <f>VLOOKUP(Input_Data[[#This Row],[PRODUCT ID]],Master_Data[],4,0)</f>
        <v>Lt</v>
      </c>
      <c r="K255" s="2">
        <f>VLOOKUP(Input_Data[[#This Row],[PRODUCT ID]],Master_Data[],5,0)</f>
        <v>44</v>
      </c>
      <c r="L255" s="2">
        <f>VLOOKUP(Input_Data[[#This Row],[PRODUCT ID]],Master_Data[],6,0)</f>
        <v>48.4</v>
      </c>
      <c r="M255" s="2">
        <f>Input_Data[[#This Row],[BUYING PRIZE]]*Input_Data[[#This Row],[QUANTITY]]</f>
        <v>440</v>
      </c>
      <c r="N255" s="2">
        <f>Input_Data[[#This Row],[SELLING PRICE]]*Input_Data[[#This Row],[QUANTITY]]*(1-Input_Data[[#This Row],[DISCOUNT %]])</f>
        <v>484</v>
      </c>
      <c r="O255">
        <f>DAY(Input_Data[[#This Row],[DATE]])</f>
        <v>19</v>
      </c>
      <c r="P255" t="str">
        <f>TEXT(Input_Data[[#This Row],[DATE]],"mmm")</f>
        <v>Dec</v>
      </c>
      <c r="Q255">
        <f>YEAR(Input_Data[[#This Row],[DATE]])</f>
        <v>2021</v>
      </c>
    </row>
    <row r="256" spans="1:17" x14ac:dyDescent="0.35">
      <c r="A256" s="1">
        <v>44550</v>
      </c>
      <c r="B256" t="s">
        <v>34</v>
      </c>
      <c r="C256">
        <v>14</v>
      </c>
      <c r="D256" t="s">
        <v>113</v>
      </c>
      <c r="E256" t="s">
        <v>111</v>
      </c>
      <c r="F256">
        <v>0</v>
      </c>
      <c r="G256" t="s">
        <v>139</v>
      </c>
      <c r="H256" t="str">
        <f>VLOOKUP(Input_Data[[#This Row],[PRODUCT ID]],Master_Data[],2,0)</f>
        <v>Product12</v>
      </c>
      <c r="I256" t="str">
        <f>VLOOKUP(Input_Data[[#This Row],[PRODUCT ID]],Master_Data[],3,0)</f>
        <v>Category02</v>
      </c>
      <c r="J256" t="str">
        <f>VLOOKUP(Input_Data[[#This Row],[PRODUCT ID]],Master_Data[],4,0)</f>
        <v>Kg</v>
      </c>
      <c r="K256" s="2">
        <f>VLOOKUP(Input_Data[[#This Row],[PRODUCT ID]],Master_Data[],5,0)</f>
        <v>73</v>
      </c>
      <c r="L256" s="2">
        <f>VLOOKUP(Input_Data[[#This Row],[PRODUCT ID]],Master_Data[],6,0)</f>
        <v>94.17</v>
      </c>
      <c r="M256" s="2">
        <f>Input_Data[[#This Row],[BUYING PRIZE]]*Input_Data[[#This Row],[QUANTITY]]</f>
        <v>1022</v>
      </c>
      <c r="N256" s="2">
        <f>Input_Data[[#This Row],[SELLING PRICE]]*Input_Data[[#This Row],[QUANTITY]]*(1-Input_Data[[#This Row],[DISCOUNT %]])</f>
        <v>1318.38</v>
      </c>
      <c r="O256">
        <f>DAY(Input_Data[[#This Row],[DATE]])</f>
        <v>20</v>
      </c>
      <c r="P256" t="str">
        <f>TEXT(Input_Data[[#This Row],[DATE]],"mmm")</f>
        <v>Dec</v>
      </c>
      <c r="Q256">
        <f>YEAR(Input_Data[[#This Row],[DATE]])</f>
        <v>2021</v>
      </c>
    </row>
    <row r="257" spans="1:17" x14ac:dyDescent="0.35">
      <c r="A257" s="1">
        <v>44551</v>
      </c>
      <c r="B257" t="s">
        <v>63</v>
      </c>
      <c r="C257">
        <v>10</v>
      </c>
      <c r="D257" t="s">
        <v>111</v>
      </c>
      <c r="E257" t="s">
        <v>112</v>
      </c>
      <c r="F257">
        <v>0</v>
      </c>
      <c r="G257" t="s">
        <v>140</v>
      </c>
      <c r="H257" t="str">
        <f>VLOOKUP(Input_Data[[#This Row],[PRODUCT ID]],Master_Data[],2,0)</f>
        <v>Product26</v>
      </c>
      <c r="I257" t="str">
        <f>VLOOKUP(Input_Data[[#This Row],[PRODUCT ID]],Master_Data[],3,0)</f>
        <v>Category04</v>
      </c>
      <c r="J257" t="str">
        <f>VLOOKUP(Input_Data[[#This Row],[PRODUCT ID]],Master_Data[],4,0)</f>
        <v>No.</v>
      </c>
      <c r="K257" s="2">
        <f>VLOOKUP(Input_Data[[#This Row],[PRODUCT ID]],Master_Data[],5,0)</f>
        <v>18</v>
      </c>
      <c r="L257" s="2">
        <f>VLOOKUP(Input_Data[[#This Row],[PRODUCT ID]],Master_Data[],6,0)</f>
        <v>24.66</v>
      </c>
      <c r="M257" s="2">
        <f>Input_Data[[#This Row],[BUYING PRIZE]]*Input_Data[[#This Row],[QUANTITY]]</f>
        <v>180</v>
      </c>
      <c r="N257" s="2">
        <f>Input_Data[[#This Row],[SELLING PRICE]]*Input_Data[[#This Row],[QUANTITY]]*(1-Input_Data[[#This Row],[DISCOUNT %]])</f>
        <v>246.6</v>
      </c>
      <c r="O257">
        <f>DAY(Input_Data[[#This Row],[DATE]])</f>
        <v>21</v>
      </c>
      <c r="P257" t="str">
        <f>TEXT(Input_Data[[#This Row],[DATE]],"mmm")</f>
        <v>Dec</v>
      </c>
      <c r="Q257">
        <f>YEAR(Input_Data[[#This Row],[DATE]])</f>
        <v>2021</v>
      </c>
    </row>
    <row r="258" spans="1:17" x14ac:dyDescent="0.35">
      <c r="A258" s="1">
        <v>44554</v>
      </c>
      <c r="B258" t="s">
        <v>97</v>
      </c>
      <c r="C258">
        <v>8</v>
      </c>
      <c r="D258" t="s">
        <v>110</v>
      </c>
      <c r="E258" t="s">
        <v>112</v>
      </c>
      <c r="F258">
        <v>0</v>
      </c>
      <c r="G258" t="s">
        <v>136</v>
      </c>
      <c r="H258" t="str">
        <f>VLOOKUP(Input_Data[[#This Row],[PRODUCT ID]],Master_Data[],2,0)</f>
        <v>Product42</v>
      </c>
      <c r="I258" t="str">
        <f>VLOOKUP(Input_Data[[#This Row],[PRODUCT ID]],Master_Data[],3,0)</f>
        <v>Category05</v>
      </c>
      <c r="J258" t="str">
        <f>VLOOKUP(Input_Data[[#This Row],[PRODUCT ID]],Master_Data[],4,0)</f>
        <v>Ft</v>
      </c>
      <c r="K258" s="2">
        <f>VLOOKUP(Input_Data[[#This Row],[PRODUCT ID]],Master_Data[],5,0)</f>
        <v>120</v>
      </c>
      <c r="L258" s="2">
        <f>VLOOKUP(Input_Data[[#This Row],[PRODUCT ID]],Master_Data[],6,0)</f>
        <v>162</v>
      </c>
      <c r="M258" s="2">
        <f>Input_Data[[#This Row],[BUYING PRIZE]]*Input_Data[[#This Row],[QUANTITY]]</f>
        <v>960</v>
      </c>
      <c r="N258" s="2">
        <f>Input_Data[[#This Row],[SELLING PRICE]]*Input_Data[[#This Row],[QUANTITY]]*(1-Input_Data[[#This Row],[DISCOUNT %]])</f>
        <v>1296</v>
      </c>
      <c r="O258">
        <f>DAY(Input_Data[[#This Row],[DATE]])</f>
        <v>24</v>
      </c>
      <c r="P258" t="str">
        <f>TEXT(Input_Data[[#This Row],[DATE]],"mmm")</f>
        <v>Dec</v>
      </c>
      <c r="Q258">
        <f>YEAR(Input_Data[[#This Row],[DATE]])</f>
        <v>2021</v>
      </c>
    </row>
    <row r="259" spans="1:17" x14ac:dyDescent="0.35">
      <c r="A259" s="1">
        <v>44554</v>
      </c>
      <c r="B259" t="s">
        <v>84</v>
      </c>
      <c r="C259">
        <v>8</v>
      </c>
      <c r="D259" t="s">
        <v>110</v>
      </c>
      <c r="E259" t="s">
        <v>111</v>
      </c>
      <c r="F259">
        <v>0</v>
      </c>
      <c r="G259" t="s">
        <v>136</v>
      </c>
      <c r="H259" t="str">
        <f>VLOOKUP(Input_Data[[#This Row],[PRODUCT ID]],Master_Data[],2,0)</f>
        <v>Product36</v>
      </c>
      <c r="I259" t="str">
        <f>VLOOKUP(Input_Data[[#This Row],[PRODUCT ID]],Master_Data[],3,0)</f>
        <v>Category04</v>
      </c>
      <c r="J259" t="str">
        <f>VLOOKUP(Input_Data[[#This Row],[PRODUCT ID]],Master_Data[],4,0)</f>
        <v>Kg</v>
      </c>
      <c r="K259" s="2">
        <f>VLOOKUP(Input_Data[[#This Row],[PRODUCT ID]],Master_Data[],5,0)</f>
        <v>90</v>
      </c>
      <c r="L259" s="2">
        <f>VLOOKUP(Input_Data[[#This Row],[PRODUCT ID]],Master_Data[],6,0)</f>
        <v>96.3</v>
      </c>
      <c r="M259" s="2">
        <f>Input_Data[[#This Row],[BUYING PRIZE]]*Input_Data[[#This Row],[QUANTITY]]</f>
        <v>720</v>
      </c>
      <c r="N259" s="2">
        <f>Input_Data[[#This Row],[SELLING PRICE]]*Input_Data[[#This Row],[QUANTITY]]*(1-Input_Data[[#This Row],[DISCOUNT %]])</f>
        <v>770.4</v>
      </c>
      <c r="O259">
        <f>DAY(Input_Data[[#This Row],[DATE]])</f>
        <v>24</v>
      </c>
      <c r="P259" t="str">
        <f>TEXT(Input_Data[[#This Row],[DATE]],"mmm")</f>
        <v>Dec</v>
      </c>
      <c r="Q259">
        <f>YEAR(Input_Data[[#This Row],[DATE]])</f>
        <v>2021</v>
      </c>
    </row>
    <row r="260" spans="1:17" x14ac:dyDescent="0.35">
      <c r="A260" s="1">
        <v>44556</v>
      </c>
      <c r="B260" t="s">
        <v>95</v>
      </c>
      <c r="C260">
        <v>14</v>
      </c>
      <c r="D260" t="s">
        <v>111</v>
      </c>
      <c r="E260" t="s">
        <v>112</v>
      </c>
      <c r="F260">
        <v>0</v>
      </c>
      <c r="G260" t="s">
        <v>138</v>
      </c>
      <c r="H260" t="str">
        <f>VLOOKUP(Input_Data[[#This Row],[PRODUCT ID]],Master_Data[],2,0)</f>
        <v>Product41</v>
      </c>
      <c r="I260" t="str">
        <f>VLOOKUP(Input_Data[[#This Row],[PRODUCT ID]],Master_Data[],3,0)</f>
        <v>Category05</v>
      </c>
      <c r="J260" t="str">
        <f>VLOOKUP(Input_Data[[#This Row],[PRODUCT ID]],Master_Data[],4,0)</f>
        <v>Ft</v>
      </c>
      <c r="K260" s="2">
        <f>VLOOKUP(Input_Data[[#This Row],[PRODUCT ID]],Master_Data[],5,0)</f>
        <v>138</v>
      </c>
      <c r="L260" s="2">
        <f>VLOOKUP(Input_Data[[#This Row],[PRODUCT ID]],Master_Data[],6,0)</f>
        <v>173.88</v>
      </c>
      <c r="M260" s="2">
        <f>Input_Data[[#This Row],[BUYING PRIZE]]*Input_Data[[#This Row],[QUANTITY]]</f>
        <v>1932</v>
      </c>
      <c r="N260" s="2">
        <f>Input_Data[[#This Row],[SELLING PRICE]]*Input_Data[[#This Row],[QUANTITY]]*(1-Input_Data[[#This Row],[DISCOUNT %]])</f>
        <v>2434.3199999999997</v>
      </c>
      <c r="O260">
        <f>DAY(Input_Data[[#This Row],[DATE]])</f>
        <v>26</v>
      </c>
      <c r="P260" t="str">
        <f>TEXT(Input_Data[[#This Row],[DATE]],"mmm")</f>
        <v>Dec</v>
      </c>
      <c r="Q260">
        <f>YEAR(Input_Data[[#This Row],[DATE]])</f>
        <v>2021</v>
      </c>
    </row>
    <row r="261" spans="1:17" x14ac:dyDescent="0.35">
      <c r="A261" s="1">
        <v>44557</v>
      </c>
      <c r="B261" t="s">
        <v>70</v>
      </c>
      <c r="C261">
        <v>14</v>
      </c>
      <c r="D261" t="s">
        <v>113</v>
      </c>
      <c r="E261" t="s">
        <v>112</v>
      </c>
      <c r="F261">
        <v>0</v>
      </c>
      <c r="G261" t="s">
        <v>139</v>
      </c>
      <c r="H261" t="str">
        <f>VLOOKUP(Input_Data[[#This Row],[PRODUCT ID]],Master_Data[],2,0)</f>
        <v>Product29</v>
      </c>
      <c r="I261" t="str">
        <f>VLOOKUP(Input_Data[[#This Row],[PRODUCT ID]],Master_Data[],3,0)</f>
        <v>Category04</v>
      </c>
      <c r="J261" t="str">
        <f>VLOOKUP(Input_Data[[#This Row],[PRODUCT ID]],Master_Data[],4,0)</f>
        <v>Lt</v>
      </c>
      <c r="K261" s="2">
        <f>VLOOKUP(Input_Data[[#This Row],[PRODUCT ID]],Master_Data[],5,0)</f>
        <v>47</v>
      </c>
      <c r="L261" s="2">
        <f>VLOOKUP(Input_Data[[#This Row],[PRODUCT ID]],Master_Data[],6,0)</f>
        <v>53.11</v>
      </c>
      <c r="M261" s="2">
        <f>Input_Data[[#This Row],[BUYING PRIZE]]*Input_Data[[#This Row],[QUANTITY]]</f>
        <v>658</v>
      </c>
      <c r="N261" s="2">
        <f>Input_Data[[#This Row],[SELLING PRICE]]*Input_Data[[#This Row],[QUANTITY]]*(1-Input_Data[[#This Row],[DISCOUNT %]])</f>
        <v>743.54</v>
      </c>
      <c r="O261">
        <f>DAY(Input_Data[[#This Row],[DATE]])</f>
        <v>27</v>
      </c>
      <c r="P261" t="str">
        <f>TEXT(Input_Data[[#This Row],[DATE]],"mmm")</f>
        <v>Dec</v>
      </c>
      <c r="Q261">
        <f>YEAR(Input_Data[[#This Row],[DATE]])</f>
        <v>2021</v>
      </c>
    </row>
    <row r="262" spans="1:17" x14ac:dyDescent="0.35">
      <c r="A262" s="1">
        <v>44558</v>
      </c>
      <c r="B262" t="s">
        <v>70</v>
      </c>
      <c r="C262">
        <v>6</v>
      </c>
      <c r="D262" t="s">
        <v>113</v>
      </c>
      <c r="E262" t="s">
        <v>112</v>
      </c>
      <c r="F262">
        <v>0</v>
      </c>
      <c r="G262" t="s">
        <v>140</v>
      </c>
      <c r="H262" t="str">
        <f>VLOOKUP(Input_Data[[#This Row],[PRODUCT ID]],Master_Data[],2,0)</f>
        <v>Product29</v>
      </c>
      <c r="I262" t="str">
        <f>VLOOKUP(Input_Data[[#This Row],[PRODUCT ID]],Master_Data[],3,0)</f>
        <v>Category04</v>
      </c>
      <c r="J262" t="str">
        <f>VLOOKUP(Input_Data[[#This Row],[PRODUCT ID]],Master_Data[],4,0)</f>
        <v>Lt</v>
      </c>
      <c r="K262" s="2">
        <f>VLOOKUP(Input_Data[[#This Row],[PRODUCT ID]],Master_Data[],5,0)</f>
        <v>47</v>
      </c>
      <c r="L262" s="2">
        <f>VLOOKUP(Input_Data[[#This Row],[PRODUCT ID]],Master_Data[],6,0)</f>
        <v>53.11</v>
      </c>
      <c r="M262" s="2">
        <f>Input_Data[[#This Row],[BUYING PRIZE]]*Input_Data[[#This Row],[QUANTITY]]</f>
        <v>282</v>
      </c>
      <c r="N262" s="2">
        <f>Input_Data[[#This Row],[SELLING PRICE]]*Input_Data[[#This Row],[QUANTITY]]*(1-Input_Data[[#This Row],[DISCOUNT %]])</f>
        <v>318.65999999999997</v>
      </c>
      <c r="O262">
        <f>DAY(Input_Data[[#This Row],[DATE]])</f>
        <v>28</v>
      </c>
      <c r="P262" t="str">
        <f>TEXT(Input_Data[[#This Row],[DATE]],"mmm")</f>
        <v>Dec</v>
      </c>
      <c r="Q262">
        <f>YEAR(Input_Data[[#This Row],[DATE]])</f>
        <v>2021</v>
      </c>
    </row>
    <row r="263" spans="1:17" x14ac:dyDescent="0.35">
      <c r="A263" s="1">
        <v>44560</v>
      </c>
      <c r="B263" t="s">
        <v>29</v>
      </c>
      <c r="C263">
        <v>13</v>
      </c>
      <c r="D263" t="s">
        <v>111</v>
      </c>
      <c r="E263" t="s">
        <v>111</v>
      </c>
      <c r="F263">
        <v>0</v>
      </c>
      <c r="G263" t="s">
        <v>142</v>
      </c>
      <c r="H263" t="str">
        <f>VLOOKUP(Input_Data[[#This Row],[PRODUCT ID]],Master_Data[],2,0)</f>
        <v>Product10</v>
      </c>
      <c r="I263" t="str">
        <f>VLOOKUP(Input_Data[[#This Row],[PRODUCT ID]],Master_Data[],3,0)</f>
        <v>Category02</v>
      </c>
      <c r="J263" t="str">
        <f>VLOOKUP(Input_Data[[#This Row],[PRODUCT ID]],Master_Data[],4,0)</f>
        <v>Ft</v>
      </c>
      <c r="K263" s="2">
        <f>VLOOKUP(Input_Data[[#This Row],[PRODUCT ID]],Master_Data[],5,0)</f>
        <v>148</v>
      </c>
      <c r="L263" s="2">
        <f>VLOOKUP(Input_Data[[#This Row],[PRODUCT ID]],Master_Data[],6,0)</f>
        <v>164.28</v>
      </c>
      <c r="M263" s="2">
        <f>Input_Data[[#This Row],[BUYING PRIZE]]*Input_Data[[#This Row],[QUANTITY]]</f>
        <v>1924</v>
      </c>
      <c r="N263" s="2">
        <f>Input_Data[[#This Row],[SELLING PRICE]]*Input_Data[[#This Row],[QUANTITY]]*(1-Input_Data[[#This Row],[DISCOUNT %]])</f>
        <v>2135.64</v>
      </c>
      <c r="O263">
        <f>DAY(Input_Data[[#This Row],[DATE]])</f>
        <v>30</v>
      </c>
      <c r="P263" t="str">
        <f>TEXT(Input_Data[[#This Row],[DATE]],"mmm")</f>
        <v>Dec</v>
      </c>
      <c r="Q263">
        <f>YEAR(Input_Data[[#This Row],[DATE]])</f>
        <v>2021</v>
      </c>
    </row>
    <row r="264" spans="1:17" x14ac:dyDescent="0.35">
      <c r="A264" s="1">
        <v>44562</v>
      </c>
      <c r="B264" t="s">
        <v>55</v>
      </c>
      <c r="C264">
        <v>1</v>
      </c>
      <c r="D264" t="s">
        <v>110</v>
      </c>
      <c r="E264" t="s">
        <v>112</v>
      </c>
      <c r="F264">
        <v>0</v>
      </c>
      <c r="G264" t="s">
        <v>137</v>
      </c>
      <c r="H264" t="str">
        <f>VLOOKUP(Input_Data[[#This Row],[PRODUCT ID]],Master_Data[],2,0)</f>
        <v>Product22</v>
      </c>
      <c r="I264" t="str">
        <f>VLOOKUP(Input_Data[[#This Row],[PRODUCT ID]],Master_Data[],3,0)</f>
        <v>Category03</v>
      </c>
      <c r="J264" t="str">
        <f>VLOOKUP(Input_Data[[#This Row],[PRODUCT ID]],Master_Data[],4,0)</f>
        <v>Ft</v>
      </c>
      <c r="K264" s="2">
        <f>VLOOKUP(Input_Data[[#This Row],[PRODUCT ID]],Master_Data[],5,0)</f>
        <v>121</v>
      </c>
      <c r="L264" s="2">
        <f>VLOOKUP(Input_Data[[#This Row],[PRODUCT ID]],Master_Data[],6,0)</f>
        <v>141.57</v>
      </c>
      <c r="M264" s="2">
        <f>Input_Data[[#This Row],[BUYING PRIZE]]*Input_Data[[#This Row],[QUANTITY]]</f>
        <v>121</v>
      </c>
      <c r="N264" s="2">
        <f>Input_Data[[#This Row],[SELLING PRICE]]*Input_Data[[#This Row],[QUANTITY]]*(1-Input_Data[[#This Row],[DISCOUNT %]])</f>
        <v>141.57</v>
      </c>
      <c r="O264">
        <f>DAY(Input_Data[[#This Row],[DATE]])</f>
        <v>1</v>
      </c>
      <c r="P264" t="str">
        <f>TEXT(Input_Data[[#This Row],[DATE]],"mmm")</f>
        <v>Jan</v>
      </c>
      <c r="Q264">
        <f>YEAR(Input_Data[[#This Row],[DATE]])</f>
        <v>2022</v>
      </c>
    </row>
    <row r="265" spans="1:17" x14ac:dyDescent="0.35">
      <c r="A265" s="1">
        <v>44563</v>
      </c>
      <c r="B265" t="s">
        <v>29</v>
      </c>
      <c r="C265">
        <v>7</v>
      </c>
      <c r="D265" t="s">
        <v>113</v>
      </c>
      <c r="E265" t="s">
        <v>112</v>
      </c>
      <c r="F265">
        <v>0</v>
      </c>
      <c r="G265" t="s">
        <v>138</v>
      </c>
      <c r="H265" t="str">
        <f>VLOOKUP(Input_Data[[#This Row],[PRODUCT ID]],Master_Data[],2,0)</f>
        <v>Product10</v>
      </c>
      <c r="I265" t="str">
        <f>VLOOKUP(Input_Data[[#This Row],[PRODUCT ID]],Master_Data[],3,0)</f>
        <v>Category02</v>
      </c>
      <c r="J265" t="str">
        <f>VLOOKUP(Input_Data[[#This Row],[PRODUCT ID]],Master_Data[],4,0)</f>
        <v>Ft</v>
      </c>
      <c r="K265" s="2">
        <f>VLOOKUP(Input_Data[[#This Row],[PRODUCT ID]],Master_Data[],5,0)</f>
        <v>148</v>
      </c>
      <c r="L265" s="2">
        <f>VLOOKUP(Input_Data[[#This Row],[PRODUCT ID]],Master_Data[],6,0)</f>
        <v>164.28</v>
      </c>
      <c r="M265" s="2">
        <f>Input_Data[[#This Row],[BUYING PRIZE]]*Input_Data[[#This Row],[QUANTITY]]</f>
        <v>1036</v>
      </c>
      <c r="N265" s="2">
        <f>Input_Data[[#This Row],[SELLING PRICE]]*Input_Data[[#This Row],[QUANTITY]]*(1-Input_Data[[#This Row],[DISCOUNT %]])</f>
        <v>1149.96</v>
      </c>
      <c r="O265">
        <f>DAY(Input_Data[[#This Row],[DATE]])</f>
        <v>2</v>
      </c>
      <c r="P265" t="str">
        <f>TEXT(Input_Data[[#This Row],[DATE]],"mmm")</f>
        <v>Jan</v>
      </c>
      <c r="Q265">
        <f>YEAR(Input_Data[[#This Row],[DATE]])</f>
        <v>2022</v>
      </c>
    </row>
    <row r="266" spans="1:17" x14ac:dyDescent="0.35">
      <c r="A266" s="1">
        <v>44563</v>
      </c>
      <c r="B266" t="s">
        <v>40</v>
      </c>
      <c r="C266">
        <v>2</v>
      </c>
      <c r="D266" t="s">
        <v>111</v>
      </c>
      <c r="E266" t="s">
        <v>112</v>
      </c>
      <c r="F266">
        <v>0</v>
      </c>
      <c r="G266" t="s">
        <v>138</v>
      </c>
      <c r="H266" t="str">
        <f>VLOOKUP(Input_Data[[#This Row],[PRODUCT ID]],Master_Data[],2,0)</f>
        <v>Product15</v>
      </c>
      <c r="I266" t="str">
        <f>VLOOKUP(Input_Data[[#This Row],[PRODUCT ID]],Master_Data[],3,0)</f>
        <v>Category02</v>
      </c>
      <c r="J266" t="str">
        <f>VLOOKUP(Input_Data[[#This Row],[PRODUCT ID]],Master_Data[],4,0)</f>
        <v>No.</v>
      </c>
      <c r="K266" s="2">
        <f>VLOOKUP(Input_Data[[#This Row],[PRODUCT ID]],Master_Data[],5,0)</f>
        <v>12</v>
      </c>
      <c r="L266" s="2">
        <f>VLOOKUP(Input_Data[[#This Row],[PRODUCT ID]],Master_Data[],6,0)</f>
        <v>15.719999999999999</v>
      </c>
      <c r="M266" s="2">
        <f>Input_Data[[#This Row],[BUYING PRIZE]]*Input_Data[[#This Row],[QUANTITY]]</f>
        <v>24</v>
      </c>
      <c r="N266" s="2">
        <f>Input_Data[[#This Row],[SELLING PRICE]]*Input_Data[[#This Row],[QUANTITY]]*(1-Input_Data[[#This Row],[DISCOUNT %]])</f>
        <v>31.439999999999998</v>
      </c>
      <c r="O266">
        <f>DAY(Input_Data[[#This Row],[DATE]])</f>
        <v>2</v>
      </c>
      <c r="P266" t="str">
        <f>TEXT(Input_Data[[#This Row],[DATE]],"mmm")</f>
        <v>Jan</v>
      </c>
      <c r="Q266">
        <f>YEAR(Input_Data[[#This Row],[DATE]])</f>
        <v>2022</v>
      </c>
    </row>
    <row r="267" spans="1:17" x14ac:dyDescent="0.35">
      <c r="A267" s="1">
        <v>44563</v>
      </c>
      <c r="B267" t="s">
        <v>78</v>
      </c>
      <c r="C267">
        <v>1</v>
      </c>
      <c r="D267" t="s">
        <v>113</v>
      </c>
      <c r="E267" t="s">
        <v>112</v>
      </c>
      <c r="F267">
        <v>0</v>
      </c>
      <c r="G267" t="s">
        <v>138</v>
      </c>
      <c r="H267" t="str">
        <f>VLOOKUP(Input_Data[[#This Row],[PRODUCT ID]],Master_Data[],2,0)</f>
        <v>Product33</v>
      </c>
      <c r="I267" t="str">
        <f>VLOOKUP(Input_Data[[#This Row],[PRODUCT ID]],Master_Data[],3,0)</f>
        <v>Category04</v>
      </c>
      <c r="J267" t="str">
        <f>VLOOKUP(Input_Data[[#This Row],[PRODUCT ID]],Master_Data[],4,0)</f>
        <v>Kg</v>
      </c>
      <c r="K267" s="2">
        <f>VLOOKUP(Input_Data[[#This Row],[PRODUCT ID]],Master_Data[],5,0)</f>
        <v>95</v>
      </c>
      <c r="L267" s="2">
        <f>VLOOKUP(Input_Data[[#This Row],[PRODUCT ID]],Master_Data[],6,0)</f>
        <v>119.7</v>
      </c>
      <c r="M267" s="2">
        <f>Input_Data[[#This Row],[BUYING PRIZE]]*Input_Data[[#This Row],[QUANTITY]]</f>
        <v>95</v>
      </c>
      <c r="N267" s="2">
        <f>Input_Data[[#This Row],[SELLING PRICE]]*Input_Data[[#This Row],[QUANTITY]]*(1-Input_Data[[#This Row],[DISCOUNT %]])</f>
        <v>119.7</v>
      </c>
      <c r="O267">
        <f>DAY(Input_Data[[#This Row],[DATE]])</f>
        <v>2</v>
      </c>
      <c r="P267" t="str">
        <f>TEXT(Input_Data[[#This Row],[DATE]],"mmm")</f>
        <v>Jan</v>
      </c>
      <c r="Q267">
        <f>YEAR(Input_Data[[#This Row],[DATE]])</f>
        <v>2022</v>
      </c>
    </row>
    <row r="268" spans="1:17" x14ac:dyDescent="0.35">
      <c r="A268" s="1">
        <v>44564</v>
      </c>
      <c r="B268" t="s">
        <v>99</v>
      </c>
      <c r="C268">
        <v>9</v>
      </c>
      <c r="D268" t="s">
        <v>113</v>
      </c>
      <c r="E268" t="s">
        <v>112</v>
      </c>
      <c r="F268">
        <v>0</v>
      </c>
      <c r="G268" t="s">
        <v>139</v>
      </c>
      <c r="H268" t="str">
        <f>VLOOKUP(Input_Data[[#This Row],[PRODUCT ID]],Master_Data[],2,0)</f>
        <v>Product43</v>
      </c>
      <c r="I268" t="str">
        <f>VLOOKUP(Input_Data[[#This Row],[PRODUCT ID]],Master_Data[],3,0)</f>
        <v>Category05</v>
      </c>
      <c r="J268" t="str">
        <f>VLOOKUP(Input_Data[[#This Row],[PRODUCT ID]],Master_Data[],4,0)</f>
        <v>Kg</v>
      </c>
      <c r="K268" s="2">
        <f>VLOOKUP(Input_Data[[#This Row],[PRODUCT ID]],Master_Data[],5,0)</f>
        <v>67</v>
      </c>
      <c r="L268" s="2">
        <f>VLOOKUP(Input_Data[[#This Row],[PRODUCT ID]],Master_Data[],6,0)</f>
        <v>83.08</v>
      </c>
      <c r="M268" s="2">
        <f>Input_Data[[#This Row],[BUYING PRIZE]]*Input_Data[[#This Row],[QUANTITY]]</f>
        <v>603</v>
      </c>
      <c r="N268" s="2">
        <f>Input_Data[[#This Row],[SELLING PRICE]]*Input_Data[[#This Row],[QUANTITY]]*(1-Input_Data[[#This Row],[DISCOUNT %]])</f>
        <v>747.72</v>
      </c>
      <c r="O268">
        <f>DAY(Input_Data[[#This Row],[DATE]])</f>
        <v>3</v>
      </c>
      <c r="P268" t="str">
        <f>TEXT(Input_Data[[#This Row],[DATE]],"mmm")</f>
        <v>Jan</v>
      </c>
      <c r="Q268">
        <f>YEAR(Input_Data[[#This Row],[DATE]])</f>
        <v>2022</v>
      </c>
    </row>
    <row r="269" spans="1:17" x14ac:dyDescent="0.35">
      <c r="A269" s="1">
        <v>44565</v>
      </c>
      <c r="B269" t="s">
        <v>34</v>
      </c>
      <c r="C269">
        <v>8</v>
      </c>
      <c r="D269" t="s">
        <v>113</v>
      </c>
      <c r="E269" t="s">
        <v>111</v>
      </c>
      <c r="F269">
        <v>0</v>
      </c>
      <c r="G269" t="s">
        <v>140</v>
      </c>
      <c r="H269" t="str">
        <f>VLOOKUP(Input_Data[[#This Row],[PRODUCT ID]],Master_Data[],2,0)</f>
        <v>Product12</v>
      </c>
      <c r="I269" t="str">
        <f>VLOOKUP(Input_Data[[#This Row],[PRODUCT ID]],Master_Data[],3,0)</f>
        <v>Category02</v>
      </c>
      <c r="J269" t="str">
        <f>VLOOKUP(Input_Data[[#This Row],[PRODUCT ID]],Master_Data[],4,0)</f>
        <v>Kg</v>
      </c>
      <c r="K269" s="2">
        <f>VLOOKUP(Input_Data[[#This Row],[PRODUCT ID]],Master_Data[],5,0)</f>
        <v>73</v>
      </c>
      <c r="L269" s="2">
        <f>VLOOKUP(Input_Data[[#This Row],[PRODUCT ID]],Master_Data[],6,0)</f>
        <v>94.17</v>
      </c>
      <c r="M269" s="2">
        <f>Input_Data[[#This Row],[BUYING PRIZE]]*Input_Data[[#This Row],[QUANTITY]]</f>
        <v>584</v>
      </c>
      <c r="N269" s="2">
        <f>Input_Data[[#This Row],[SELLING PRICE]]*Input_Data[[#This Row],[QUANTITY]]*(1-Input_Data[[#This Row],[DISCOUNT %]])</f>
        <v>753.36</v>
      </c>
      <c r="O269">
        <f>DAY(Input_Data[[#This Row],[DATE]])</f>
        <v>4</v>
      </c>
      <c r="P269" t="str">
        <f>TEXT(Input_Data[[#This Row],[DATE]],"mmm")</f>
        <v>Jan</v>
      </c>
      <c r="Q269">
        <f>YEAR(Input_Data[[#This Row],[DATE]])</f>
        <v>2022</v>
      </c>
    </row>
    <row r="270" spans="1:17" x14ac:dyDescent="0.35">
      <c r="A270" s="1">
        <v>44565</v>
      </c>
      <c r="B270" t="s">
        <v>70</v>
      </c>
      <c r="C270">
        <v>1</v>
      </c>
      <c r="D270" t="s">
        <v>111</v>
      </c>
      <c r="E270" t="s">
        <v>111</v>
      </c>
      <c r="F270">
        <v>0</v>
      </c>
      <c r="G270" t="s">
        <v>140</v>
      </c>
      <c r="H270" t="str">
        <f>VLOOKUP(Input_Data[[#This Row],[PRODUCT ID]],Master_Data[],2,0)</f>
        <v>Product29</v>
      </c>
      <c r="I270" t="str">
        <f>VLOOKUP(Input_Data[[#This Row],[PRODUCT ID]],Master_Data[],3,0)</f>
        <v>Category04</v>
      </c>
      <c r="J270" t="str">
        <f>VLOOKUP(Input_Data[[#This Row],[PRODUCT ID]],Master_Data[],4,0)</f>
        <v>Lt</v>
      </c>
      <c r="K270" s="2">
        <f>VLOOKUP(Input_Data[[#This Row],[PRODUCT ID]],Master_Data[],5,0)</f>
        <v>47</v>
      </c>
      <c r="L270" s="2">
        <f>VLOOKUP(Input_Data[[#This Row],[PRODUCT ID]],Master_Data[],6,0)</f>
        <v>53.11</v>
      </c>
      <c r="M270" s="2">
        <f>Input_Data[[#This Row],[BUYING PRIZE]]*Input_Data[[#This Row],[QUANTITY]]</f>
        <v>47</v>
      </c>
      <c r="N270" s="2">
        <f>Input_Data[[#This Row],[SELLING PRICE]]*Input_Data[[#This Row],[QUANTITY]]*(1-Input_Data[[#This Row],[DISCOUNT %]])</f>
        <v>53.11</v>
      </c>
      <c r="O270">
        <f>DAY(Input_Data[[#This Row],[DATE]])</f>
        <v>4</v>
      </c>
      <c r="P270" t="str">
        <f>TEXT(Input_Data[[#This Row],[DATE]],"mmm")</f>
        <v>Jan</v>
      </c>
      <c r="Q270">
        <f>YEAR(Input_Data[[#This Row],[DATE]])</f>
        <v>2022</v>
      </c>
    </row>
    <row r="271" spans="1:17" x14ac:dyDescent="0.35">
      <c r="A271" s="1">
        <v>44570</v>
      </c>
      <c r="B271" t="s">
        <v>76</v>
      </c>
      <c r="C271">
        <v>12</v>
      </c>
      <c r="D271" t="s">
        <v>113</v>
      </c>
      <c r="E271" t="s">
        <v>111</v>
      </c>
      <c r="F271">
        <v>0</v>
      </c>
      <c r="G271" t="s">
        <v>138</v>
      </c>
      <c r="H271" t="str">
        <f>VLOOKUP(Input_Data[[#This Row],[PRODUCT ID]],Master_Data[],2,0)</f>
        <v>Product32</v>
      </c>
      <c r="I271" t="str">
        <f>VLOOKUP(Input_Data[[#This Row],[PRODUCT ID]],Master_Data[],3,0)</f>
        <v>Category04</v>
      </c>
      <c r="J271" t="str">
        <f>VLOOKUP(Input_Data[[#This Row],[PRODUCT ID]],Master_Data[],4,0)</f>
        <v>Kg</v>
      </c>
      <c r="K271" s="2">
        <f>VLOOKUP(Input_Data[[#This Row],[PRODUCT ID]],Master_Data[],5,0)</f>
        <v>89</v>
      </c>
      <c r="L271" s="2">
        <f>VLOOKUP(Input_Data[[#This Row],[PRODUCT ID]],Master_Data[],6,0)</f>
        <v>117.48</v>
      </c>
      <c r="M271" s="2">
        <f>Input_Data[[#This Row],[BUYING PRIZE]]*Input_Data[[#This Row],[QUANTITY]]</f>
        <v>1068</v>
      </c>
      <c r="N271" s="2">
        <f>Input_Data[[#This Row],[SELLING PRICE]]*Input_Data[[#This Row],[QUANTITY]]*(1-Input_Data[[#This Row],[DISCOUNT %]])</f>
        <v>1409.76</v>
      </c>
      <c r="O271">
        <f>DAY(Input_Data[[#This Row],[DATE]])</f>
        <v>9</v>
      </c>
      <c r="P271" t="str">
        <f>TEXT(Input_Data[[#This Row],[DATE]],"mmm")</f>
        <v>Jan</v>
      </c>
      <c r="Q271">
        <f>YEAR(Input_Data[[#This Row],[DATE]])</f>
        <v>2022</v>
      </c>
    </row>
    <row r="272" spans="1:17" x14ac:dyDescent="0.35">
      <c r="A272" s="1">
        <v>44571</v>
      </c>
      <c r="B272" t="s">
        <v>80</v>
      </c>
      <c r="C272">
        <v>14</v>
      </c>
      <c r="D272" t="s">
        <v>111</v>
      </c>
      <c r="E272" t="s">
        <v>111</v>
      </c>
      <c r="F272">
        <v>0</v>
      </c>
      <c r="G272" t="s">
        <v>139</v>
      </c>
      <c r="H272" t="str">
        <f>VLOOKUP(Input_Data[[#This Row],[PRODUCT ID]],Master_Data[],2,0)</f>
        <v>Product34</v>
      </c>
      <c r="I272" t="str">
        <f>VLOOKUP(Input_Data[[#This Row],[PRODUCT ID]],Master_Data[],3,0)</f>
        <v>Category04</v>
      </c>
      <c r="J272" t="str">
        <f>VLOOKUP(Input_Data[[#This Row],[PRODUCT ID]],Master_Data[],4,0)</f>
        <v>Lt</v>
      </c>
      <c r="K272" s="2">
        <f>VLOOKUP(Input_Data[[#This Row],[PRODUCT ID]],Master_Data[],5,0)</f>
        <v>55</v>
      </c>
      <c r="L272" s="2">
        <f>VLOOKUP(Input_Data[[#This Row],[PRODUCT ID]],Master_Data[],6,0)</f>
        <v>58.3</v>
      </c>
      <c r="M272" s="2">
        <f>Input_Data[[#This Row],[BUYING PRIZE]]*Input_Data[[#This Row],[QUANTITY]]</f>
        <v>770</v>
      </c>
      <c r="N272" s="2">
        <f>Input_Data[[#This Row],[SELLING PRICE]]*Input_Data[[#This Row],[QUANTITY]]*(1-Input_Data[[#This Row],[DISCOUNT %]])</f>
        <v>816.19999999999993</v>
      </c>
      <c r="O272">
        <f>DAY(Input_Data[[#This Row],[DATE]])</f>
        <v>10</v>
      </c>
      <c r="P272" t="str">
        <f>TEXT(Input_Data[[#This Row],[DATE]],"mmm")</f>
        <v>Jan</v>
      </c>
      <c r="Q272">
        <f>YEAR(Input_Data[[#This Row],[DATE]])</f>
        <v>2022</v>
      </c>
    </row>
    <row r="273" spans="1:17" x14ac:dyDescent="0.35">
      <c r="A273" s="1">
        <v>44572</v>
      </c>
      <c r="B273" t="s">
        <v>76</v>
      </c>
      <c r="C273">
        <v>2</v>
      </c>
      <c r="D273" t="s">
        <v>113</v>
      </c>
      <c r="E273" t="s">
        <v>111</v>
      </c>
      <c r="F273">
        <v>0</v>
      </c>
      <c r="G273" t="s">
        <v>140</v>
      </c>
      <c r="H273" t="str">
        <f>VLOOKUP(Input_Data[[#This Row],[PRODUCT ID]],Master_Data[],2,0)</f>
        <v>Product32</v>
      </c>
      <c r="I273" t="str">
        <f>VLOOKUP(Input_Data[[#This Row],[PRODUCT ID]],Master_Data[],3,0)</f>
        <v>Category04</v>
      </c>
      <c r="J273" t="str">
        <f>VLOOKUP(Input_Data[[#This Row],[PRODUCT ID]],Master_Data[],4,0)</f>
        <v>Kg</v>
      </c>
      <c r="K273" s="2">
        <f>VLOOKUP(Input_Data[[#This Row],[PRODUCT ID]],Master_Data[],5,0)</f>
        <v>89</v>
      </c>
      <c r="L273" s="2">
        <f>VLOOKUP(Input_Data[[#This Row],[PRODUCT ID]],Master_Data[],6,0)</f>
        <v>117.48</v>
      </c>
      <c r="M273" s="2">
        <f>Input_Data[[#This Row],[BUYING PRIZE]]*Input_Data[[#This Row],[QUANTITY]]</f>
        <v>178</v>
      </c>
      <c r="N273" s="2">
        <f>Input_Data[[#This Row],[SELLING PRICE]]*Input_Data[[#This Row],[QUANTITY]]*(1-Input_Data[[#This Row],[DISCOUNT %]])</f>
        <v>234.96</v>
      </c>
      <c r="O273">
        <f>DAY(Input_Data[[#This Row],[DATE]])</f>
        <v>11</v>
      </c>
      <c r="P273" t="str">
        <f>TEXT(Input_Data[[#This Row],[DATE]],"mmm")</f>
        <v>Jan</v>
      </c>
      <c r="Q273">
        <f>YEAR(Input_Data[[#This Row],[DATE]])</f>
        <v>2022</v>
      </c>
    </row>
    <row r="274" spans="1:17" x14ac:dyDescent="0.35">
      <c r="A274" s="1">
        <v>44574</v>
      </c>
      <c r="B274" t="s">
        <v>48</v>
      </c>
      <c r="C274">
        <v>6</v>
      </c>
      <c r="D274" t="s">
        <v>111</v>
      </c>
      <c r="E274" t="s">
        <v>111</v>
      </c>
      <c r="F274">
        <v>0</v>
      </c>
      <c r="G274" t="s">
        <v>142</v>
      </c>
      <c r="H274" t="str">
        <f>VLOOKUP(Input_Data[[#This Row],[PRODUCT ID]],Master_Data[],2,0)</f>
        <v>Product19</v>
      </c>
      <c r="I274" t="str">
        <f>VLOOKUP(Input_Data[[#This Row],[PRODUCT ID]],Master_Data[],3,0)</f>
        <v>Category02</v>
      </c>
      <c r="J274" t="str">
        <f>VLOOKUP(Input_Data[[#This Row],[PRODUCT ID]],Master_Data[],4,0)</f>
        <v>Ft</v>
      </c>
      <c r="K274" s="2">
        <f>VLOOKUP(Input_Data[[#This Row],[PRODUCT ID]],Master_Data[],5,0)</f>
        <v>150</v>
      </c>
      <c r="L274" s="2">
        <f>VLOOKUP(Input_Data[[#This Row],[PRODUCT ID]],Master_Data[],6,0)</f>
        <v>210</v>
      </c>
      <c r="M274" s="2">
        <f>Input_Data[[#This Row],[BUYING PRIZE]]*Input_Data[[#This Row],[QUANTITY]]</f>
        <v>900</v>
      </c>
      <c r="N274" s="2">
        <f>Input_Data[[#This Row],[SELLING PRICE]]*Input_Data[[#This Row],[QUANTITY]]*(1-Input_Data[[#This Row],[DISCOUNT %]])</f>
        <v>1260</v>
      </c>
      <c r="O274">
        <f>DAY(Input_Data[[#This Row],[DATE]])</f>
        <v>13</v>
      </c>
      <c r="P274" t="str">
        <f>TEXT(Input_Data[[#This Row],[DATE]],"mmm")</f>
        <v>Jan</v>
      </c>
      <c r="Q274">
        <f>YEAR(Input_Data[[#This Row],[DATE]])</f>
        <v>2022</v>
      </c>
    </row>
    <row r="275" spans="1:17" x14ac:dyDescent="0.35">
      <c r="A275" s="1">
        <v>44575</v>
      </c>
      <c r="B275" t="s">
        <v>32</v>
      </c>
      <c r="C275">
        <v>14</v>
      </c>
      <c r="D275" t="s">
        <v>113</v>
      </c>
      <c r="E275" t="s">
        <v>111</v>
      </c>
      <c r="F275">
        <v>0</v>
      </c>
      <c r="G275" t="s">
        <v>136</v>
      </c>
      <c r="H275" t="str">
        <f>VLOOKUP(Input_Data[[#This Row],[PRODUCT ID]],Master_Data[],2,0)</f>
        <v>Product11</v>
      </c>
      <c r="I275" t="str">
        <f>VLOOKUP(Input_Data[[#This Row],[PRODUCT ID]],Master_Data[],3,0)</f>
        <v>Category02</v>
      </c>
      <c r="J275" t="str">
        <f>VLOOKUP(Input_Data[[#This Row],[PRODUCT ID]],Master_Data[],4,0)</f>
        <v>Lt</v>
      </c>
      <c r="K275" s="2">
        <f>VLOOKUP(Input_Data[[#This Row],[PRODUCT ID]],Master_Data[],5,0)</f>
        <v>44</v>
      </c>
      <c r="L275" s="2">
        <f>VLOOKUP(Input_Data[[#This Row],[PRODUCT ID]],Master_Data[],6,0)</f>
        <v>48.4</v>
      </c>
      <c r="M275" s="2">
        <f>Input_Data[[#This Row],[BUYING PRIZE]]*Input_Data[[#This Row],[QUANTITY]]</f>
        <v>616</v>
      </c>
      <c r="N275" s="2">
        <f>Input_Data[[#This Row],[SELLING PRICE]]*Input_Data[[#This Row],[QUANTITY]]*(1-Input_Data[[#This Row],[DISCOUNT %]])</f>
        <v>677.6</v>
      </c>
      <c r="O275">
        <f>DAY(Input_Data[[#This Row],[DATE]])</f>
        <v>14</v>
      </c>
      <c r="P275" t="str">
        <f>TEXT(Input_Data[[#This Row],[DATE]],"mmm")</f>
        <v>Jan</v>
      </c>
      <c r="Q275">
        <f>YEAR(Input_Data[[#This Row],[DATE]])</f>
        <v>2022</v>
      </c>
    </row>
    <row r="276" spans="1:17" x14ac:dyDescent="0.35">
      <c r="A276" s="1">
        <v>44576</v>
      </c>
      <c r="B276" t="s">
        <v>55</v>
      </c>
      <c r="C276">
        <v>10</v>
      </c>
      <c r="D276" t="s">
        <v>113</v>
      </c>
      <c r="E276" t="s">
        <v>112</v>
      </c>
      <c r="F276">
        <v>0</v>
      </c>
      <c r="G276" t="s">
        <v>137</v>
      </c>
      <c r="H276" t="str">
        <f>VLOOKUP(Input_Data[[#This Row],[PRODUCT ID]],Master_Data[],2,0)</f>
        <v>Product22</v>
      </c>
      <c r="I276" t="str">
        <f>VLOOKUP(Input_Data[[#This Row],[PRODUCT ID]],Master_Data[],3,0)</f>
        <v>Category03</v>
      </c>
      <c r="J276" t="str">
        <f>VLOOKUP(Input_Data[[#This Row],[PRODUCT ID]],Master_Data[],4,0)</f>
        <v>Ft</v>
      </c>
      <c r="K276" s="2">
        <f>VLOOKUP(Input_Data[[#This Row],[PRODUCT ID]],Master_Data[],5,0)</f>
        <v>121</v>
      </c>
      <c r="L276" s="2">
        <f>VLOOKUP(Input_Data[[#This Row],[PRODUCT ID]],Master_Data[],6,0)</f>
        <v>141.57</v>
      </c>
      <c r="M276" s="2">
        <f>Input_Data[[#This Row],[BUYING PRIZE]]*Input_Data[[#This Row],[QUANTITY]]</f>
        <v>1210</v>
      </c>
      <c r="N276" s="2">
        <f>Input_Data[[#This Row],[SELLING PRICE]]*Input_Data[[#This Row],[QUANTITY]]*(1-Input_Data[[#This Row],[DISCOUNT %]])</f>
        <v>1415.6999999999998</v>
      </c>
      <c r="O276">
        <f>DAY(Input_Data[[#This Row],[DATE]])</f>
        <v>15</v>
      </c>
      <c r="P276" t="str">
        <f>TEXT(Input_Data[[#This Row],[DATE]],"mmm")</f>
        <v>Jan</v>
      </c>
      <c r="Q276">
        <f>YEAR(Input_Data[[#This Row],[DATE]])</f>
        <v>2022</v>
      </c>
    </row>
    <row r="277" spans="1:17" x14ac:dyDescent="0.35">
      <c r="A277" s="1">
        <v>44577</v>
      </c>
      <c r="B277" t="s">
        <v>38</v>
      </c>
      <c r="C277">
        <v>11</v>
      </c>
      <c r="D277" t="s">
        <v>111</v>
      </c>
      <c r="E277" t="s">
        <v>112</v>
      </c>
      <c r="F277">
        <v>0</v>
      </c>
      <c r="G277" t="s">
        <v>138</v>
      </c>
      <c r="H277" t="str">
        <f>VLOOKUP(Input_Data[[#This Row],[PRODUCT ID]],Master_Data[],2,0)</f>
        <v>Product14</v>
      </c>
      <c r="I277" t="str">
        <f>VLOOKUP(Input_Data[[#This Row],[PRODUCT ID]],Master_Data[],3,0)</f>
        <v>Category02</v>
      </c>
      <c r="J277" t="str">
        <f>VLOOKUP(Input_Data[[#This Row],[PRODUCT ID]],Master_Data[],4,0)</f>
        <v>Kg</v>
      </c>
      <c r="K277" s="2">
        <f>VLOOKUP(Input_Data[[#This Row],[PRODUCT ID]],Master_Data[],5,0)</f>
        <v>112</v>
      </c>
      <c r="L277" s="2">
        <f>VLOOKUP(Input_Data[[#This Row],[PRODUCT ID]],Master_Data[],6,0)</f>
        <v>146.72</v>
      </c>
      <c r="M277" s="2">
        <f>Input_Data[[#This Row],[BUYING PRIZE]]*Input_Data[[#This Row],[QUANTITY]]</f>
        <v>1232</v>
      </c>
      <c r="N277" s="2">
        <f>Input_Data[[#This Row],[SELLING PRICE]]*Input_Data[[#This Row],[QUANTITY]]*(1-Input_Data[[#This Row],[DISCOUNT %]])</f>
        <v>1613.92</v>
      </c>
      <c r="O277">
        <f>DAY(Input_Data[[#This Row],[DATE]])</f>
        <v>16</v>
      </c>
      <c r="P277" t="str">
        <f>TEXT(Input_Data[[#This Row],[DATE]],"mmm")</f>
        <v>Jan</v>
      </c>
      <c r="Q277">
        <f>YEAR(Input_Data[[#This Row],[DATE]])</f>
        <v>2022</v>
      </c>
    </row>
    <row r="278" spans="1:17" x14ac:dyDescent="0.35">
      <c r="A278" s="1">
        <v>44578</v>
      </c>
      <c r="B278" t="s">
        <v>93</v>
      </c>
      <c r="C278">
        <v>4</v>
      </c>
      <c r="D278" t="s">
        <v>111</v>
      </c>
      <c r="E278" t="s">
        <v>111</v>
      </c>
      <c r="F278">
        <v>0</v>
      </c>
      <c r="G278" t="s">
        <v>139</v>
      </c>
      <c r="H278" t="str">
        <f>VLOOKUP(Input_Data[[#This Row],[PRODUCT ID]],Master_Data[],2,0)</f>
        <v>Product40</v>
      </c>
      <c r="I278" t="str">
        <f>VLOOKUP(Input_Data[[#This Row],[PRODUCT ID]],Master_Data[],3,0)</f>
        <v>Category05</v>
      </c>
      <c r="J278" t="str">
        <f>VLOOKUP(Input_Data[[#This Row],[PRODUCT ID]],Master_Data[],4,0)</f>
        <v>Kg</v>
      </c>
      <c r="K278" s="2">
        <f>VLOOKUP(Input_Data[[#This Row],[PRODUCT ID]],Master_Data[],5,0)</f>
        <v>90</v>
      </c>
      <c r="L278" s="2">
        <f>VLOOKUP(Input_Data[[#This Row],[PRODUCT ID]],Master_Data[],6,0)</f>
        <v>115.2</v>
      </c>
      <c r="M278" s="2">
        <f>Input_Data[[#This Row],[BUYING PRIZE]]*Input_Data[[#This Row],[QUANTITY]]</f>
        <v>360</v>
      </c>
      <c r="N278" s="2">
        <f>Input_Data[[#This Row],[SELLING PRICE]]*Input_Data[[#This Row],[QUANTITY]]*(1-Input_Data[[#This Row],[DISCOUNT %]])</f>
        <v>460.8</v>
      </c>
      <c r="O278">
        <f>DAY(Input_Data[[#This Row],[DATE]])</f>
        <v>17</v>
      </c>
      <c r="P278" t="str">
        <f>TEXT(Input_Data[[#This Row],[DATE]],"mmm")</f>
        <v>Jan</v>
      </c>
      <c r="Q278">
        <f>YEAR(Input_Data[[#This Row],[DATE]])</f>
        <v>2022</v>
      </c>
    </row>
    <row r="279" spans="1:17" x14ac:dyDescent="0.35">
      <c r="A279" s="1">
        <v>44579</v>
      </c>
      <c r="B279" t="s">
        <v>24</v>
      </c>
      <c r="C279">
        <v>9</v>
      </c>
      <c r="D279" t="s">
        <v>110</v>
      </c>
      <c r="E279" t="s">
        <v>112</v>
      </c>
      <c r="F279">
        <v>0</v>
      </c>
      <c r="G279" t="s">
        <v>140</v>
      </c>
      <c r="H279" t="str">
        <f>VLOOKUP(Input_Data[[#This Row],[PRODUCT ID]],Master_Data[],2,0)</f>
        <v>Product08</v>
      </c>
      <c r="I279" t="str">
        <f>VLOOKUP(Input_Data[[#This Row],[PRODUCT ID]],Master_Data[],3,0)</f>
        <v>Category01</v>
      </c>
      <c r="J279" t="str">
        <f>VLOOKUP(Input_Data[[#This Row],[PRODUCT ID]],Master_Data[],4,0)</f>
        <v>Kg</v>
      </c>
      <c r="K279" s="2">
        <f>VLOOKUP(Input_Data[[#This Row],[PRODUCT ID]],Master_Data[],5,0)</f>
        <v>83</v>
      </c>
      <c r="L279" s="2">
        <f>VLOOKUP(Input_Data[[#This Row],[PRODUCT ID]],Master_Data[],6,0)</f>
        <v>94.62</v>
      </c>
      <c r="M279" s="2">
        <f>Input_Data[[#This Row],[BUYING PRIZE]]*Input_Data[[#This Row],[QUANTITY]]</f>
        <v>747</v>
      </c>
      <c r="N279" s="2">
        <f>Input_Data[[#This Row],[SELLING PRICE]]*Input_Data[[#This Row],[QUANTITY]]*(1-Input_Data[[#This Row],[DISCOUNT %]])</f>
        <v>851.58</v>
      </c>
      <c r="O279">
        <f>DAY(Input_Data[[#This Row],[DATE]])</f>
        <v>18</v>
      </c>
      <c r="P279" t="str">
        <f>TEXT(Input_Data[[#This Row],[DATE]],"mmm")</f>
        <v>Jan</v>
      </c>
      <c r="Q279">
        <f>YEAR(Input_Data[[#This Row],[DATE]])</f>
        <v>2022</v>
      </c>
    </row>
    <row r="280" spans="1:17" x14ac:dyDescent="0.35">
      <c r="A280" s="1">
        <v>44581</v>
      </c>
      <c r="B280" t="s">
        <v>53</v>
      </c>
      <c r="C280">
        <v>2</v>
      </c>
      <c r="D280" t="s">
        <v>113</v>
      </c>
      <c r="E280" t="s">
        <v>112</v>
      </c>
      <c r="F280">
        <v>0</v>
      </c>
      <c r="G280" t="s">
        <v>142</v>
      </c>
      <c r="H280" t="str">
        <f>VLOOKUP(Input_Data[[#This Row],[PRODUCT ID]],Master_Data[],2,0)</f>
        <v>Product21</v>
      </c>
      <c r="I280" t="str">
        <f>VLOOKUP(Input_Data[[#This Row],[PRODUCT ID]],Master_Data[],3,0)</f>
        <v>Category03</v>
      </c>
      <c r="J280" t="str">
        <f>VLOOKUP(Input_Data[[#This Row],[PRODUCT ID]],Master_Data[],4,0)</f>
        <v>Ft</v>
      </c>
      <c r="K280" s="2">
        <f>VLOOKUP(Input_Data[[#This Row],[PRODUCT ID]],Master_Data[],5,0)</f>
        <v>126</v>
      </c>
      <c r="L280" s="2">
        <f>VLOOKUP(Input_Data[[#This Row],[PRODUCT ID]],Master_Data[],6,0)</f>
        <v>162.54</v>
      </c>
      <c r="M280" s="2">
        <f>Input_Data[[#This Row],[BUYING PRIZE]]*Input_Data[[#This Row],[QUANTITY]]</f>
        <v>252</v>
      </c>
      <c r="N280" s="2">
        <f>Input_Data[[#This Row],[SELLING PRICE]]*Input_Data[[#This Row],[QUANTITY]]*(1-Input_Data[[#This Row],[DISCOUNT %]])</f>
        <v>325.08</v>
      </c>
      <c r="O280">
        <f>DAY(Input_Data[[#This Row],[DATE]])</f>
        <v>20</v>
      </c>
      <c r="P280" t="str">
        <f>TEXT(Input_Data[[#This Row],[DATE]],"mmm")</f>
        <v>Jan</v>
      </c>
      <c r="Q280">
        <f>YEAR(Input_Data[[#This Row],[DATE]])</f>
        <v>2022</v>
      </c>
    </row>
    <row r="281" spans="1:17" x14ac:dyDescent="0.35">
      <c r="A281" s="1">
        <v>44581</v>
      </c>
      <c r="B281" t="s">
        <v>38</v>
      </c>
      <c r="C281">
        <v>7</v>
      </c>
      <c r="D281" t="s">
        <v>111</v>
      </c>
      <c r="E281" t="s">
        <v>111</v>
      </c>
      <c r="F281">
        <v>0</v>
      </c>
      <c r="G281" t="s">
        <v>142</v>
      </c>
      <c r="H281" t="str">
        <f>VLOOKUP(Input_Data[[#This Row],[PRODUCT ID]],Master_Data[],2,0)</f>
        <v>Product14</v>
      </c>
      <c r="I281" t="str">
        <f>VLOOKUP(Input_Data[[#This Row],[PRODUCT ID]],Master_Data[],3,0)</f>
        <v>Category02</v>
      </c>
      <c r="J281" t="str">
        <f>VLOOKUP(Input_Data[[#This Row],[PRODUCT ID]],Master_Data[],4,0)</f>
        <v>Kg</v>
      </c>
      <c r="K281" s="2">
        <f>VLOOKUP(Input_Data[[#This Row],[PRODUCT ID]],Master_Data[],5,0)</f>
        <v>112</v>
      </c>
      <c r="L281" s="2">
        <f>VLOOKUP(Input_Data[[#This Row],[PRODUCT ID]],Master_Data[],6,0)</f>
        <v>146.72</v>
      </c>
      <c r="M281" s="2">
        <f>Input_Data[[#This Row],[BUYING PRIZE]]*Input_Data[[#This Row],[QUANTITY]]</f>
        <v>784</v>
      </c>
      <c r="N281" s="2">
        <f>Input_Data[[#This Row],[SELLING PRICE]]*Input_Data[[#This Row],[QUANTITY]]*(1-Input_Data[[#This Row],[DISCOUNT %]])</f>
        <v>1027.04</v>
      </c>
      <c r="O281">
        <f>DAY(Input_Data[[#This Row],[DATE]])</f>
        <v>20</v>
      </c>
      <c r="P281" t="str">
        <f>TEXT(Input_Data[[#This Row],[DATE]],"mmm")</f>
        <v>Jan</v>
      </c>
      <c r="Q281">
        <f>YEAR(Input_Data[[#This Row],[DATE]])</f>
        <v>2022</v>
      </c>
    </row>
    <row r="282" spans="1:17" x14ac:dyDescent="0.35">
      <c r="A282" s="1">
        <v>44583</v>
      </c>
      <c r="B282" t="s">
        <v>6</v>
      </c>
      <c r="C282">
        <v>6</v>
      </c>
      <c r="D282" t="s">
        <v>111</v>
      </c>
      <c r="E282" t="s">
        <v>112</v>
      </c>
      <c r="F282">
        <v>0</v>
      </c>
      <c r="G282" t="s">
        <v>137</v>
      </c>
      <c r="H282" t="str">
        <f>VLOOKUP(Input_Data[[#This Row],[PRODUCT ID]],Master_Data[],2,0)</f>
        <v>Product01</v>
      </c>
      <c r="I282" t="str">
        <f>VLOOKUP(Input_Data[[#This Row],[PRODUCT ID]],Master_Data[],3,0)</f>
        <v>Category01</v>
      </c>
      <c r="J282" t="str">
        <f>VLOOKUP(Input_Data[[#This Row],[PRODUCT ID]],Master_Data[],4,0)</f>
        <v>Kg</v>
      </c>
      <c r="K282" s="2">
        <f>VLOOKUP(Input_Data[[#This Row],[PRODUCT ID]],Master_Data[],5,0)</f>
        <v>98</v>
      </c>
      <c r="L282" s="2">
        <f>VLOOKUP(Input_Data[[#This Row],[PRODUCT ID]],Master_Data[],6,0)</f>
        <v>103.88</v>
      </c>
      <c r="M282" s="2">
        <f>Input_Data[[#This Row],[BUYING PRIZE]]*Input_Data[[#This Row],[QUANTITY]]</f>
        <v>588</v>
      </c>
      <c r="N282" s="2">
        <f>Input_Data[[#This Row],[SELLING PRICE]]*Input_Data[[#This Row],[QUANTITY]]*(1-Input_Data[[#This Row],[DISCOUNT %]])</f>
        <v>623.28</v>
      </c>
      <c r="O282">
        <f>DAY(Input_Data[[#This Row],[DATE]])</f>
        <v>22</v>
      </c>
      <c r="P282" t="str">
        <f>TEXT(Input_Data[[#This Row],[DATE]],"mmm")</f>
        <v>Jan</v>
      </c>
      <c r="Q282">
        <f>YEAR(Input_Data[[#This Row],[DATE]])</f>
        <v>2022</v>
      </c>
    </row>
    <row r="283" spans="1:17" x14ac:dyDescent="0.35">
      <c r="A283" s="1">
        <v>44584</v>
      </c>
      <c r="B283" t="s">
        <v>10</v>
      </c>
      <c r="C283">
        <v>5</v>
      </c>
      <c r="D283" t="s">
        <v>110</v>
      </c>
      <c r="E283" t="s">
        <v>112</v>
      </c>
      <c r="F283">
        <v>0</v>
      </c>
      <c r="G283" t="s">
        <v>138</v>
      </c>
      <c r="H283" t="str">
        <f>VLOOKUP(Input_Data[[#This Row],[PRODUCT ID]],Master_Data[],2,0)</f>
        <v>Product02</v>
      </c>
      <c r="I283" t="str">
        <f>VLOOKUP(Input_Data[[#This Row],[PRODUCT ID]],Master_Data[],3,0)</f>
        <v>Category01</v>
      </c>
      <c r="J283" t="str">
        <f>VLOOKUP(Input_Data[[#This Row],[PRODUCT ID]],Master_Data[],4,0)</f>
        <v>Kg</v>
      </c>
      <c r="K283" s="2">
        <f>VLOOKUP(Input_Data[[#This Row],[PRODUCT ID]],Master_Data[],5,0)</f>
        <v>105</v>
      </c>
      <c r="L283" s="2">
        <f>VLOOKUP(Input_Data[[#This Row],[PRODUCT ID]],Master_Data[],6,0)</f>
        <v>142.80000000000001</v>
      </c>
      <c r="M283" s="2">
        <f>Input_Data[[#This Row],[BUYING PRIZE]]*Input_Data[[#This Row],[QUANTITY]]</f>
        <v>525</v>
      </c>
      <c r="N283" s="2">
        <f>Input_Data[[#This Row],[SELLING PRICE]]*Input_Data[[#This Row],[QUANTITY]]*(1-Input_Data[[#This Row],[DISCOUNT %]])</f>
        <v>714</v>
      </c>
      <c r="O283">
        <f>DAY(Input_Data[[#This Row],[DATE]])</f>
        <v>23</v>
      </c>
      <c r="P283" t="str">
        <f>TEXT(Input_Data[[#This Row],[DATE]],"mmm")</f>
        <v>Jan</v>
      </c>
      <c r="Q283">
        <f>YEAR(Input_Data[[#This Row],[DATE]])</f>
        <v>2022</v>
      </c>
    </row>
    <row r="284" spans="1:17" x14ac:dyDescent="0.35">
      <c r="A284" s="1">
        <v>44584</v>
      </c>
      <c r="B284" t="s">
        <v>97</v>
      </c>
      <c r="C284">
        <v>8</v>
      </c>
      <c r="D284" t="s">
        <v>113</v>
      </c>
      <c r="E284" t="s">
        <v>111</v>
      </c>
      <c r="F284">
        <v>0</v>
      </c>
      <c r="G284" t="s">
        <v>138</v>
      </c>
      <c r="H284" t="str">
        <f>VLOOKUP(Input_Data[[#This Row],[PRODUCT ID]],Master_Data[],2,0)</f>
        <v>Product42</v>
      </c>
      <c r="I284" t="str">
        <f>VLOOKUP(Input_Data[[#This Row],[PRODUCT ID]],Master_Data[],3,0)</f>
        <v>Category05</v>
      </c>
      <c r="J284" t="str">
        <f>VLOOKUP(Input_Data[[#This Row],[PRODUCT ID]],Master_Data[],4,0)</f>
        <v>Ft</v>
      </c>
      <c r="K284" s="2">
        <f>VLOOKUP(Input_Data[[#This Row],[PRODUCT ID]],Master_Data[],5,0)</f>
        <v>120</v>
      </c>
      <c r="L284" s="2">
        <f>VLOOKUP(Input_Data[[#This Row],[PRODUCT ID]],Master_Data[],6,0)</f>
        <v>162</v>
      </c>
      <c r="M284" s="2">
        <f>Input_Data[[#This Row],[BUYING PRIZE]]*Input_Data[[#This Row],[QUANTITY]]</f>
        <v>960</v>
      </c>
      <c r="N284" s="2">
        <f>Input_Data[[#This Row],[SELLING PRICE]]*Input_Data[[#This Row],[QUANTITY]]*(1-Input_Data[[#This Row],[DISCOUNT %]])</f>
        <v>1296</v>
      </c>
      <c r="O284">
        <f>DAY(Input_Data[[#This Row],[DATE]])</f>
        <v>23</v>
      </c>
      <c r="P284" t="str">
        <f>TEXT(Input_Data[[#This Row],[DATE]],"mmm")</f>
        <v>Jan</v>
      </c>
      <c r="Q284">
        <f>YEAR(Input_Data[[#This Row],[DATE]])</f>
        <v>2022</v>
      </c>
    </row>
    <row r="285" spans="1:17" x14ac:dyDescent="0.35">
      <c r="A285" s="1">
        <v>44585</v>
      </c>
      <c r="B285" t="s">
        <v>72</v>
      </c>
      <c r="C285">
        <v>15</v>
      </c>
      <c r="D285" t="s">
        <v>111</v>
      </c>
      <c r="E285" t="s">
        <v>111</v>
      </c>
      <c r="F285">
        <v>0</v>
      </c>
      <c r="G285" t="s">
        <v>139</v>
      </c>
      <c r="H285" t="str">
        <f>VLOOKUP(Input_Data[[#This Row],[PRODUCT ID]],Master_Data[],2,0)</f>
        <v>Product30</v>
      </c>
      <c r="I285" t="str">
        <f>VLOOKUP(Input_Data[[#This Row],[PRODUCT ID]],Master_Data[],3,0)</f>
        <v>Category04</v>
      </c>
      <c r="J285" t="str">
        <f>VLOOKUP(Input_Data[[#This Row],[PRODUCT ID]],Master_Data[],4,0)</f>
        <v>Ft</v>
      </c>
      <c r="K285" s="2">
        <f>VLOOKUP(Input_Data[[#This Row],[PRODUCT ID]],Master_Data[],5,0)</f>
        <v>148</v>
      </c>
      <c r="L285" s="2">
        <f>VLOOKUP(Input_Data[[#This Row],[PRODUCT ID]],Master_Data[],6,0)</f>
        <v>201.28</v>
      </c>
      <c r="M285" s="2">
        <f>Input_Data[[#This Row],[BUYING PRIZE]]*Input_Data[[#This Row],[QUANTITY]]</f>
        <v>2220</v>
      </c>
      <c r="N285" s="2">
        <f>Input_Data[[#This Row],[SELLING PRICE]]*Input_Data[[#This Row],[QUANTITY]]*(1-Input_Data[[#This Row],[DISCOUNT %]])</f>
        <v>3019.2</v>
      </c>
      <c r="O285">
        <f>DAY(Input_Data[[#This Row],[DATE]])</f>
        <v>24</v>
      </c>
      <c r="P285" t="str">
        <f>TEXT(Input_Data[[#This Row],[DATE]],"mmm")</f>
        <v>Jan</v>
      </c>
      <c r="Q285">
        <f>YEAR(Input_Data[[#This Row],[DATE]])</f>
        <v>2022</v>
      </c>
    </row>
    <row r="286" spans="1:17" x14ac:dyDescent="0.35">
      <c r="A286" s="1">
        <v>44586</v>
      </c>
      <c r="B286" t="s">
        <v>44</v>
      </c>
      <c r="C286">
        <v>14</v>
      </c>
      <c r="D286" t="s">
        <v>113</v>
      </c>
      <c r="E286" t="s">
        <v>112</v>
      </c>
      <c r="F286">
        <v>0</v>
      </c>
      <c r="G286" t="s">
        <v>140</v>
      </c>
      <c r="H286" t="str">
        <f>VLOOKUP(Input_Data[[#This Row],[PRODUCT ID]],Master_Data[],2,0)</f>
        <v>Product17</v>
      </c>
      <c r="I286" t="str">
        <f>VLOOKUP(Input_Data[[#This Row],[PRODUCT ID]],Master_Data[],3,0)</f>
        <v>Category02</v>
      </c>
      <c r="J286" t="str">
        <f>VLOOKUP(Input_Data[[#This Row],[PRODUCT ID]],Master_Data[],4,0)</f>
        <v>Ft</v>
      </c>
      <c r="K286" s="2">
        <f>VLOOKUP(Input_Data[[#This Row],[PRODUCT ID]],Master_Data[],5,0)</f>
        <v>134</v>
      </c>
      <c r="L286" s="2">
        <f>VLOOKUP(Input_Data[[#This Row],[PRODUCT ID]],Master_Data[],6,0)</f>
        <v>156.78</v>
      </c>
      <c r="M286" s="2">
        <f>Input_Data[[#This Row],[BUYING PRIZE]]*Input_Data[[#This Row],[QUANTITY]]</f>
        <v>1876</v>
      </c>
      <c r="N286" s="2">
        <f>Input_Data[[#This Row],[SELLING PRICE]]*Input_Data[[#This Row],[QUANTITY]]*(1-Input_Data[[#This Row],[DISCOUNT %]])</f>
        <v>2194.92</v>
      </c>
      <c r="O286">
        <f>DAY(Input_Data[[#This Row],[DATE]])</f>
        <v>25</v>
      </c>
      <c r="P286" t="str">
        <f>TEXT(Input_Data[[#This Row],[DATE]],"mmm")</f>
        <v>Jan</v>
      </c>
      <c r="Q286">
        <f>YEAR(Input_Data[[#This Row],[DATE]])</f>
        <v>2022</v>
      </c>
    </row>
    <row r="287" spans="1:17" x14ac:dyDescent="0.35">
      <c r="A287" s="1">
        <v>44589</v>
      </c>
      <c r="B287" t="s">
        <v>42</v>
      </c>
      <c r="C287">
        <v>11</v>
      </c>
      <c r="D287" t="s">
        <v>113</v>
      </c>
      <c r="E287" t="s">
        <v>111</v>
      </c>
      <c r="F287">
        <v>0</v>
      </c>
      <c r="G287" t="s">
        <v>136</v>
      </c>
      <c r="H287" t="str">
        <f>VLOOKUP(Input_Data[[#This Row],[PRODUCT ID]],Master_Data[],2,0)</f>
        <v>Product16</v>
      </c>
      <c r="I287" t="str">
        <f>VLOOKUP(Input_Data[[#This Row],[PRODUCT ID]],Master_Data[],3,0)</f>
        <v>Category02</v>
      </c>
      <c r="J287" t="str">
        <f>VLOOKUP(Input_Data[[#This Row],[PRODUCT ID]],Master_Data[],4,0)</f>
        <v>No.</v>
      </c>
      <c r="K287" s="2">
        <f>VLOOKUP(Input_Data[[#This Row],[PRODUCT ID]],Master_Data[],5,0)</f>
        <v>13</v>
      </c>
      <c r="L287" s="2">
        <f>VLOOKUP(Input_Data[[#This Row],[PRODUCT ID]],Master_Data[],6,0)</f>
        <v>16.64</v>
      </c>
      <c r="M287" s="2">
        <f>Input_Data[[#This Row],[BUYING PRIZE]]*Input_Data[[#This Row],[QUANTITY]]</f>
        <v>143</v>
      </c>
      <c r="N287" s="2">
        <f>Input_Data[[#This Row],[SELLING PRICE]]*Input_Data[[#This Row],[QUANTITY]]*(1-Input_Data[[#This Row],[DISCOUNT %]])</f>
        <v>183.04000000000002</v>
      </c>
      <c r="O287">
        <f>DAY(Input_Data[[#This Row],[DATE]])</f>
        <v>28</v>
      </c>
      <c r="P287" t="str">
        <f>TEXT(Input_Data[[#This Row],[DATE]],"mmm")</f>
        <v>Jan</v>
      </c>
      <c r="Q287">
        <f>YEAR(Input_Data[[#This Row],[DATE]])</f>
        <v>2022</v>
      </c>
    </row>
    <row r="288" spans="1:17" x14ac:dyDescent="0.35">
      <c r="A288" s="1">
        <v>44592</v>
      </c>
      <c r="B288" t="s">
        <v>57</v>
      </c>
      <c r="C288">
        <v>6</v>
      </c>
      <c r="D288" t="s">
        <v>111</v>
      </c>
      <c r="E288" t="s">
        <v>112</v>
      </c>
      <c r="F288">
        <v>0</v>
      </c>
      <c r="G288" t="s">
        <v>139</v>
      </c>
      <c r="H288" t="str">
        <f>VLOOKUP(Input_Data[[#This Row],[PRODUCT ID]],Master_Data[],2,0)</f>
        <v>Product23</v>
      </c>
      <c r="I288" t="str">
        <f>VLOOKUP(Input_Data[[#This Row],[PRODUCT ID]],Master_Data[],3,0)</f>
        <v>Category03</v>
      </c>
      <c r="J288" t="str">
        <f>VLOOKUP(Input_Data[[#This Row],[PRODUCT ID]],Master_Data[],4,0)</f>
        <v>Ft</v>
      </c>
      <c r="K288" s="2">
        <f>VLOOKUP(Input_Data[[#This Row],[PRODUCT ID]],Master_Data[],5,0)</f>
        <v>141</v>
      </c>
      <c r="L288" s="2">
        <f>VLOOKUP(Input_Data[[#This Row],[PRODUCT ID]],Master_Data[],6,0)</f>
        <v>149.46</v>
      </c>
      <c r="M288" s="2">
        <f>Input_Data[[#This Row],[BUYING PRIZE]]*Input_Data[[#This Row],[QUANTITY]]</f>
        <v>846</v>
      </c>
      <c r="N288" s="2">
        <f>Input_Data[[#This Row],[SELLING PRICE]]*Input_Data[[#This Row],[QUANTITY]]*(1-Input_Data[[#This Row],[DISCOUNT %]])</f>
        <v>896.76</v>
      </c>
      <c r="O288">
        <f>DAY(Input_Data[[#This Row],[DATE]])</f>
        <v>31</v>
      </c>
      <c r="P288" t="str">
        <f>TEXT(Input_Data[[#This Row],[DATE]],"mmm")</f>
        <v>Jan</v>
      </c>
      <c r="Q288">
        <f>YEAR(Input_Data[[#This Row],[DATE]])</f>
        <v>2022</v>
      </c>
    </row>
    <row r="289" spans="1:17" x14ac:dyDescent="0.35">
      <c r="A289" s="1">
        <v>44592</v>
      </c>
      <c r="B289" t="s">
        <v>95</v>
      </c>
      <c r="C289">
        <v>9</v>
      </c>
      <c r="D289" t="s">
        <v>113</v>
      </c>
      <c r="E289" t="s">
        <v>112</v>
      </c>
      <c r="F289">
        <v>0</v>
      </c>
      <c r="G289" t="s">
        <v>139</v>
      </c>
      <c r="H289" t="str">
        <f>VLOOKUP(Input_Data[[#This Row],[PRODUCT ID]],Master_Data[],2,0)</f>
        <v>Product41</v>
      </c>
      <c r="I289" t="str">
        <f>VLOOKUP(Input_Data[[#This Row],[PRODUCT ID]],Master_Data[],3,0)</f>
        <v>Category05</v>
      </c>
      <c r="J289" t="str">
        <f>VLOOKUP(Input_Data[[#This Row],[PRODUCT ID]],Master_Data[],4,0)</f>
        <v>Ft</v>
      </c>
      <c r="K289" s="2">
        <f>VLOOKUP(Input_Data[[#This Row],[PRODUCT ID]],Master_Data[],5,0)</f>
        <v>138</v>
      </c>
      <c r="L289" s="2">
        <f>VLOOKUP(Input_Data[[#This Row],[PRODUCT ID]],Master_Data[],6,0)</f>
        <v>173.88</v>
      </c>
      <c r="M289" s="2">
        <f>Input_Data[[#This Row],[BUYING PRIZE]]*Input_Data[[#This Row],[QUANTITY]]</f>
        <v>1242</v>
      </c>
      <c r="N289" s="2">
        <f>Input_Data[[#This Row],[SELLING PRICE]]*Input_Data[[#This Row],[QUANTITY]]*(1-Input_Data[[#This Row],[DISCOUNT %]])</f>
        <v>1564.92</v>
      </c>
      <c r="O289">
        <f>DAY(Input_Data[[#This Row],[DATE]])</f>
        <v>31</v>
      </c>
      <c r="P289" t="str">
        <f>TEXT(Input_Data[[#This Row],[DATE]],"mmm")</f>
        <v>Jan</v>
      </c>
      <c r="Q289">
        <f>YEAR(Input_Data[[#This Row],[DATE]])</f>
        <v>2022</v>
      </c>
    </row>
    <row r="290" spans="1:17" x14ac:dyDescent="0.35">
      <c r="A290" s="1">
        <v>44593</v>
      </c>
      <c r="B290" t="s">
        <v>17</v>
      </c>
      <c r="C290">
        <v>9</v>
      </c>
      <c r="D290" t="s">
        <v>113</v>
      </c>
      <c r="E290" t="s">
        <v>112</v>
      </c>
      <c r="F290">
        <v>0</v>
      </c>
      <c r="G290" t="s">
        <v>140</v>
      </c>
      <c r="H290" t="str">
        <f>VLOOKUP(Input_Data[[#This Row],[PRODUCT ID]],Master_Data[],2,0)</f>
        <v>Product05</v>
      </c>
      <c r="I290" t="str">
        <f>VLOOKUP(Input_Data[[#This Row],[PRODUCT ID]],Master_Data[],3,0)</f>
        <v>Category01</v>
      </c>
      <c r="J290" t="str">
        <f>VLOOKUP(Input_Data[[#This Row],[PRODUCT ID]],Master_Data[],4,0)</f>
        <v>Ft</v>
      </c>
      <c r="K290" s="2">
        <f>VLOOKUP(Input_Data[[#This Row],[PRODUCT ID]],Master_Data[],5,0)</f>
        <v>133</v>
      </c>
      <c r="L290" s="2">
        <f>VLOOKUP(Input_Data[[#This Row],[PRODUCT ID]],Master_Data[],6,0)</f>
        <v>155.61000000000001</v>
      </c>
      <c r="M290" s="2">
        <f>Input_Data[[#This Row],[BUYING PRIZE]]*Input_Data[[#This Row],[QUANTITY]]</f>
        <v>1197</v>
      </c>
      <c r="N290" s="2">
        <f>Input_Data[[#This Row],[SELLING PRICE]]*Input_Data[[#This Row],[QUANTITY]]*(1-Input_Data[[#This Row],[DISCOUNT %]])</f>
        <v>1400.4900000000002</v>
      </c>
      <c r="O290">
        <f>DAY(Input_Data[[#This Row],[DATE]])</f>
        <v>1</v>
      </c>
      <c r="P290" t="str">
        <f>TEXT(Input_Data[[#This Row],[DATE]],"mmm")</f>
        <v>Feb</v>
      </c>
      <c r="Q290">
        <f>YEAR(Input_Data[[#This Row],[DATE]])</f>
        <v>2022</v>
      </c>
    </row>
    <row r="291" spans="1:17" x14ac:dyDescent="0.35">
      <c r="A291" s="1">
        <v>44595</v>
      </c>
      <c r="B291" t="s">
        <v>38</v>
      </c>
      <c r="C291">
        <v>8</v>
      </c>
      <c r="D291" t="s">
        <v>113</v>
      </c>
      <c r="E291" t="s">
        <v>111</v>
      </c>
      <c r="F291">
        <v>0</v>
      </c>
      <c r="G291" t="s">
        <v>142</v>
      </c>
      <c r="H291" t="str">
        <f>VLOOKUP(Input_Data[[#This Row],[PRODUCT ID]],Master_Data[],2,0)</f>
        <v>Product14</v>
      </c>
      <c r="I291" t="str">
        <f>VLOOKUP(Input_Data[[#This Row],[PRODUCT ID]],Master_Data[],3,0)</f>
        <v>Category02</v>
      </c>
      <c r="J291" t="str">
        <f>VLOOKUP(Input_Data[[#This Row],[PRODUCT ID]],Master_Data[],4,0)</f>
        <v>Kg</v>
      </c>
      <c r="K291" s="2">
        <f>VLOOKUP(Input_Data[[#This Row],[PRODUCT ID]],Master_Data[],5,0)</f>
        <v>112</v>
      </c>
      <c r="L291" s="2">
        <f>VLOOKUP(Input_Data[[#This Row],[PRODUCT ID]],Master_Data[],6,0)</f>
        <v>146.72</v>
      </c>
      <c r="M291" s="2">
        <f>Input_Data[[#This Row],[BUYING PRIZE]]*Input_Data[[#This Row],[QUANTITY]]</f>
        <v>896</v>
      </c>
      <c r="N291" s="2">
        <f>Input_Data[[#This Row],[SELLING PRICE]]*Input_Data[[#This Row],[QUANTITY]]*(1-Input_Data[[#This Row],[DISCOUNT %]])</f>
        <v>1173.76</v>
      </c>
      <c r="O291">
        <f>DAY(Input_Data[[#This Row],[DATE]])</f>
        <v>3</v>
      </c>
      <c r="P291" t="str">
        <f>TEXT(Input_Data[[#This Row],[DATE]],"mmm")</f>
        <v>Feb</v>
      </c>
      <c r="Q291">
        <f>YEAR(Input_Data[[#This Row],[DATE]])</f>
        <v>2022</v>
      </c>
    </row>
    <row r="292" spans="1:17" x14ac:dyDescent="0.35">
      <c r="A292" s="1">
        <v>44597</v>
      </c>
      <c r="B292" t="s">
        <v>46</v>
      </c>
      <c r="C292">
        <v>6</v>
      </c>
      <c r="D292" t="s">
        <v>113</v>
      </c>
      <c r="E292" t="s">
        <v>112</v>
      </c>
      <c r="F292">
        <v>0</v>
      </c>
      <c r="G292" t="s">
        <v>137</v>
      </c>
      <c r="H292" t="str">
        <f>VLOOKUP(Input_Data[[#This Row],[PRODUCT ID]],Master_Data[],2,0)</f>
        <v>Product18</v>
      </c>
      <c r="I292" t="str">
        <f>VLOOKUP(Input_Data[[#This Row],[PRODUCT ID]],Master_Data[],3,0)</f>
        <v>Category02</v>
      </c>
      <c r="J292" t="str">
        <f>VLOOKUP(Input_Data[[#This Row],[PRODUCT ID]],Master_Data[],4,0)</f>
        <v>No.</v>
      </c>
      <c r="K292" s="2">
        <f>VLOOKUP(Input_Data[[#This Row],[PRODUCT ID]],Master_Data[],5,0)</f>
        <v>37</v>
      </c>
      <c r="L292" s="2">
        <f>VLOOKUP(Input_Data[[#This Row],[PRODUCT ID]],Master_Data[],6,0)</f>
        <v>49.21</v>
      </c>
      <c r="M292" s="2">
        <f>Input_Data[[#This Row],[BUYING PRIZE]]*Input_Data[[#This Row],[QUANTITY]]</f>
        <v>222</v>
      </c>
      <c r="N292" s="2">
        <f>Input_Data[[#This Row],[SELLING PRICE]]*Input_Data[[#This Row],[QUANTITY]]*(1-Input_Data[[#This Row],[DISCOUNT %]])</f>
        <v>295.26</v>
      </c>
      <c r="O292">
        <f>DAY(Input_Data[[#This Row],[DATE]])</f>
        <v>5</v>
      </c>
      <c r="P292" t="str">
        <f>TEXT(Input_Data[[#This Row],[DATE]],"mmm")</f>
        <v>Feb</v>
      </c>
      <c r="Q292">
        <f>YEAR(Input_Data[[#This Row],[DATE]])</f>
        <v>2022</v>
      </c>
    </row>
    <row r="293" spans="1:17" x14ac:dyDescent="0.35">
      <c r="A293" s="1">
        <v>44598</v>
      </c>
      <c r="B293" t="s">
        <v>10</v>
      </c>
      <c r="C293">
        <v>6</v>
      </c>
      <c r="D293" t="s">
        <v>113</v>
      </c>
      <c r="E293" t="s">
        <v>112</v>
      </c>
      <c r="F293">
        <v>0</v>
      </c>
      <c r="G293" t="s">
        <v>138</v>
      </c>
      <c r="H293" t="str">
        <f>VLOOKUP(Input_Data[[#This Row],[PRODUCT ID]],Master_Data[],2,0)</f>
        <v>Product02</v>
      </c>
      <c r="I293" t="str">
        <f>VLOOKUP(Input_Data[[#This Row],[PRODUCT ID]],Master_Data[],3,0)</f>
        <v>Category01</v>
      </c>
      <c r="J293" t="str">
        <f>VLOOKUP(Input_Data[[#This Row],[PRODUCT ID]],Master_Data[],4,0)</f>
        <v>Kg</v>
      </c>
      <c r="K293" s="2">
        <f>VLOOKUP(Input_Data[[#This Row],[PRODUCT ID]],Master_Data[],5,0)</f>
        <v>105</v>
      </c>
      <c r="L293" s="2">
        <f>VLOOKUP(Input_Data[[#This Row],[PRODUCT ID]],Master_Data[],6,0)</f>
        <v>142.80000000000001</v>
      </c>
      <c r="M293" s="2">
        <f>Input_Data[[#This Row],[BUYING PRIZE]]*Input_Data[[#This Row],[QUANTITY]]</f>
        <v>630</v>
      </c>
      <c r="N293" s="2">
        <f>Input_Data[[#This Row],[SELLING PRICE]]*Input_Data[[#This Row],[QUANTITY]]*(1-Input_Data[[#This Row],[DISCOUNT %]])</f>
        <v>856.80000000000007</v>
      </c>
      <c r="O293">
        <f>DAY(Input_Data[[#This Row],[DATE]])</f>
        <v>6</v>
      </c>
      <c r="P293" t="str">
        <f>TEXT(Input_Data[[#This Row],[DATE]],"mmm")</f>
        <v>Feb</v>
      </c>
      <c r="Q293">
        <f>YEAR(Input_Data[[#This Row],[DATE]])</f>
        <v>2022</v>
      </c>
    </row>
    <row r="294" spans="1:17" x14ac:dyDescent="0.35">
      <c r="A294" s="1">
        <v>44600</v>
      </c>
      <c r="B294" t="s">
        <v>17</v>
      </c>
      <c r="C294">
        <v>11</v>
      </c>
      <c r="D294" t="s">
        <v>111</v>
      </c>
      <c r="E294" t="s">
        <v>112</v>
      </c>
      <c r="F294">
        <v>0</v>
      </c>
      <c r="G294" t="s">
        <v>140</v>
      </c>
      <c r="H294" t="str">
        <f>VLOOKUP(Input_Data[[#This Row],[PRODUCT ID]],Master_Data[],2,0)</f>
        <v>Product05</v>
      </c>
      <c r="I294" t="str">
        <f>VLOOKUP(Input_Data[[#This Row],[PRODUCT ID]],Master_Data[],3,0)</f>
        <v>Category01</v>
      </c>
      <c r="J294" t="str">
        <f>VLOOKUP(Input_Data[[#This Row],[PRODUCT ID]],Master_Data[],4,0)</f>
        <v>Ft</v>
      </c>
      <c r="K294" s="2">
        <f>VLOOKUP(Input_Data[[#This Row],[PRODUCT ID]],Master_Data[],5,0)</f>
        <v>133</v>
      </c>
      <c r="L294" s="2">
        <f>VLOOKUP(Input_Data[[#This Row],[PRODUCT ID]],Master_Data[],6,0)</f>
        <v>155.61000000000001</v>
      </c>
      <c r="M294" s="2">
        <f>Input_Data[[#This Row],[BUYING PRIZE]]*Input_Data[[#This Row],[QUANTITY]]</f>
        <v>1463</v>
      </c>
      <c r="N294" s="2">
        <f>Input_Data[[#This Row],[SELLING PRICE]]*Input_Data[[#This Row],[QUANTITY]]*(1-Input_Data[[#This Row],[DISCOUNT %]])</f>
        <v>1711.71</v>
      </c>
      <c r="O294">
        <f>DAY(Input_Data[[#This Row],[DATE]])</f>
        <v>8</v>
      </c>
      <c r="P294" t="str">
        <f>TEXT(Input_Data[[#This Row],[DATE]],"mmm")</f>
        <v>Feb</v>
      </c>
      <c r="Q294">
        <f>YEAR(Input_Data[[#This Row],[DATE]])</f>
        <v>2022</v>
      </c>
    </row>
    <row r="295" spans="1:17" x14ac:dyDescent="0.35">
      <c r="A295" s="1">
        <v>44600</v>
      </c>
      <c r="B295" t="s">
        <v>14</v>
      </c>
      <c r="C295">
        <v>3</v>
      </c>
      <c r="D295" t="s">
        <v>111</v>
      </c>
      <c r="E295" t="s">
        <v>112</v>
      </c>
      <c r="F295">
        <v>0</v>
      </c>
      <c r="G295" t="s">
        <v>140</v>
      </c>
      <c r="H295" t="str">
        <f>VLOOKUP(Input_Data[[#This Row],[PRODUCT ID]],Master_Data[],2,0)</f>
        <v>Product04</v>
      </c>
      <c r="I295" t="str">
        <f>VLOOKUP(Input_Data[[#This Row],[PRODUCT ID]],Master_Data[],3,0)</f>
        <v>Category01</v>
      </c>
      <c r="J295" t="str">
        <f>VLOOKUP(Input_Data[[#This Row],[PRODUCT ID]],Master_Data[],4,0)</f>
        <v>Lt</v>
      </c>
      <c r="K295" s="2">
        <f>VLOOKUP(Input_Data[[#This Row],[PRODUCT ID]],Master_Data[],5,0)</f>
        <v>44</v>
      </c>
      <c r="L295" s="2">
        <f>VLOOKUP(Input_Data[[#This Row],[PRODUCT ID]],Master_Data[],6,0)</f>
        <v>48.84</v>
      </c>
      <c r="M295" s="2">
        <f>Input_Data[[#This Row],[BUYING PRIZE]]*Input_Data[[#This Row],[QUANTITY]]</f>
        <v>132</v>
      </c>
      <c r="N295" s="2">
        <f>Input_Data[[#This Row],[SELLING PRICE]]*Input_Data[[#This Row],[QUANTITY]]*(1-Input_Data[[#This Row],[DISCOUNT %]])</f>
        <v>146.52000000000001</v>
      </c>
      <c r="O295">
        <f>DAY(Input_Data[[#This Row],[DATE]])</f>
        <v>8</v>
      </c>
      <c r="P295" t="str">
        <f>TEXT(Input_Data[[#This Row],[DATE]],"mmm")</f>
        <v>Feb</v>
      </c>
      <c r="Q295">
        <f>YEAR(Input_Data[[#This Row],[DATE]])</f>
        <v>2022</v>
      </c>
    </row>
    <row r="296" spans="1:17" x14ac:dyDescent="0.35">
      <c r="A296" s="1">
        <v>44601</v>
      </c>
      <c r="B296" t="s">
        <v>76</v>
      </c>
      <c r="C296">
        <v>14</v>
      </c>
      <c r="D296" t="s">
        <v>111</v>
      </c>
      <c r="E296" t="s">
        <v>111</v>
      </c>
      <c r="F296">
        <v>0</v>
      </c>
      <c r="G296" t="s">
        <v>141</v>
      </c>
      <c r="H296" t="str">
        <f>VLOOKUP(Input_Data[[#This Row],[PRODUCT ID]],Master_Data[],2,0)</f>
        <v>Product32</v>
      </c>
      <c r="I296" t="str">
        <f>VLOOKUP(Input_Data[[#This Row],[PRODUCT ID]],Master_Data[],3,0)</f>
        <v>Category04</v>
      </c>
      <c r="J296" t="str">
        <f>VLOOKUP(Input_Data[[#This Row],[PRODUCT ID]],Master_Data[],4,0)</f>
        <v>Kg</v>
      </c>
      <c r="K296" s="2">
        <f>VLOOKUP(Input_Data[[#This Row],[PRODUCT ID]],Master_Data[],5,0)</f>
        <v>89</v>
      </c>
      <c r="L296" s="2">
        <f>VLOOKUP(Input_Data[[#This Row],[PRODUCT ID]],Master_Data[],6,0)</f>
        <v>117.48</v>
      </c>
      <c r="M296" s="2">
        <f>Input_Data[[#This Row],[BUYING PRIZE]]*Input_Data[[#This Row],[QUANTITY]]</f>
        <v>1246</v>
      </c>
      <c r="N296" s="2">
        <f>Input_Data[[#This Row],[SELLING PRICE]]*Input_Data[[#This Row],[QUANTITY]]*(1-Input_Data[[#This Row],[DISCOUNT %]])</f>
        <v>1644.72</v>
      </c>
      <c r="O296">
        <f>DAY(Input_Data[[#This Row],[DATE]])</f>
        <v>9</v>
      </c>
      <c r="P296" t="str">
        <f>TEXT(Input_Data[[#This Row],[DATE]],"mmm")</f>
        <v>Feb</v>
      </c>
      <c r="Q296">
        <f>YEAR(Input_Data[[#This Row],[DATE]])</f>
        <v>2022</v>
      </c>
    </row>
    <row r="297" spans="1:17" x14ac:dyDescent="0.35">
      <c r="A297" s="1">
        <v>44604</v>
      </c>
      <c r="B297" t="s">
        <v>29</v>
      </c>
      <c r="C297">
        <v>13</v>
      </c>
      <c r="D297" t="s">
        <v>113</v>
      </c>
      <c r="E297" t="s">
        <v>112</v>
      </c>
      <c r="F297">
        <v>0</v>
      </c>
      <c r="G297" t="s">
        <v>137</v>
      </c>
      <c r="H297" t="str">
        <f>VLOOKUP(Input_Data[[#This Row],[PRODUCT ID]],Master_Data[],2,0)</f>
        <v>Product10</v>
      </c>
      <c r="I297" t="str">
        <f>VLOOKUP(Input_Data[[#This Row],[PRODUCT ID]],Master_Data[],3,0)</f>
        <v>Category02</v>
      </c>
      <c r="J297" t="str">
        <f>VLOOKUP(Input_Data[[#This Row],[PRODUCT ID]],Master_Data[],4,0)</f>
        <v>Ft</v>
      </c>
      <c r="K297" s="2">
        <f>VLOOKUP(Input_Data[[#This Row],[PRODUCT ID]],Master_Data[],5,0)</f>
        <v>148</v>
      </c>
      <c r="L297" s="2">
        <f>VLOOKUP(Input_Data[[#This Row],[PRODUCT ID]],Master_Data[],6,0)</f>
        <v>164.28</v>
      </c>
      <c r="M297" s="2">
        <f>Input_Data[[#This Row],[BUYING PRIZE]]*Input_Data[[#This Row],[QUANTITY]]</f>
        <v>1924</v>
      </c>
      <c r="N297" s="2">
        <f>Input_Data[[#This Row],[SELLING PRICE]]*Input_Data[[#This Row],[QUANTITY]]*(1-Input_Data[[#This Row],[DISCOUNT %]])</f>
        <v>2135.64</v>
      </c>
      <c r="O297">
        <f>DAY(Input_Data[[#This Row],[DATE]])</f>
        <v>12</v>
      </c>
      <c r="P297" t="str">
        <f>TEXT(Input_Data[[#This Row],[DATE]],"mmm")</f>
        <v>Feb</v>
      </c>
      <c r="Q297">
        <f>YEAR(Input_Data[[#This Row],[DATE]])</f>
        <v>2022</v>
      </c>
    </row>
    <row r="298" spans="1:17" x14ac:dyDescent="0.35">
      <c r="A298" s="1">
        <v>44606</v>
      </c>
      <c r="B298" t="s">
        <v>63</v>
      </c>
      <c r="C298">
        <v>8</v>
      </c>
      <c r="D298" t="s">
        <v>111</v>
      </c>
      <c r="E298" t="s">
        <v>112</v>
      </c>
      <c r="F298">
        <v>0</v>
      </c>
      <c r="G298" t="s">
        <v>139</v>
      </c>
      <c r="H298" t="str">
        <f>VLOOKUP(Input_Data[[#This Row],[PRODUCT ID]],Master_Data[],2,0)</f>
        <v>Product26</v>
      </c>
      <c r="I298" t="str">
        <f>VLOOKUP(Input_Data[[#This Row],[PRODUCT ID]],Master_Data[],3,0)</f>
        <v>Category04</v>
      </c>
      <c r="J298" t="str">
        <f>VLOOKUP(Input_Data[[#This Row],[PRODUCT ID]],Master_Data[],4,0)</f>
        <v>No.</v>
      </c>
      <c r="K298" s="2">
        <f>VLOOKUP(Input_Data[[#This Row],[PRODUCT ID]],Master_Data[],5,0)</f>
        <v>18</v>
      </c>
      <c r="L298" s="2">
        <f>VLOOKUP(Input_Data[[#This Row],[PRODUCT ID]],Master_Data[],6,0)</f>
        <v>24.66</v>
      </c>
      <c r="M298" s="2">
        <f>Input_Data[[#This Row],[BUYING PRIZE]]*Input_Data[[#This Row],[QUANTITY]]</f>
        <v>144</v>
      </c>
      <c r="N298" s="2">
        <f>Input_Data[[#This Row],[SELLING PRICE]]*Input_Data[[#This Row],[QUANTITY]]*(1-Input_Data[[#This Row],[DISCOUNT %]])</f>
        <v>197.28</v>
      </c>
      <c r="O298">
        <f>DAY(Input_Data[[#This Row],[DATE]])</f>
        <v>14</v>
      </c>
      <c r="P298" t="str">
        <f>TEXT(Input_Data[[#This Row],[DATE]],"mmm")</f>
        <v>Feb</v>
      </c>
      <c r="Q298">
        <f>YEAR(Input_Data[[#This Row],[DATE]])</f>
        <v>2022</v>
      </c>
    </row>
    <row r="299" spans="1:17" x14ac:dyDescent="0.35">
      <c r="A299" s="1">
        <v>44606</v>
      </c>
      <c r="B299" t="s">
        <v>68</v>
      </c>
      <c r="C299">
        <v>3</v>
      </c>
      <c r="D299" t="s">
        <v>113</v>
      </c>
      <c r="E299" t="s">
        <v>112</v>
      </c>
      <c r="F299">
        <v>0</v>
      </c>
      <c r="G299" t="s">
        <v>139</v>
      </c>
      <c r="H299" t="str">
        <f>VLOOKUP(Input_Data[[#This Row],[PRODUCT ID]],Master_Data[],2,0)</f>
        <v>Product28</v>
      </c>
      <c r="I299" t="str">
        <f>VLOOKUP(Input_Data[[#This Row],[PRODUCT ID]],Master_Data[],3,0)</f>
        <v>Category04</v>
      </c>
      <c r="J299" t="str">
        <f>VLOOKUP(Input_Data[[#This Row],[PRODUCT ID]],Master_Data[],4,0)</f>
        <v>No.</v>
      </c>
      <c r="K299" s="2">
        <f>VLOOKUP(Input_Data[[#This Row],[PRODUCT ID]],Master_Data[],5,0)</f>
        <v>37</v>
      </c>
      <c r="L299" s="2">
        <f>VLOOKUP(Input_Data[[#This Row],[PRODUCT ID]],Master_Data[],6,0)</f>
        <v>41.81</v>
      </c>
      <c r="M299" s="2">
        <f>Input_Data[[#This Row],[BUYING PRIZE]]*Input_Data[[#This Row],[QUANTITY]]</f>
        <v>111</v>
      </c>
      <c r="N299" s="2">
        <f>Input_Data[[#This Row],[SELLING PRICE]]*Input_Data[[#This Row],[QUANTITY]]*(1-Input_Data[[#This Row],[DISCOUNT %]])</f>
        <v>125.43</v>
      </c>
      <c r="O299">
        <f>DAY(Input_Data[[#This Row],[DATE]])</f>
        <v>14</v>
      </c>
      <c r="P299" t="str">
        <f>TEXT(Input_Data[[#This Row],[DATE]],"mmm")</f>
        <v>Feb</v>
      </c>
      <c r="Q299">
        <f>YEAR(Input_Data[[#This Row],[DATE]])</f>
        <v>2022</v>
      </c>
    </row>
    <row r="300" spans="1:17" x14ac:dyDescent="0.35">
      <c r="A300" s="1">
        <v>44608</v>
      </c>
      <c r="B300" t="s">
        <v>76</v>
      </c>
      <c r="C300">
        <v>1</v>
      </c>
      <c r="D300" t="s">
        <v>111</v>
      </c>
      <c r="E300" t="s">
        <v>112</v>
      </c>
      <c r="F300">
        <v>0</v>
      </c>
      <c r="G300" t="s">
        <v>141</v>
      </c>
      <c r="H300" t="str">
        <f>VLOOKUP(Input_Data[[#This Row],[PRODUCT ID]],Master_Data[],2,0)</f>
        <v>Product32</v>
      </c>
      <c r="I300" t="str">
        <f>VLOOKUP(Input_Data[[#This Row],[PRODUCT ID]],Master_Data[],3,0)</f>
        <v>Category04</v>
      </c>
      <c r="J300" t="str">
        <f>VLOOKUP(Input_Data[[#This Row],[PRODUCT ID]],Master_Data[],4,0)</f>
        <v>Kg</v>
      </c>
      <c r="K300" s="2">
        <f>VLOOKUP(Input_Data[[#This Row],[PRODUCT ID]],Master_Data[],5,0)</f>
        <v>89</v>
      </c>
      <c r="L300" s="2">
        <f>VLOOKUP(Input_Data[[#This Row],[PRODUCT ID]],Master_Data[],6,0)</f>
        <v>117.48</v>
      </c>
      <c r="M300" s="2">
        <f>Input_Data[[#This Row],[BUYING PRIZE]]*Input_Data[[#This Row],[QUANTITY]]</f>
        <v>89</v>
      </c>
      <c r="N300" s="2">
        <f>Input_Data[[#This Row],[SELLING PRICE]]*Input_Data[[#This Row],[QUANTITY]]*(1-Input_Data[[#This Row],[DISCOUNT %]])</f>
        <v>117.48</v>
      </c>
      <c r="O300">
        <f>DAY(Input_Data[[#This Row],[DATE]])</f>
        <v>16</v>
      </c>
      <c r="P300" t="str">
        <f>TEXT(Input_Data[[#This Row],[DATE]],"mmm")</f>
        <v>Feb</v>
      </c>
      <c r="Q300">
        <f>YEAR(Input_Data[[#This Row],[DATE]])</f>
        <v>2022</v>
      </c>
    </row>
    <row r="301" spans="1:17" x14ac:dyDescent="0.35">
      <c r="A301" s="1">
        <v>44611</v>
      </c>
      <c r="B301" t="s">
        <v>10</v>
      </c>
      <c r="C301">
        <v>13</v>
      </c>
      <c r="D301" t="s">
        <v>111</v>
      </c>
      <c r="E301" t="s">
        <v>112</v>
      </c>
      <c r="F301">
        <v>0</v>
      </c>
      <c r="G301" t="s">
        <v>137</v>
      </c>
      <c r="H301" t="str">
        <f>VLOOKUP(Input_Data[[#This Row],[PRODUCT ID]],Master_Data[],2,0)</f>
        <v>Product02</v>
      </c>
      <c r="I301" t="str">
        <f>VLOOKUP(Input_Data[[#This Row],[PRODUCT ID]],Master_Data[],3,0)</f>
        <v>Category01</v>
      </c>
      <c r="J301" t="str">
        <f>VLOOKUP(Input_Data[[#This Row],[PRODUCT ID]],Master_Data[],4,0)</f>
        <v>Kg</v>
      </c>
      <c r="K301" s="2">
        <f>VLOOKUP(Input_Data[[#This Row],[PRODUCT ID]],Master_Data[],5,0)</f>
        <v>105</v>
      </c>
      <c r="L301" s="2">
        <f>VLOOKUP(Input_Data[[#This Row],[PRODUCT ID]],Master_Data[],6,0)</f>
        <v>142.80000000000001</v>
      </c>
      <c r="M301" s="2">
        <f>Input_Data[[#This Row],[BUYING PRIZE]]*Input_Data[[#This Row],[QUANTITY]]</f>
        <v>1365</v>
      </c>
      <c r="N301" s="2">
        <f>Input_Data[[#This Row],[SELLING PRICE]]*Input_Data[[#This Row],[QUANTITY]]*(1-Input_Data[[#This Row],[DISCOUNT %]])</f>
        <v>1856.4</v>
      </c>
      <c r="O301">
        <f>DAY(Input_Data[[#This Row],[DATE]])</f>
        <v>19</v>
      </c>
      <c r="P301" t="str">
        <f>TEXT(Input_Data[[#This Row],[DATE]],"mmm")</f>
        <v>Feb</v>
      </c>
      <c r="Q301">
        <f>YEAR(Input_Data[[#This Row],[DATE]])</f>
        <v>2022</v>
      </c>
    </row>
    <row r="302" spans="1:17" x14ac:dyDescent="0.35">
      <c r="A302" s="1">
        <v>44612</v>
      </c>
      <c r="B302" t="s">
        <v>34</v>
      </c>
      <c r="C302">
        <v>6</v>
      </c>
      <c r="D302" t="s">
        <v>113</v>
      </c>
      <c r="E302" t="s">
        <v>112</v>
      </c>
      <c r="F302">
        <v>0</v>
      </c>
      <c r="G302" t="s">
        <v>138</v>
      </c>
      <c r="H302" t="str">
        <f>VLOOKUP(Input_Data[[#This Row],[PRODUCT ID]],Master_Data[],2,0)</f>
        <v>Product12</v>
      </c>
      <c r="I302" t="str">
        <f>VLOOKUP(Input_Data[[#This Row],[PRODUCT ID]],Master_Data[],3,0)</f>
        <v>Category02</v>
      </c>
      <c r="J302" t="str">
        <f>VLOOKUP(Input_Data[[#This Row],[PRODUCT ID]],Master_Data[],4,0)</f>
        <v>Kg</v>
      </c>
      <c r="K302" s="2">
        <f>VLOOKUP(Input_Data[[#This Row],[PRODUCT ID]],Master_Data[],5,0)</f>
        <v>73</v>
      </c>
      <c r="L302" s="2">
        <f>VLOOKUP(Input_Data[[#This Row],[PRODUCT ID]],Master_Data[],6,0)</f>
        <v>94.17</v>
      </c>
      <c r="M302" s="2">
        <f>Input_Data[[#This Row],[BUYING PRIZE]]*Input_Data[[#This Row],[QUANTITY]]</f>
        <v>438</v>
      </c>
      <c r="N302" s="2">
        <f>Input_Data[[#This Row],[SELLING PRICE]]*Input_Data[[#This Row],[QUANTITY]]*(1-Input_Data[[#This Row],[DISCOUNT %]])</f>
        <v>565.02</v>
      </c>
      <c r="O302">
        <f>DAY(Input_Data[[#This Row],[DATE]])</f>
        <v>20</v>
      </c>
      <c r="P302" t="str">
        <f>TEXT(Input_Data[[#This Row],[DATE]],"mmm")</f>
        <v>Feb</v>
      </c>
      <c r="Q302">
        <f>YEAR(Input_Data[[#This Row],[DATE]])</f>
        <v>2022</v>
      </c>
    </row>
    <row r="303" spans="1:17" x14ac:dyDescent="0.35">
      <c r="A303" s="1">
        <v>44615</v>
      </c>
      <c r="B303" t="s">
        <v>36</v>
      </c>
      <c r="C303">
        <v>6</v>
      </c>
      <c r="D303" t="s">
        <v>111</v>
      </c>
      <c r="E303" t="s">
        <v>111</v>
      </c>
      <c r="F303">
        <v>0</v>
      </c>
      <c r="G303" t="s">
        <v>141</v>
      </c>
      <c r="H303" t="str">
        <f>VLOOKUP(Input_Data[[#This Row],[PRODUCT ID]],Master_Data[],2,0)</f>
        <v>Product13</v>
      </c>
      <c r="I303" t="str">
        <f>VLOOKUP(Input_Data[[#This Row],[PRODUCT ID]],Master_Data[],3,0)</f>
        <v>Category02</v>
      </c>
      <c r="J303" t="str">
        <f>VLOOKUP(Input_Data[[#This Row],[PRODUCT ID]],Master_Data[],4,0)</f>
        <v>Kg</v>
      </c>
      <c r="K303" s="2">
        <f>VLOOKUP(Input_Data[[#This Row],[PRODUCT ID]],Master_Data[],5,0)</f>
        <v>112</v>
      </c>
      <c r="L303" s="2">
        <f>VLOOKUP(Input_Data[[#This Row],[PRODUCT ID]],Master_Data[],6,0)</f>
        <v>122.08</v>
      </c>
      <c r="M303" s="2">
        <f>Input_Data[[#This Row],[BUYING PRIZE]]*Input_Data[[#This Row],[QUANTITY]]</f>
        <v>672</v>
      </c>
      <c r="N303" s="2">
        <f>Input_Data[[#This Row],[SELLING PRICE]]*Input_Data[[#This Row],[QUANTITY]]*(1-Input_Data[[#This Row],[DISCOUNT %]])</f>
        <v>732.48</v>
      </c>
      <c r="O303">
        <f>DAY(Input_Data[[#This Row],[DATE]])</f>
        <v>23</v>
      </c>
      <c r="P303" t="str">
        <f>TEXT(Input_Data[[#This Row],[DATE]],"mmm")</f>
        <v>Feb</v>
      </c>
      <c r="Q303">
        <f>YEAR(Input_Data[[#This Row],[DATE]])</f>
        <v>2022</v>
      </c>
    </row>
    <row r="304" spans="1:17" x14ac:dyDescent="0.35">
      <c r="A304" s="1">
        <v>44615</v>
      </c>
      <c r="B304" t="s">
        <v>42</v>
      </c>
      <c r="C304">
        <v>15</v>
      </c>
      <c r="D304" t="s">
        <v>111</v>
      </c>
      <c r="E304" t="s">
        <v>112</v>
      </c>
      <c r="F304">
        <v>0</v>
      </c>
      <c r="G304" t="s">
        <v>141</v>
      </c>
      <c r="H304" t="str">
        <f>VLOOKUP(Input_Data[[#This Row],[PRODUCT ID]],Master_Data[],2,0)</f>
        <v>Product16</v>
      </c>
      <c r="I304" t="str">
        <f>VLOOKUP(Input_Data[[#This Row],[PRODUCT ID]],Master_Data[],3,0)</f>
        <v>Category02</v>
      </c>
      <c r="J304" t="str">
        <f>VLOOKUP(Input_Data[[#This Row],[PRODUCT ID]],Master_Data[],4,0)</f>
        <v>No.</v>
      </c>
      <c r="K304" s="2">
        <f>VLOOKUP(Input_Data[[#This Row],[PRODUCT ID]],Master_Data[],5,0)</f>
        <v>13</v>
      </c>
      <c r="L304" s="2">
        <f>VLOOKUP(Input_Data[[#This Row],[PRODUCT ID]],Master_Data[],6,0)</f>
        <v>16.64</v>
      </c>
      <c r="M304" s="2">
        <f>Input_Data[[#This Row],[BUYING PRIZE]]*Input_Data[[#This Row],[QUANTITY]]</f>
        <v>195</v>
      </c>
      <c r="N304" s="2">
        <f>Input_Data[[#This Row],[SELLING PRICE]]*Input_Data[[#This Row],[QUANTITY]]*(1-Input_Data[[#This Row],[DISCOUNT %]])</f>
        <v>249.60000000000002</v>
      </c>
      <c r="O304">
        <f>DAY(Input_Data[[#This Row],[DATE]])</f>
        <v>23</v>
      </c>
      <c r="P304" t="str">
        <f>TEXT(Input_Data[[#This Row],[DATE]],"mmm")</f>
        <v>Feb</v>
      </c>
      <c r="Q304">
        <f>YEAR(Input_Data[[#This Row],[DATE]])</f>
        <v>2022</v>
      </c>
    </row>
    <row r="305" spans="1:17" x14ac:dyDescent="0.35">
      <c r="A305" s="1">
        <v>44615</v>
      </c>
      <c r="B305" t="s">
        <v>84</v>
      </c>
      <c r="C305">
        <v>8</v>
      </c>
      <c r="D305" t="s">
        <v>113</v>
      </c>
      <c r="E305" t="s">
        <v>111</v>
      </c>
      <c r="F305">
        <v>0</v>
      </c>
      <c r="G305" t="s">
        <v>141</v>
      </c>
      <c r="H305" t="str">
        <f>VLOOKUP(Input_Data[[#This Row],[PRODUCT ID]],Master_Data[],2,0)</f>
        <v>Product36</v>
      </c>
      <c r="I305" t="str">
        <f>VLOOKUP(Input_Data[[#This Row],[PRODUCT ID]],Master_Data[],3,0)</f>
        <v>Category04</v>
      </c>
      <c r="J305" t="str">
        <f>VLOOKUP(Input_Data[[#This Row],[PRODUCT ID]],Master_Data[],4,0)</f>
        <v>Kg</v>
      </c>
      <c r="K305" s="2">
        <f>VLOOKUP(Input_Data[[#This Row],[PRODUCT ID]],Master_Data[],5,0)</f>
        <v>90</v>
      </c>
      <c r="L305" s="2">
        <f>VLOOKUP(Input_Data[[#This Row],[PRODUCT ID]],Master_Data[],6,0)</f>
        <v>96.3</v>
      </c>
      <c r="M305" s="2">
        <f>Input_Data[[#This Row],[BUYING PRIZE]]*Input_Data[[#This Row],[QUANTITY]]</f>
        <v>720</v>
      </c>
      <c r="N305" s="2">
        <f>Input_Data[[#This Row],[SELLING PRICE]]*Input_Data[[#This Row],[QUANTITY]]*(1-Input_Data[[#This Row],[DISCOUNT %]])</f>
        <v>770.4</v>
      </c>
      <c r="O305">
        <f>DAY(Input_Data[[#This Row],[DATE]])</f>
        <v>23</v>
      </c>
      <c r="P305" t="str">
        <f>TEXT(Input_Data[[#This Row],[DATE]],"mmm")</f>
        <v>Feb</v>
      </c>
      <c r="Q305">
        <f>YEAR(Input_Data[[#This Row],[DATE]])</f>
        <v>2022</v>
      </c>
    </row>
    <row r="306" spans="1:17" x14ac:dyDescent="0.35">
      <c r="A306" s="1">
        <v>44619</v>
      </c>
      <c r="B306" t="s">
        <v>34</v>
      </c>
      <c r="C306">
        <v>7</v>
      </c>
      <c r="D306" t="s">
        <v>113</v>
      </c>
      <c r="E306" t="s">
        <v>112</v>
      </c>
      <c r="F306">
        <v>0</v>
      </c>
      <c r="G306" t="s">
        <v>138</v>
      </c>
      <c r="H306" t="str">
        <f>VLOOKUP(Input_Data[[#This Row],[PRODUCT ID]],Master_Data[],2,0)</f>
        <v>Product12</v>
      </c>
      <c r="I306" t="str">
        <f>VLOOKUP(Input_Data[[#This Row],[PRODUCT ID]],Master_Data[],3,0)</f>
        <v>Category02</v>
      </c>
      <c r="J306" t="str">
        <f>VLOOKUP(Input_Data[[#This Row],[PRODUCT ID]],Master_Data[],4,0)</f>
        <v>Kg</v>
      </c>
      <c r="K306" s="2">
        <f>VLOOKUP(Input_Data[[#This Row],[PRODUCT ID]],Master_Data[],5,0)</f>
        <v>73</v>
      </c>
      <c r="L306" s="2">
        <f>VLOOKUP(Input_Data[[#This Row],[PRODUCT ID]],Master_Data[],6,0)</f>
        <v>94.17</v>
      </c>
      <c r="M306" s="2">
        <f>Input_Data[[#This Row],[BUYING PRIZE]]*Input_Data[[#This Row],[QUANTITY]]</f>
        <v>511</v>
      </c>
      <c r="N306" s="2">
        <f>Input_Data[[#This Row],[SELLING PRICE]]*Input_Data[[#This Row],[QUANTITY]]*(1-Input_Data[[#This Row],[DISCOUNT %]])</f>
        <v>659.19</v>
      </c>
      <c r="O306">
        <f>DAY(Input_Data[[#This Row],[DATE]])</f>
        <v>27</v>
      </c>
      <c r="P306" t="str">
        <f>TEXT(Input_Data[[#This Row],[DATE]],"mmm")</f>
        <v>Feb</v>
      </c>
      <c r="Q306">
        <f>YEAR(Input_Data[[#This Row],[DATE]])</f>
        <v>2022</v>
      </c>
    </row>
    <row r="307" spans="1:17" x14ac:dyDescent="0.35">
      <c r="A307" s="1">
        <v>44619</v>
      </c>
      <c r="B307" t="s">
        <v>17</v>
      </c>
      <c r="C307">
        <v>15</v>
      </c>
      <c r="D307" t="s">
        <v>113</v>
      </c>
      <c r="E307" t="s">
        <v>111</v>
      </c>
      <c r="F307">
        <v>0</v>
      </c>
      <c r="G307" t="s">
        <v>138</v>
      </c>
      <c r="H307" t="str">
        <f>VLOOKUP(Input_Data[[#This Row],[PRODUCT ID]],Master_Data[],2,0)</f>
        <v>Product05</v>
      </c>
      <c r="I307" t="str">
        <f>VLOOKUP(Input_Data[[#This Row],[PRODUCT ID]],Master_Data[],3,0)</f>
        <v>Category01</v>
      </c>
      <c r="J307" t="str">
        <f>VLOOKUP(Input_Data[[#This Row],[PRODUCT ID]],Master_Data[],4,0)</f>
        <v>Ft</v>
      </c>
      <c r="K307" s="2">
        <f>VLOOKUP(Input_Data[[#This Row],[PRODUCT ID]],Master_Data[],5,0)</f>
        <v>133</v>
      </c>
      <c r="L307" s="2">
        <f>VLOOKUP(Input_Data[[#This Row],[PRODUCT ID]],Master_Data[],6,0)</f>
        <v>155.61000000000001</v>
      </c>
      <c r="M307" s="2">
        <f>Input_Data[[#This Row],[BUYING PRIZE]]*Input_Data[[#This Row],[QUANTITY]]</f>
        <v>1995</v>
      </c>
      <c r="N307" s="2">
        <f>Input_Data[[#This Row],[SELLING PRICE]]*Input_Data[[#This Row],[QUANTITY]]*(1-Input_Data[[#This Row],[DISCOUNT %]])</f>
        <v>2334.15</v>
      </c>
      <c r="O307">
        <f>DAY(Input_Data[[#This Row],[DATE]])</f>
        <v>27</v>
      </c>
      <c r="P307" t="str">
        <f>TEXT(Input_Data[[#This Row],[DATE]],"mmm")</f>
        <v>Feb</v>
      </c>
      <c r="Q307">
        <f>YEAR(Input_Data[[#This Row],[DATE]])</f>
        <v>2022</v>
      </c>
    </row>
    <row r="308" spans="1:17" x14ac:dyDescent="0.35">
      <c r="A308" s="1">
        <v>44620</v>
      </c>
      <c r="B308" t="s">
        <v>86</v>
      </c>
      <c r="C308">
        <v>15</v>
      </c>
      <c r="D308" t="s">
        <v>113</v>
      </c>
      <c r="E308" t="s">
        <v>112</v>
      </c>
      <c r="F308">
        <v>0</v>
      </c>
      <c r="G308" t="s">
        <v>139</v>
      </c>
      <c r="H308" t="str">
        <f>VLOOKUP(Input_Data[[#This Row],[PRODUCT ID]],Master_Data[],2,0)</f>
        <v>Product37</v>
      </c>
      <c r="I308" t="str">
        <f>VLOOKUP(Input_Data[[#This Row],[PRODUCT ID]],Master_Data[],3,0)</f>
        <v>Category05</v>
      </c>
      <c r="J308" t="str">
        <f>VLOOKUP(Input_Data[[#This Row],[PRODUCT ID]],Master_Data[],4,0)</f>
        <v>Kg</v>
      </c>
      <c r="K308" s="2">
        <f>VLOOKUP(Input_Data[[#This Row],[PRODUCT ID]],Master_Data[],5,0)</f>
        <v>67</v>
      </c>
      <c r="L308" s="2">
        <f>VLOOKUP(Input_Data[[#This Row],[PRODUCT ID]],Master_Data[],6,0)</f>
        <v>85.76</v>
      </c>
      <c r="M308" s="2">
        <f>Input_Data[[#This Row],[BUYING PRIZE]]*Input_Data[[#This Row],[QUANTITY]]</f>
        <v>1005</v>
      </c>
      <c r="N308" s="2">
        <f>Input_Data[[#This Row],[SELLING PRICE]]*Input_Data[[#This Row],[QUANTITY]]*(1-Input_Data[[#This Row],[DISCOUNT %]])</f>
        <v>1286.4000000000001</v>
      </c>
      <c r="O308">
        <f>DAY(Input_Data[[#This Row],[DATE]])</f>
        <v>28</v>
      </c>
      <c r="P308" t="str">
        <f>TEXT(Input_Data[[#This Row],[DATE]],"mmm")</f>
        <v>Feb</v>
      </c>
      <c r="Q308">
        <f>YEAR(Input_Data[[#This Row],[DATE]])</f>
        <v>2022</v>
      </c>
    </row>
    <row r="309" spans="1:17" x14ac:dyDescent="0.35">
      <c r="A309" s="1">
        <v>44624</v>
      </c>
      <c r="B309" t="s">
        <v>63</v>
      </c>
      <c r="C309">
        <v>13</v>
      </c>
      <c r="D309" t="s">
        <v>110</v>
      </c>
      <c r="E309" t="s">
        <v>111</v>
      </c>
      <c r="F309">
        <v>0</v>
      </c>
      <c r="G309" t="s">
        <v>136</v>
      </c>
      <c r="H309" t="str">
        <f>VLOOKUP(Input_Data[[#This Row],[PRODUCT ID]],Master_Data[],2,0)</f>
        <v>Product26</v>
      </c>
      <c r="I309" t="str">
        <f>VLOOKUP(Input_Data[[#This Row],[PRODUCT ID]],Master_Data[],3,0)</f>
        <v>Category04</v>
      </c>
      <c r="J309" t="str">
        <f>VLOOKUP(Input_Data[[#This Row],[PRODUCT ID]],Master_Data[],4,0)</f>
        <v>No.</v>
      </c>
      <c r="K309" s="2">
        <f>VLOOKUP(Input_Data[[#This Row],[PRODUCT ID]],Master_Data[],5,0)</f>
        <v>18</v>
      </c>
      <c r="L309" s="2">
        <f>VLOOKUP(Input_Data[[#This Row],[PRODUCT ID]],Master_Data[],6,0)</f>
        <v>24.66</v>
      </c>
      <c r="M309" s="2">
        <f>Input_Data[[#This Row],[BUYING PRIZE]]*Input_Data[[#This Row],[QUANTITY]]</f>
        <v>234</v>
      </c>
      <c r="N309" s="2">
        <f>Input_Data[[#This Row],[SELLING PRICE]]*Input_Data[[#This Row],[QUANTITY]]*(1-Input_Data[[#This Row],[DISCOUNT %]])</f>
        <v>320.58</v>
      </c>
      <c r="O309">
        <f>DAY(Input_Data[[#This Row],[DATE]])</f>
        <v>4</v>
      </c>
      <c r="P309" t="str">
        <f>TEXT(Input_Data[[#This Row],[DATE]],"mmm")</f>
        <v>Mar</v>
      </c>
      <c r="Q309">
        <f>YEAR(Input_Data[[#This Row],[DATE]])</f>
        <v>2022</v>
      </c>
    </row>
    <row r="310" spans="1:17" x14ac:dyDescent="0.35">
      <c r="A310" s="1">
        <v>44626</v>
      </c>
      <c r="B310" t="s">
        <v>14</v>
      </c>
      <c r="C310">
        <v>2</v>
      </c>
      <c r="D310" t="s">
        <v>113</v>
      </c>
      <c r="E310" t="s">
        <v>112</v>
      </c>
      <c r="F310">
        <v>0</v>
      </c>
      <c r="G310" t="s">
        <v>138</v>
      </c>
      <c r="H310" t="str">
        <f>VLOOKUP(Input_Data[[#This Row],[PRODUCT ID]],Master_Data[],2,0)</f>
        <v>Product04</v>
      </c>
      <c r="I310" t="str">
        <f>VLOOKUP(Input_Data[[#This Row],[PRODUCT ID]],Master_Data[],3,0)</f>
        <v>Category01</v>
      </c>
      <c r="J310" t="str">
        <f>VLOOKUP(Input_Data[[#This Row],[PRODUCT ID]],Master_Data[],4,0)</f>
        <v>Lt</v>
      </c>
      <c r="K310" s="2">
        <f>VLOOKUP(Input_Data[[#This Row],[PRODUCT ID]],Master_Data[],5,0)</f>
        <v>44</v>
      </c>
      <c r="L310" s="2">
        <f>VLOOKUP(Input_Data[[#This Row],[PRODUCT ID]],Master_Data[],6,0)</f>
        <v>48.84</v>
      </c>
      <c r="M310" s="2">
        <f>Input_Data[[#This Row],[BUYING PRIZE]]*Input_Data[[#This Row],[QUANTITY]]</f>
        <v>88</v>
      </c>
      <c r="N310" s="2">
        <f>Input_Data[[#This Row],[SELLING PRICE]]*Input_Data[[#This Row],[QUANTITY]]*(1-Input_Data[[#This Row],[DISCOUNT %]])</f>
        <v>97.68</v>
      </c>
      <c r="O310">
        <f>DAY(Input_Data[[#This Row],[DATE]])</f>
        <v>6</v>
      </c>
      <c r="P310" t="str">
        <f>TEXT(Input_Data[[#This Row],[DATE]],"mmm")</f>
        <v>Mar</v>
      </c>
      <c r="Q310">
        <f>YEAR(Input_Data[[#This Row],[DATE]])</f>
        <v>2022</v>
      </c>
    </row>
    <row r="311" spans="1:17" x14ac:dyDescent="0.35">
      <c r="A311" s="1">
        <v>44627</v>
      </c>
      <c r="B311" t="s">
        <v>12</v>
      </c>
      <c r="C311">
        <v>1</v>
      </c>
      <c r="D311" t="s">
        <v>113</v>
      </c>
      <c r="E311" t="s">
        <v>112</v>
      </c>
      <c r="F311">
        <v>0</v>
      </c>
      <c r="G311" t="s">
        <v>139</v>
      </c>
      <c r="H311" t="str">
        <f>VLOOKUP(Input_Data[[#This Row],[PRODUCT ID]],Master_Data[],2,0)</f>
        <v>Product03</v>
      </c>
      <c r="I311" t="str">
        <f>VLOOKUP(Input_Data[[#This Row],[PRODUCT ID]],Master_Data[],3,0)</f>
        <v>Category01</v>
      </c>
      <c r="J311" t="str">
        <f>VLOOKUP(Input_Data[[#This Row],[PRODUCT ID]],Master_Data[],4,0)</f>
        <v>Kg</v>
      </c>
      <c r="K311" s="2">
        <f>VLOOKUP(Input_Data[[#This Row],[PRODUCT ID]],Master_Data[],5,0)</f>
        <v>71</v>
      </c>
      <c r="L311" s="2">
        <f>VLOOKUP(Input_Data[[#This Row],[PRODUCT ID]],Master_Data[],6,0)</f>
        <v>80.94</v>
      </c>
      <c r="M311" s="2">
        <f>Input_Data[[#This Row],[BUYING PRIZE]]*Input_Data[[#This Row],[QUANTITY]]</f>
        <v>71</v>
      </c>
      <c r="N311" s="2">
        <f>Input_Data[[#This Row],[SELLING PRICE]]*Input_Data[[#This Row],[QUANTITY]]*(1-Input_Data[[#This Row],[DISCOUNT %]])</f>
        <v>80.94</v>
      </c>
      <c r="O311">
        <f>DAY(Input_Data[[#This Row],[DATE]])</f>
        <v>7</v>
      </c>
      <c r="P311" t="str">
        <f>TEXT(Input_Data[[#This Row],[DATE]],"mmm")</f>
        <v>Mar</v>
      </c>
      <c r="Q311">
        <f>YEAR(Input_Data[[#This Row],[DATE]])</f>
        <v>2022</v>
      </c>
    </row>
    <row r="312" spans="1:17" x14ac:dyDescent="0.35">
      <c r="A312" s="1">
        <v>44628</v>
      </c>
      <c r="B312" t="s">
        <v>101</v>
      </c>
      <c r="C312">
        <v>6</v>
      </c>
      <c r="D312" t="s">
        <v>113</v>
      </c>
      <c r="E312" t="s">
        <v>111</v>
      </c>
      <c r="F312">
        <v>0</v>
      </c>
      <c r="G312" t="s">
        <v>140</v>
      </c>
      <c r="H312" t="str">
        <f>VLOOKUP(Input_Data[[#This Row],[PRODUCT ID]],Master_Data[],2,0)</f>
        <v>Product44</v>
      </c>
      <c r="I312" t="str">
        <f>VLOOKUP(Input_Data[[#This Row],[PRODUCT ID]],Master_Data[],3,0)</f>
        <v>Category05</v>
      </c>
      <c r="J312" t="str">
        <f>VLOOKUP(Input_Data[[#This Row],[PRODUCT ID]],Master_Data[],4,0)</f>
        <v>Kg</v>
      </c>
      <c r="K312" s="2">
        <f>VLOOKUP(Input_Data[[#This Row],[PRODUCT ID]],Master_Data[],5,0)</f>
        <v>76</v>
      </c>
      <c r="L312" s="2">
        <f>VLOOKUP(Input_Data[[#This Row],[PRODUCT ID]],Master_Data[],6,0)</f>
        <v>82.08</v>
      </c>
      <c r="M312" s="2">
        <f>Input_Data[[#This Row],[BUYING PRIZE]]*Input_Data[[#This Row],[QUANTITY]]</f>
        <v>456</v>
      </c>
      <c r="N312" s="2">
        <f>Input_Data[[#This Row],[SELLING PRICE]]*Input_Data[[#This Row],[QUANTITY]]*(1-Input_Data[[#This Row],[DISCOUNT %]])</f>
        <v>492.48</v>
      </c>
      <c r="O312">
        <f>DAY(Input_Data[[#This Row],[DATE]])</f>
        <v>8</v>
      </c>
      <c r="P312" t="str">
        <f>TEXT(Input_Data[[#This Row],[DATE]],"mmm")</f>
        <v>Mar</v>
      </c>
      <c r="Q312">
        <f>YEAR(Input_Data[[#This Row],[DATE]])</f>
        <v>2022</v>
      </c>
    </row>
    <row r="313" spans="1:17" x14ac:dyDescent="0.35">
      <c r="A313" s="1">
        <v>44629</v>
      </c>
      <c r="B313" t="s">
        <v>72</v>
      </c>
      <c r="C313">
        <v>3</v>
      </c>
      <c r="D313" t="s">
        <v>113</v>
      </c>
      <c r="E313" t="s">
        <v>111</v>
      </c>
      <c r="F313">
        <v>0</v>
      </c>
      <c r="G313" t="s">
        <v>141</v>
      </c>
      <c r="H313" t="str">
        <f>VLOOKUP(Input_Data[[#This Row],[PRODUCT ID]],Master_Data[],2,0)</f>
        <v>Product30</v>
      </c>
      <c r="I313" t="str">
        <f>VLOOKUP(Input_Data[[#This Row],[PRODUCT ID]],Master_Data[],3,0)</f>
        <v>Category04</v>
      </c>
      <c r="J313" t="str">
        <f>VLOOKUP(Input_Data[[#This Row],[PRODUCT ID]],Master_Data[],4,0)</f>
        <v>Ft</v>
      </c>
      <c r="K313" s="2">
        <f>VLOOKUP(Input_Data[[#This Row],[PRODUCT ID]],Master_Data[],5,0)</f>
        <v>148</v>
      </c>
      <c r="L313" s="2">
        <f>VLOOKUP(Input_Data[[#This Row],[PRODUCT ID]],Master_Data[],6,0)</f>
        <v>201.28</v>
      </c>
      <c r="M313" s="2">
        <f>Input_Data[[#This Row],[BUYING PRIZE]]*Input_Data[[#This Row],[QUANTITY]]</f>
        <v>444</v>
      </c>
      <c r="N313" s="2">
        <f>Input_Data[[#This Row],[SELLING PRICE]]*Input_Data[[#This Row],[QUANTITY]]*(1-Input_Data[[#This Row],[DISCOUNT %]])</f>
        <v>603.84</v>
      </c>
      <c r="O313">
        <f>DAY(Input_Data[[#This Row],[DATE]])</f>
        <v>9</v>
      </c>
      <c r="P313" t="str">
        <f>TEXT(Input_Data[[#This Row],[DATE]],"mmm")</f>
        <v>Mar</v>
      </c>
      <c r="Q313">
        <f>YEAR(Input_Data[[#This Row],[DATE]])</f>
        <v>2022</v>
      </c>
    </row>
    <row r="314" spans="1:17" x14ac:dyDescent="0.35">
      <c r="A314" s="1">
        <v>44629</v>
      </c>
      <c r="B314" t="s">
        <v>14</v>
      </c>
      <c r="C314">
        <v>11</v>
      </c>
      <c r="D314" t="s">
        <v>111</v>
      </c>
      <c r="E314" t="s">
        <v>112</v>
      </c>
      <c r="F314">
        <v>0</v>
      </c>
      <c r="G314" t="s">
        <v>141</v>
      </c>
      <c r="H314" t="str">
        <f>VLOOKUP(Input_Data[[#This Row],[PRODUCT ID]],Master_Data[],2,0)</f>
        <v>Product04</v>
      </c>
      <c r="I314" t="str">
        <f>VLOOKUP(Input_Data[[#This Row],[PRODUCT ID]],Master_Data[],3,0)</f>
        <v>Category01</v>
      </c>
      <c r="J314" t="str">
        <f>VLOOKUP(Input_Data[[#This Row],[PRODUCT ID]],Master_Data[],4,0)</f>
        <v>Lt</v>
      </c>
      <c r="K314" s="2">
        <f>VLOOKUP(Input_Data[[#This Row],[PRODUCT ID]],Master_Data[],5,0)</f>
        <v>44</v>
      </c>
      <c r="L314" s="2">
        <f>VLOOKUP(Input_Data[[#This Row],[PRODUCT ID]],Master_Data[],6,0)</f>
        <v>48.84</v>
      </c>
      <c r="M314" s="2">
        <f>Input_Data[[#This Row],[BUYING PRIZE]]*Input_Data[[#This Row],[QUANTITY]]</f>
        <v>484</v>
      </c>
      <c r="N314" s="2">
        <f>Input_Data[[#This Row],[SELLING PRICE]]*Input_Data[[#This Row],[QUANTITY]]*(1-Input_Data[[#This Row],[DISCOUNT %]])</f>
        <v>537.24</v>
      </c>
      <c r="O314">
        <f>DAY(Input_Data[[#This Row],[DATE]])</f>
        <v>9</v>
      </c>
      <c r="P314" t="str">
        <f>TEXT(Input_Data[[#This Row],[DATE]],"mmm")</f>
        <v>Mar</v>
      </c>
      <c r="Q314">
        <f>YEAR(Input_Data[[#This Row],[DATE]])</f>
        <v>2022</v>
      </c>
    </row>
    <row r="315" spans="1:17" x14ac:dyDescent="0.35">
      <c r="A315" s="1">
        <v>44630</v>
      </c>
      <c r="B315" t="s">
        <v>78</v>
      </c>
      <c r="C315">
        <v>12</v>
      </c>
      <c r="D315" t="s">
        <v>110</v>
      </c>
      <c r="E315" t="s">
        <v>111</v>
      </c>
      <c r="F315">
        <v>0</v>
      </c>
      <c r="G315" t="s">
        <v>142</v>
      </c>
      <c r="H315" t="str">
        <f>VLOOKUP(Input_Data[[#This Row],[PRODUCT ID]],Master_Data[],2,0)</f>
        <v>Product33</v>
      </c>
      <c r="I315" t="str">
        <f>VLOOKUP(Input_Data[[#This Row],[PRODUCT ID]],Master_Data[],3,0)</f>
        <v>Category04</v>
      </c>
      <c r="J315" t="str">
        <f>VLOOKUP(Input_Data[[#This Row],[PRODUCT ID]],Master_Data[],4,0)</f>
        <v>Kg</v>
      </c>
      <c r="K315" s="2">
        <f>VLOOKUP(Input_Data[[#This Row],[PRODUCT ID]],Master_Data[],5,0)</f>
        <v>95</v>
      </c>
      <c r="L315" s="2">
        <f>VLOOKUP(Input_Data[[#This Row],[PRODUCT ID]],Master_Data[],6,0)</f>
        <v>119.7</v>
      </c>
      <c r="M315" s="2">
        <f>Input_Data[[#This Row],[BUYING PRIZE]]*Input_Data[[#This Row],[QUANTITY]]</f>
        <v>1140</v>
      </c>
      <c r="N315" s="2">
        <f>Input_Data[[#This Row],[SELLING PRICE]]*Input_Data[[#This Row],[QUANTITY]]*(1-Input_Data[[#This Row],[DISCOUNT %]])</f>
        <v>1436.4</v>
      </c>
      <c r="O315">
        <f>DAY(Input_Data[[#This Row],[DATE]])</f>
        <v>10</v>
      </c>
      <c r="P315" t="str">
        <f>TEXT(Input_Data[[#This Row],[DATE]],"mmm")</f>
        <v>Mar</v>
      </c>
      <c r="Q315">
        <f>YEAR(Input_Data[[#This Row],[DATE]])</f>
        <v>2022</v>
      </c>
    </row>
    <row r="316" spans="1:17" x14ac:dyDescent="0.35">
      <c r="A316" s="1">
        <v>44634</v>
      </c>
      <c r="B316" t="s">
        <v>42</v>
      </c>
      <c r="C316">
        <v>2</v>
      </c>
      <c r="D316" t="s">
        <v>113</v>
      </c>
      <c r="E316" t="s">
        <v>112</v>
      </c>
      <c r="F316">
        <v>0</v>
      </c>
      <c r="G316" t="s">
        <v>139</v>
      </c>
      <c r="H316" t="str">
        <f>VLOOKUP(Input_Data[[#This Row],[PRODUCT ID]],Master_Data[],2,0)</f>
        <v>Product16</v>
      </c>
      <c r="I316" t="str">
        <f>VLOOKUP(Input_Data[[#This Row],[PRODUCT ID]],Master_Data[],3,0)</f>
        <v>Category02</v>
      </c>
      <c r="J316" t="str">
        <f>VLOOKUP(Input_Data[[#This Row],[PRODUCT ID]],Master_Data[],4,0)</f>
        <v>No.</v>
      </c>
      <c r="K316" s="2">
        <f>VLOOKUP(Input_Data[[#This Row],[PRODUCT ID]],Master_Data[],5,0)</f>
        <v>13</v>
      </c>
      <c r="L316" s="2">
        <f>VLOOKUP(Input_Data[[#This Row],[PRODUCT ID]],Master_Data[],6,0)</f>
        <v>16.64</v>
      </c>
      <c r="M316" s="2">
        <f>Input_Data[[#This Row],[BUYING PRIZE]]*Input_Data[[#This Row],[QUANTITY]]</f>
        <v>26</v>
      </c>
      <c r="N316" s="2">
        <f>Input_Data[[#This Row],[SELLING PRICE]]*Input_Data[[#This Row],[QUANTITY]]*(1-Input_Data[[#This Row],[DISCOUNT %]])</f>
        <v>33.28</v>
      </c>
      <c r="O316">
        <f>DAY(Input_Data[[#This Row],[DATE]])</f>
        <v>14</v>
      </c>
      <c r="P316" t="str">
        <f>TEXT(Input_Data[[#This Row],[DATE]],"mmm")</f>
        <v>Mar</v>
      </c>
      <c r="Q316">
        <f>YEAR(Input_Data[[#This Row],[DATE]])</f>
        <v>2022</v>
      </c>
    </row>
    <row r="317" spans="1:17" x14ac:dyDescent="0.35">
      <c r="A317" s="1">
        <v>44634</v>
      </c>
      <c r="B317" t="s">
        <v>63</v>
      </c>
      <c r="C317">
        <v>13</v>
      </c>
      <c r="D317" t="s">
        <v>113</v>
      </c>
      <c r="E317" t="s">
        <v>111</v>
      </c>
      <c r="F317">
        <v>0</v>
      </c>
      <c r="G317" t="s">
        <v>139</v>
      </c>
      <c r="H317" t="str">
        <f>VLOOKUP(Input_Data[[#This Row],[PRODUCT ID]],Master_Data[],2,0)</f>
        <v>Product26</v>
      </c>
      <c r="I317" t="str">
        <f>VLOOKUP(Input_Data[[#This Row],[PRODUCT ID]],Master_Data[],3,0)</f>
        <v>Category04</v>
      </c>
      <c r="J317" t="str">
        <f>VLOOKUP(Input_Data[[#This Row],[PRODUCT ID]],Master_Data[],4,0)</f>
        <v>No.</v>
      </c>
      <c r="K317" s="2">
        <f>VLOOKUP(Input_Data[[#This Row],[PRODUCT ID]],Master_Data[],5,0)</f>
        <v>18</v>
      </c>
      <c r="L317" s="2">
        <f>VLOOKUP(Input_Data[[#This Row],[PRODUCT ID]],Master_Data[],6,0)</f>
        <v>24.66</v>
      </c>
      <c r="M317" s="2">
        <f>Input_Data[[#This Row],[BUYING PRIZE]]*Input_Data[[#This Row],[QUANTITY]]</f>
        <v>234</v>
      </c>
      <c r="N317" s="2">
        <f>Input_Data[[#This Row],[SELLING PRICE]]*Input_Data[[#This Row],[QUANTITY]]*(1-Input_Data[[#This Row],[DISCOUNT %]])</f>
        <v>320.58</v>
      </c>
      <c r="O317">
        <f>DAY(Input_Data[[#This Row],[DATE]])</f>
        <v>14</v>
      </c>
      <c r="P317" t="str">
        <f>TEXT(Input_Data[[#This Row],[DATE]],"mmm")</f>
        <v>Mar</v>
      </c>
      <c r="Q317">
        <f>YEAR(Input_Data[[#This Row],[DATE]])</f>
        <v>2022</v>
      </c>
    </row>
    <row r="318" spans="1:17" x14ac:dyDescent="0.35">
      <c r="A318" s="1">
        <v>44638</v>
      </c>
      <c r="B318" t="s">
        <v>48</v>
      </c>
      <c r="C318">
        <v>2</v>
      </c>
      <c r="D318" t="s">
        <v>111</v>
      </c>
      <c r="E318" t="s">
        <v>112</v>
      </c>
      <c r="F318">
        <v>0</v>
      </c>
      <c r="G318" t="s">
        <v>136</v>
      </c>
      <c r="H318" t="str">
        <f>VLOOKUP(Input_Data[[#This Row],[PRODUCT ID]],Master_Data[],2,0)</f>
        <v>Product19</v>
      </c>
      <c r="I318" t="str">
        <f>VLOOKUP(Input_Data[[#This Row],[PRODUCT ID]],Master_Data[],3,0)</f>
        <v>Category02</v>
      </c>
      <c r="J318" t="str">
        <f>VLOOKUP(Input_Data[[#This Row],[PRODUCT ID]],Master_Data[],4,0)</f>
        <v>Ft</v>
      </c>
      <c r="K318" s="2">
        <f>VLOOKUP(Input_Data[[#This Row],[PRODUCT ID]],Master_Data[],5,0)</f>
        <v>150</v>
      </c>
      <c r="L318" s="2">
        <f>VLOOKUP(Input_Data[[#This Row],[PRODUCT ID]],Master_Data[],6,0)</f>
        <v>210</v>
      </c>
      <c r="M318" s="2">
        <f>Input_Data[[#This Row],[BUYING PRIZE]]*Input_Data[[#This Row],[QUANTITY]]</f>
        <v>300</v>
      </c>
      <c r="N318" s="2">
        <f>Input_Data[[#This Row],[SELLING PRICE]]*Input_Data[[#This Row],[QUANTITY]]*(1-Input_Data[[#This Row],[DISCOUNT %]])</f>
        <v>420</v>
      </c>
      <c r="O318">
        <f>DAY(Input_Data[[#This Row],[DATE]])</f>
        <v>18</v>
      </c>
      <c r="P318" t="str">
        <f>TEXT(Input_Data[[#This Row],[DATE]],"mmm")</f>
        <v>Mar</v>
      </c>
      <c r="Q318">
        <f>YEAR(Input_Data[[#This Row],[DATE]])</f>
        <v>2022</v>
      </c>
    </row>
    <row r="319" spans="1:17" x14ac:dyDescent="0.35">
      <c r="A319" s="1">
        <v>44638</v>
      </c>
      <c r="B319" t="s">
        <v>66</v>
      </c>
      <c r="C319">
        <v>10</v>
      </c>
      <c r="D319" t="s">
        <v>113</v>
      </c>
      <c r="E319" t="s">
        <v>112</v>
      </c>
      <c r="F319">
        <v>0</v>
      </c>
      <c r="G319" t="s">
        <v>136</v>
      </c>
      <c r="H319" t="str">
        <f>VLOOKUP(Input_Data[[#This Row],[PRODUCT ID]],Master_Data[],2,0)</f>
        <v>Product27</v>
      </c>
      <c r="I319" t="str">
        <f>VLOOKUP(Input_Data[[#This Row],[PRODUCT ID]],Master_Data[],3,0)</f>
        <v>Category04</v>
      </c>
      <c r="J319" t="str">
        <f>VLOOKUP(Input_Data[[#This Row],[PRODUCT ID]],Master_Data[],4,0)</f>
        <v>Lt</v>
      </c>
      <c r="K319" s="2">
        <f>VLOOKUP(Input_Data[[#This Row],[PRODUCT ID]],Master_Data[],5,0)</f>
        <v>48</v>
      </c>
      <c r="L319" s="2">
        <f>VLOOKUP(Input_Data[[#This Row],[PRODUCT ID]],Master_Data[],6,0)</f>
        <v>57.120000000000005</v>
      </c>
      <c r="M319" s="2">
        <f>Input_Data[[#This Row],[BUYING PRIZE]]*Input_Data[[#This Row],[QUANTITY]]</f>
        <v>480</v>
      </c>
      <c r="N319" s="2">
        <f>Input_Data[[#This Row],[SELLING PRICE]]*Input_Data[[#This Row],[QUANTITY]]*(1-Input_Data[[#This Row],[DISCOUNT %]])</f>
        <v>571.20000000000005</v>
      </c>
      <c r="O319">
        <f>DAY(Input_Data[[#This Row],[DATE]])</f>
        <v>18</v>
      </c>
      <c r="P319" t="str">
        <f>TEXT(Input_Data[[#This Row],[DATE]],"mmm")</f>
        <v>Mar</v>
      </c>
      <c r="Q319">
        <f>YEAR(Input_Data[[#This Row],[DATE]])</f>
        <v>2022</v>
      </c>
    </row>
    <row r="320" spans="1:17" x14ac:dyDescent="0.35">
      <c r="A320" s="1">
        <v>44639</v>
      </c>
      <c r="B320" t="s">
        <v>95</v>
      </c>
      <c r="C320">
        <v>6</v>
      </c>
      <c r="D320" t="s">
        <v>110</v>
      </c>
      <c r="E320" t="s">
        <v>112</v>
      </c>
      <c r="F320">
        <v>0</v>
      </c>
      <c r="G320" t="s">
        <v>137</v>
      </c>
      <c r="H320" t="str">
        <f>VLOOKUP(Input_Data[[#This Row],[PRODUCT ID]],Master_Data[],2,0)</f>
        <v>Product41</v>
      </c>
      <c r="I320" t="str">
        <f>VLOOKUP(Input_Data[[#This Row],[PRODUCT ID]],Master_Data[],3,0)</f>
        <v>Category05</v>
      </c>
      <c r="J320" t="str">
        <f>VLOOKUP(Input_Data[[#This Row],[PRODUCT ID]],Master_Data[],4,0)</f>
        <v>Ft</v>
      </c>
      <c r="K320" s="2">
        <f>VLOOKUP(Input_Data[[#This Row],[PRODUCT ID]],Master_Data[],5,0)</f>
        <v>138</v>
      </c>
      <c r="L320" s="2">
        <f>VLOOKUP(Input_Data[[#This Row],[PRODUCT ID]],Master_Data[],6,0)</f>
        <v>173.88</v>
      </c>
      <c r="M320" s="2">
        <f>Input_Data[[#This Row],[BUYING PRIZE]]*Input_Data[[#This Row],[QUANTITY]]</f>
        <v>828</v>
      </c>
      <c r="N320" s="2">
        <f>Input_Data[[#This Row],[SELLING PRICE]]*Input_Data[[#This Row],[QUANTITY]]*(1-Input_Data[[#This Row],[DISCOUNT %]])</f>
        <v>1043.28</v>
      </c>
      <c r="O320">
        <f>DAY(Input_Data[[#This Row],[DATE]])</f>
        <v>19</v>
      </c>
      <c r="P320" t="str">
        <f>TEXT(Input_Data[[#This Row],[DATE]],"mmm")</f>
        <v>Mar</v>
      </c>
      <c r="Q320">
        <f>YEAR(Input_Data[[#This Row],[DATE]])</f>
        <v>2022</v>
      </c>
    </row>
    <row r="321" spans="1:17" x14ac:dyDescent="0.35">
      <c r="A321" s="1">
        <v>44643</v>
      </c>
      <c r="B321" t="s">
        <v>76</v>
      </c>
      <c r="C321">
        <v>9</v>
      </c>
      <c r="D321" t="s">
        <v>113</v>
      </c>
      <c r="E321" t="s">
        <v>112</v>
      </c>
      <c r="F321">
        <v>0</v>
      </c>
      <c r="G321" t="s">
        <v>141</v>
      </c>
      <c r="H321" t="str">
        <f>VLOOKUP(Input_Data[[#This Row],[PRODUCT ID]],Master_Data[],2,0)</f>
        <v>Product32</v>
      </c>
      <c r="I321" t="str">
        <f>VLOOKUP(Input_Data[[#This Row],[PRODUCT ID]],Master_Data[],3,0)</f>
        <v>Category04</v>
      </c>
      <c r="J321" t="str">
        <f>VLOOKUP(Input_Data[[#This Row],[PRODUCT ID]],Master_Data[],4,0)</f>
        <v>Kg</v>
      </c>
      <c r="K321" s="2">
        <f>VLOOKUP(Input_Data[[#This Row],[PRODUCT ID]],Master_Data[],5,0)</f>
        <v>89</v>
      </c>
      <c r="L321" s="2">
        <f>VLOOKUP(Input_Data[[#This Row],[PRODUCT ID]],Master_Data[],6,0)</f>
        <v>117.48</v>
      </c>
      <c r="M321" s="2">
        <f>Input_Data[[#This Row],[BUYING PRIZE]]*Input_Data[[#This Row],[QUANTITY]]</f>
        <v>801</v>
      </c>
      <c r="N321" s="2">
        <f>Input_Data[[#This Row],[SELLING PRICE]]*Input_Data[[#This Row],[QUANTITY]]*(1-Input_Data[[#This Row],[DISCOUNT %]])</f>
        <v>1057.32</v>
      </c>
      <c r="O321">
        <f>DAY(Input_Data[[#This Row],[DATE]])</f>
        <v>23</v>
      </c>
      <c r="P321" t="str">
        <f>TEXT(Input_Data[[#This Row],[DATE]],"mmm")</f>
        <v>Mar</v>
      </c>
      <c r="Q321">
        <f>YEAR(Input_Data[[#This Row],[DATE]])</f>
        <v>2022</v>
      </c>
    </row>
    <row r="322" spans="1:17" x14ac:dyDescent="0.35">
      <c r="A322" s="1">
        <v>44645</v>
      </c>
      <c r="B322" t="s">
        <v>6</v>
      </c>
      <c r="C322">
        <v>2</v>
      </c>
      <c r="D322" t="s">
        <v>110</v>
      </c>
      <c r="E322" t="s">
        <v>111</v>
      </c>
      <c r="F322">
        <v>0</v>
      </c>
      <c r="G322" t="s">
        <v>136</v>
      </c>
      <c r="H322" t="str">
        <f>VLOOKUP(Input_Data[[#This Row],[PRODUCT ID]],Master_Data[],2,0)</f>
        <v>Product01</v>
      </c>
      <c r="I322" t="str">
        <f>VLOOKUP(Input_Data[[#This Row],[PRODUCT ID]],Master_Data[],3,0)</f>
        <v>Category01</v>
      </c>
      <c r="J322" t="str">
        <f>VLOOKUP(Input_Data[[#This Row],[PRODUCT ID]],Master_Data[],4,0)</f>
        <v>Kg</v>
      </c>
      <c r="K322" s="2">
        <f>VLOOKUP(Input_Data[[#This Row],[PRODUCT ID]],Master_Data[],5,0)</f>
        <v>98</v>
      </c>
      <c r="L322" s="2">
        <f>VLOOKUP(Input_Data[[#This Row],[PRODUCT ID]],Master_Data[],6,0)</f>
        <v>103.88</v>
      </c>
      <c r="M322" s="2">
        <f>Input_Data[[#This Row],[BUYING PRIZE]]*Input_Data[[#This Row],[QUANTITY]]</f>
        <v>196</v>
      </c>
      <c r="N322" s="2">
        <f>Input_Data[[#This Row],[SELLING PRICE]]*Input_Data[[#This Row],[QUANTITY]]*(1-Input_Data[[#This Row],[DISCOUNT %]])</f>
        <v>207.76</v>
      </c>
      <c r="O322">
        <f>DAY(Input_Data[[#This Row],[DATE]])</f>
        <v>25</v>
      </c>
      <c r="P322" t="str">
        <f>TEXT(Input_Data[[#This Row],[DATE]],"mmm")</f>
        <v>Mar</v>
      </c>
      <c r="Q322">
        <f>YEAR(Input_Data[[#This Row],[DATE]])</f>
        <v>2022</v>
      </c>
    </row>
    <row r="323" spans="1:17" x14ac:dyDescent="0.35">
      <c r="A323" s="1">
        <v>44645</v>
      </c>
      <c r="B323" t="s">
        <v>72</v>
      </c>
      <c r="C323">
        <v>11</v>
      </c>
      <c r="D323" t="s">
        <v>113</v>
      </c>
      <c r="E323" t="s">
        <v>111</v>
      </c>
      <c r="F323">
        <v>0</v>
      </c>
      <c r="G323" t="s">
        <v>136</v>
      </c>
      <c r="H323" t="str">
        <f>VLOOKUP(Input_Data[[#This Row],[PRODUCT ID]],Master_Data[],2,0)</f>
        <v>Product30</v>
      </c>
      <c r="I323" t="str">
        <f>VLOOKUP(Input_Data[[#This Row],[PRODUCT ID]],Master_Data[],3,0)</f>
        <v>Category04</v>
      </c>
      <c r="J323" t="str">
        <f>VLOOKUP(Input_Data[[#This Row],[PRODUCT ID]],Master_Data[],4,0)</f>
        <v>Ft</v>
      </c>
      <c r="K323" s="2">
        <f>VLOOKUP(Input_Data[[#This Row],[PRODUCT ID]],Master_Data[],5,0)</f>
        <v>148</v>
      </c>
      <c r="L323" s="2">
        <f>VLOOKUP(Input_Data[[#This Row],[PRODUCT ID]],Master_Data[],6,0)</f>
        <v>201.28</v>
      </c>
      <c r="M323" s="2">
        <f>Input_Data[[#This Row],[BUYING PRIZE]]*Input_Data[[#This Row],[QUANTITY]]</f>
        <v>1628</v>
      </c>
      <c r="N323" s="2">
        <f>Input_Data[[#This Row],[SELLING PRICE]]*Input_Data[[#This Row],[QUANTITY]]*(1-Input_Data[[#This Row],[DISCOUNT %]])</f>
        <v>2214.08</v>
      </c>
      <c r="O323">
        <f>DAY(Input_Data[[#This Row],[DATE]])</f>
        <v>25</v>
      </c>
      <c r="P323" t="str">
        <f>TEXT(Input_Data[[#This Row],[DATE]],"mmm")</f>
        <v>Mar</v>
      </c>
      <c r="Q323">
        <f>YEAR(Input_Data[[#This Row],[DATE]])</f>
        <v>2022</v>
      </c>
    </row>
    <row r="324" spans="1:17" x14ac:dyDescent="0.35">
      <c r="A324" s="1">
        <v>44649</v>
      </c>
      <c r="B324" t="s">
        <v>76</v>
      </c>
      <c r="C324">
        <v>12</v>
      </c>
      <c r="D324" t="s">
        <v>111</v>
      </c>
      <c r="E324" t="s">
        <v>111</v>
      </c>
      <c r="F324">
        <v>0</v>
      </c>
      <c r="G324" t="s">
        <v>140</v>
      </c>
      <c r="H324" t="str">
        <f>VLOOKUP(Input_Data[[#This Row],[PRODUCT ID]],Master_Data[],2,0)</f>
        <v>Product32</v>
      </c>
      <c r="I324" t="str">
        <f>VLOOKUP(Input_Data[[#This Row],[PRODUCT ID]],Master_Data[],3,0)</f>
        <v>Category04</v>
      </c>
      <c r="J324" t="str">
        <f>VLOOKUP(Input_Data[[#This Row],[PRODUCT ID]],Master_Data[],4,0)</f>
        <v>Kg</v>
      </c>
      <c r="K324" s="2">
        <f>VLOOKUP(Input_Data[[#This Row],[PRODUCT ID]],Master_Data[],5,0)</f>
        <v>89</v>
      </c>
      <c r="L324" s="2">
        <f>VLOOKUP(Input_Data[[#This Row],[PRODUCT ID]],Master_Data[],6,0)</f>
        <v>117.48</v>
      </c>
      <c r="M324" s="2">
        <f>Input_Data[[#This Row],[BUYING PRIZE]]*Input_Data[[#This Row],[QUANTITY]]</f>
        <v>1068</v>
      </c>
      <c r="N324" s="2">
        <f>Input_Data[[#This Row],[SELLING PRICE]]*Input_Data[[#This Row],[QUANTITY]]*(1-Input_Data[[#This Row],[DISCOUNT %]])</f>
        <v>1409.76</v>
      </c>
      <c r="O324">
        <f>DAY(Input_Data[[#This Row],[DATE]])</f>
        <v>29</v>
      </c>
      <c r="P324" t="str">
        <f>TEXT(Input_Data[[#This Row],[DATE]],"mmm")</f>
        <v>Mar</v>
      </c>
      <c r="Q324">
        <f>YEAR(Input_Data[[#This Row],[DATE]])</f>
        <v>2022</v>
      </c>
    </row>
    <row r="325" spans="1:17" x14ac:dyDescent="0.35">
      <c r="A325" s="1">
        <v>44650</v>
      </c>
      <c r="B325" t="s">
        <v>6</v>
      </c>
      <c r="C325">
        <v>13</v>
      </c>
      <c r="D325" t="s">
        <v>111</v>
      </c>
      <c r="E325" t="s">
        <v>112</v>
      </c>
      <c r="F325">
        <v>0</v>
      </c>
      <c r="G325" t="s">
        <v>141</v>
      </c>
      <c r="H325" t="str">
        <f>VLOOKUP(Input_Data[[#This Row],[PRODUCT ID]],Master_Data[],2,0)</f>
        <v>Product01</v>
      </c>
      <c r="I325" t="str">
        <f>VLOOKUP(Input_Data[[#This Row],[PRODUCT ID]],Master_Data[],3,0)</f>
        <v>Category01</v>
      </c>
      <c r="J325" t="str">
        <f>VLOOKUP(Input_Data[[#This Row],[PRODUCT ID]],Master_Data[],4,0)</f>
        <v>Kg</v>
      </c>
      <c r="K325" s="2">
        <f>VLOOKUP(Input_Data[[#This Row],[PRODUCT ID]],Master_Data[],5,0)</f>
        <v>98</v>
      </c>
      <c r="L325" s="2">
        <f>VLOOKUP(Input_Data[[#This Row],[PRODUCT ID]],Master_Data[],6,0)</f>
        <v>103.88</v>
      </c>
      <c r="M325" s="2">
        <f>Input_Data[[#This Row],[BUYING PRIZE]]*Input_Data[[#This Row],[QUANTITY]]</f>
        <v>1274</v>
      </c>
      <c r="N325" s="2">
        <f>Input_Data[[#This Row],[SELLING PRICE]]*Input_Data[[#This Row],[QUANTITY]]*(1-Input_Data[[#This Row],[DISCOUNT %]])</f>
        <v>1350.44</v>
      </c>
      <c r="O325">
        <f>DAY(Input_Data[[#This Row],[DATE]])</f>
        <v>30</v>
      </c>
      <c r="P325" t="str">
        <f>TEXT(Input_Data[[#This Row],[DATE]],"mmm")</f>
        <v>Mar</v>
      </c>
      <c r="Q325">
        <f>YEAR(Input_Data[[#This Row],[DATE]])</f>
        <v>2022</v>
      </c>
    </row>
    <row r="326" spans="1:17" x14ac:dyDescent="0.35">
      <c r="A326" s="1">
        <v>44652</v>
      </c>
      <c r="B326" t="s">
        <v>10</v>
      </c>
      <c r="C326">
        <v>2</v>
      </c>
      <c r="D326" t="s">
        <v>111</v>
      </c>
      <c r="E326" t="s">
        <v>112</v>
      </c>
      <c r="F326">
        <v>0</v>
      </c>
      <c r="G326" t="s">
        <v>136</v>
      </c>
      <c r="H326" t="str">
        <f>VLOOKUP(Input_Data[[#This Row],[PRODUCT ID]],Master_Data[],2,0)</f>
        <v>Product02</v>
      </c>
      <c r="I326" t="str">
        <f>VLOOKUP(Input_Data[[#This Row],[PRODUCT ID]],Master_Data[],3,0)</f>
        <v>Category01</v>
      </c>
      <c r="J326" t="str">
        <f>VLOOKUP(Input_Data[[#This Row],[PRODUCT ID]],Master_Data[],4,0)</f>
        <v>Kg</v>
      </c>
      <c r="K326" s="2">
        <f>VLOOKUP(Input_Data[[#This Row],[PRODUCT ID]],Master_Data[],5,0)</f>
        <v>105</v>
      </c>
      <c r="L326" s="2">
        <f>VLOOKUP(Input_Data[[#This Row],[PRODUCT ID]],Master_Data[],6,0)</f>
        <v>142.80000000000001</v>
      </c>
      <c r="M326" s="2">
        <f>Input_Data[[#This Row],[BUYING PRIZE]]*Input_Data[[#This Row],[QUANTITY]]</f>
        <v>210</v>
      </c>
      <c r="N326" s="2">
        <f>Input_Data[[#This Row],[SELLING PRICE]]*Input_Data[[#This Row],[QUANTITY]]*(1-Input_Data[[#This Row],[DISCOUNT %]])</f>
        <v>285.60000000000002</v>
      </c>
      <c r="O326">
        <f>DAY(Input_Data[[#This Row],[DATE]])</f>
        <v>1</v>
      </c>
      <c r="P326" t="str">
        <f>TEXT(Input_Data[[#This Row],[DATE]],"mmm")</f>
        <v>Apr</v>
      </c>
      <c r="Q326">
        <f>YEAR(Input_Data[[#This Row],[DATE]])</f>
        <v>2022</v>
      </c>
    </row>
    <row r="327" spans="1:17" x14ac:dyDescent="0.35">
      <c r="A327" s="1">
        <v>44653</v>
      </c>
      <c r="B327" t="s">
        <v>10</v>
      </c>
      <c r="C327">
        <v>3</v>
      </c>
      <c r="D327" t="s">
        <v>113</v>
      </c>
      <c r="E327" t="s">
        <v>112</v>
      </c>
      <c r="F327">
        <v>0</v>
      </c>
      <c r="G327" t="s">
        <v>137</v>
      </c>
      <c r="H327" t="str">
        <f>VLOOKUP(Input_Data[[#This Row],[PRODUCT ID]],Master_Data[],2,0)</f>
        <v>Product02</v>
      </c>
      <c r="I327" t="str">
        <f>VLOOKUP(Input_Data[[#This Row],[PRODUCT ID]],Master_Data[],3,0)</f>
        <v>Category01</v>
      </c>
      <c r="J327" t="str">
        <f>VLOOKUP(Input_Data[[#This Row],[PRODUCT ID]],Master_Data[],4,0)</f>
        <v>Kg</v>
      </c>
      <c r="K327" s="2">
        <f>VLOOKUP(Input_Data[[#This Row],[PRODUCT ID]],Master_Data[],5,0)</f>
        <v>105</v>
      </c>
      <c r="L327" s="2">
        <f>VLOOKUP(Input_Data[[#This Row],[PRODUCT ID]],Master_Data[],6,0)</f>
        <v>142.80000000000001</v>
      </c>
      <c r="M327" s="2">
        <f>Input_Data[[#This Row],[BUYING PRIZE]]*Input_Data[[#This Row],[QUANTITY]]</f>
        <v>315</v>
      </c>
      <c r="N327" s="2">
        <f>Input_Data[[#This Row],[SELLING PRICE]]*Input_Data[[#This Row],[QUANTITY]]*(1-Input_Data[[#This Row],[DISCOUNT %]])</f>
        <v>428.40000000000003</v>
      </c>
      <c r="O327">
        <f>DAY(Input_Data[[#This Row],[DATE]])</f>
        <v>2</v>
      </c>
      <c r="P327" t="str">
        <f>TEXT(Input_Data[[#This Row],[DATE]],"mmm")</f>
        <v>Apr</v>
      </c>
      <c r="Q327">
        <f>YEAR(Input_Data[[#This Row],[DATE]])</f>
        <v>2022</v>
      </c>
    </row>
    <row r="328" spans="1:17" x14ac:dyDescent="0.35">
      <c r="A328" s="1">
        <v>44657</v>
      </c>
      <c r="B328" t="s">
        <v>93</v>
      </c>
      <c r="C328">
        <v>2</v>
      </c>
      <c r="D328" t="s">
        <v>110</v>
      </c>
      <c r="E328" t="s">
        <v>112</v>
      </c>
      <c r="F328">
        <v>0</v>
      </c>
      <c r="G328" t="s">
        <v>141</v>
      </c>
      <c r="H328" t="str">
        <f>VLOOKUP(Input_Data[[#This Row],[PRODUCT ID]],Master_Data[],2,0)</f>
        <v>Product40</v>
      </c>
      <c r="I328" t="str">
        <f>VLOOKUP(Input_Data[[#This Row],[PRODUCT ID]],Master_Data[],3,0)</f>
        <v>Category05</v>
      </c>
      <c r="J328" t="str">
        <f>VLOOKUP(Input_Data[[#This Row],[PRODUCT ID]],Master_Data[],4,0)</f>
        <v>Kg</v>
      </c>
      <c r="K328" s="2">
        <f>VLOOKUP(Input_Data[[#This Row],[PRODUCT ID]],Master_Data[],5,0)</f>
        <v>90</v>
      </c>
      <c r="L328" s="2">
        <f>VLOOKUP(Input_Data[[#This Row],[PRODUCT ID]],Master_Data[],6,0)</f>
        <v>115.2</v>
      </c>
      <c r="M328" s="2">
        <f>Input_Data[[#This Row],[BUYING PRIZE]]*Input_Data[[#This Row],[QUANTITY]]</f>
        <v>180</v>
      </c>
      <c r="N328" s="2">
        <f>Input_Data[[#This Row],[SELLING PRICE]]*Input_Data[[#This Row],[QUANTITY]]*(1-Input_Data[[#This Row],[DISCOUNT %]])</f>
        <v>230.4</v>
      </c>
      <c r="O328">
        <f>DAY(Input_Data[[#This Row],[DATE]])</f>
        <v>6</v>
      </c>
      <c r="P328" t="str">
        <f>TEXT(Input_Data[[#This Row],[DATE]],"mmm")</f>
        <v>Apr</v>
      </c>
      <c r="Q328">
        <f>YEAR(Input_Data[[#This Row],[DATE]])</f>
        <v>2022</v>
      </c>
    </row>
    <row r="329" spans="1:17" x14ac:dyDescent="0.35">
      <c r="A329" s="1">
        <v>44658</v>
      </c>
      <c r="B329" t="s">
        <v>63</v>
      </c>
      <c r="C329">
        <v>7</v>
      </c>
      <c r="D329" t="s">
        <v>113</v>
      </c>
      <c r="E329" t="s">
        <v>111</v>
      </c>
      <c r="F329">
        <v>0</v>
      </c>
      <c r="G329" t="s">
        <v>142</v>
      </c>
      <c r="H329" t="str">
        <f>VLOOKUP(Input_Data[[#This Row],[PRODUCT ID]],Master_Data[],2,0)</f>
        <v>Product26</v>
      </c>
      <c r="I329" t="str">
        <f>VLOOKUP(Input_Data[[#This Row],[PRODUCT ID]],Master_Data[],3,0)</f>
        <v>Category04</v>
      </c>
      <c r="J329" t="str">
        <f>VLOOKUP(Input_Data[[#This Row],[PRODUCT ID]],Master_Data[],4,0)</f>
        <v>No.</v>
      </c>
      <c r="K329" s="2">
        <f>VLOOKUP(Input_Data[[#This Row],[PRODUCT ID]],Master_Data[],5,0)</f>
        <v>18</v>
      </c>
      <c r="L329" s="2">
        <f>VLOOKUP(Input_Data[[#This Row],[PRODUCT ID]],Master_Data[],6,0)</f>
        <v>24.66</v>
      </c>
      <c r="M329" s="2">
        <f>Input_Data[[#This Row],[BUYING PRIZE]]*Input_Data[[#This Row],[QUANTITY]]</f>
        <v>126</v>
      </c>
      <c r="N329" s="2">
        <f>Input_Data[[#This Row],[SELLING PRICE]]*Input_Data[[#This Row],[QUANTITY]]*(1-Input_Data[[#This Row],[DISCOUNT %]])</f>
        <v>172.62</v>
      </c>
      <c r="O329">
        <f>DAY(Input_Data[[#This Row],[DATE]])</f>
        <v>7</v>
      </c>
      <c r="P329" t="str">
        <f>TEXT(Input_Data[[#This Row],[DATE]],"mmm")</f>
        <v>Apr</v>
      </c>
      <c r="Q329">
        <f>YEAR(Input_Data[[#This Row],[DATE]])</f>
        <v>2022</v>
      </c>
    </row>
    <row r="330" spans="1:17" x14ac:dyDescent="0.35">
      <c r="A330" s="1">
        <v>44660</v>
      </c>
      <c r="B330" t="s">
        <v>91</v>
      </c>
      <c r="C330">
        <v>12</v>
      </c>
      <c r="D330" t="s">
        <v>110</v>
      </c>
      <c r="E330" t="s">
        <v>112</v>
      </c>
      <c r="F330">
        <v>0</v>
      </c>
      <c r="G330" t="s">
        <v>137</v>
      </c>
      <c r="H330" t="str">
        <f>VLOOKUP(Input_Data[[#This Row],[PRODUCT ID]],Master_Data[],2,0)</f>
        <v>Product39</v>
      </c>
      <c r="I330" t="str">
        <f>VLOOKUP(Input_Data[[#This Row],[PRODUCT ID]],Master_Data[],3,0)</f>
        <v>Category05</v>
      </c>
      <c r="J330" t="str">
        <f>VLOOKUP(Input_Data[[#This Row],[PRODUCT ID]],Master_Data[],4,0)</f>
        <v>No.</v>
      </c>
      <c r="K330" s="2">
        <f>VLOOKUP(Input_Data[[#This Row],[PRODUCT ID]],Master_Data[],5,0)</f>
        <v>37</v>
      </c>
      <c r="L330" s="2">
        <f>VLOOKUP(Input_Data[[#This Row],[PRODUCT ID]],Master_Data[],6,0)</f>
        <v>42.55</v>
      </c>
      <c r="M330" s="2">
        <f>Input_Data[[#This Row],[BUYING PRIZE]]*Input_Data[[#This Row],[QUANTITY]]</f>
        <v>444</v>
      </c>
      <c r="N330" s="2">
        <f>Input_Data[[#This Row],[SELLING PRICE]]*Input_Data[[#This Row],[QUANTITY]]*(1-Input_Data[[#This Row],[DISCOUNT %]])</f>
        <v>510.59999999999997</v>
      </c>
      <c r="O330">
        <f>DAY(Input_Data[[#This Row],[DATE]])</f>
        <v>9</v>
      </c>
      <c r="P330" t="str">
        <f>TEXT(Input_Data[[#This Row],[DATE]],"mmm")</f>
        <v>Apr</v>
      </c>
      <c r="Q330">
        <f>YEAR(Input_Data[[#This Row],[DATE]])</f>
        <v>2022</v>
      </c>
    </row>
    <row r="331" spans="1:17" x14ac:dyDescent="0.35">
      <c r="A331" s="1">
        <v>44660</v>
      </c>
      <c r="B331" t="s">
        <v>10</v>
      </c>
      <c r="C331">
        <v>9</v>
      </c>
      <c r="D331" t="s">
        <v>111</v>
      </c>
      <c r="E331" t="s">
        <v>111</v>
      </c>
      <c r="F331">
        <v>0</v>
      </c>
      <c r="G331" t="s">
        <v>137</v>
      </c>
      <c r="H331" t="str">
        <f>VLOOKUP(Input_Data[[#This Row],[PRODUCT ID]],Master_Data[],2,0)</f>
        <v>Product02</v>
      </c>
      <c r="I331" t="str">
        <f>VLOOKUP(Input_Data[[#This Row],[PRODUCT ID]],Master_Data[],3,0)</f>
        <v>Category01</v>
      </c>
      <c r="J331" t="str">
        <f>VLOOKUP(Input_Data[[#This Row],[PRODUCT ID]],Master_Data[],4,0)</f>
        <v>Kg</v>
      </c>
      <c r="K331" s="2">
        <f>VLOOKUP(Input_Data[[#This Row],[PRODUCT ID]],Master_Data[],5,0)</f>
        <v>105</v>
      </c>
      <c r="L331" s="2">
        <f>VLOOKUP(Input_Data[[#This Row],[PRODUCT ID]],Master_Data[],6,0)</f>
        <v>142.80000000000001</v>
      </c>
      <c r="M331" s="2">
        <f>Input_Data[[#This Row],[BUYING PRIZE]]*Input_Data[[#This Row],[QUANTITY]]</f>
        <v>945</v>
      </c>
      <c r="N331" s="2">
        <f>Input_Data[[#This Row],[SELLING PRICE]]*Input_Data[[#This Row],[QUANTITY]]*(1-Input_Data[[#This Row],[DISCOUNT %]])</f>
        <v>1285.2</v>
      </c>
      <c r="O331">
        <f>DAY(Input_Data[[#This Row],[DATE]])</f>
        <v>9</v>
      </c>
      <c r="P331" t="str">
        <f>TEXT(Input_Data[[#This Row],[DATE]],"mmm")</f>
        <v>Apr</v>
      </c>
      <c r="Q331">
        <f>YEAR(Input_Data[[#This Row],[DATE]])</f>
        <v>2022</v>
      </c>
    </row>
    <row r="332" spans="1:17" x14ac:dyDescent="0.35">
      <c r="A332" s="1">
        <v>44664</v>
      </c>
      <c r="B332" t="s">
        <v>42</v>
      </c>
      <c r="C332">
        <v>14</v>
      </c>
      <c r="D332" t="s">
        <v>110</v>
      </c>
      <c r="E332" t="s">
        <v>111</v>
      </c>
      <c r="F332">
        <v>0</v>
      </c>
      <c r="G332" t="s">
        <v>141</v>
      </c>
      <c r="H332" t="str">
        <f>VLOOKUP(Input_Data[[#This Row],[PRODUCT ID]],Master_Data[],2,0)</f>
        <v>Product16</v>
      </c>
      <c r="I332" t="str">
        <f>VLOOKUP(Input_Data[[#This Row],[PRODUCT ID]],Master_Data[],3,0)</f>
        <v>Category02</v>
      </c>
      <c r="J332" t="str">
        <f>VLOOKUP(Input_Data[[#This Row],[PRODUCT ID]],Master_Data[],4,0)</f>
        <v>No.</v>
      </c>
      <c r="K332" s="2">
        <f>VLOOKUP(Input_Data[[#This Row],[PRODUCT ID]],Master_Data[],5,0)</f>
        <v>13</v>
      </c>
      <c r="L332" s="2">
        <f>VLOOKUP(Input_Data[[#This Row],[PRODUCT ID]],Master_Data[],6,0)</f>
        <v>16.64</v>
      </c>
      <c r="M332" s="2">
        <f>Input_Data[[#This Row],[BUYING PRIZE]]*Input_Data[[#This Row],[QUANTITY]]</f>
        <v>182</v>
      </c>
      <c r="N332" s="2">
        <f>Input_Data[[#This Row],[SELLING PRICE]]*Input_Data[[#This Row],[QUANTITY]]*(1-Input_Data[[#This Row],[DISCOUNT %]])</f>
        <v>232.96</v>
      </c>
      <c r="O332">
        <f>DAY(Input_Data[[#This Row],[DATE]])</f>
        <v>13</v>
      </c>
      <c r="P332" t="str">
        <f>TEXT(Input_Data[[#This Row],[DATE]],"mmm")</f>
        <v>Apr</v>
      </c>
      <c r="Q332">
        <f>YEAR(Input_Data[[#This Row],[DATE]])</f>
        <v>2022</v>
      </c>
    </row>
    <row r="333" spans="1:17" x14ac:dyDescent="0.35">
      <c r="A333" s="1">
        <v>44669</v>
      </c>
      <c r="B333" t="s">
        <v>95</v>
      </c>
      <c r="C333">
        <v>9</v>
      </c>
      <c r="D333" t="s">
        <v>113</v>
      </c>
      <c r="E333" t="s">
        <v>112</v>
      </c>
      <c r="F333">
        <v>0</v>
      </c>
      <c r="G333" t="s">
        <v>139</v>
      </c>
      <c r="H333" t="str">
        <f>VLOOKUP(Input_Data[[#This Row],[PRODUCT ID]],Master_Data[],2,0)</f>
        <v>Product41</v>
      </c>
      <c r="I333" t="str">
        <f>VLOOKUP(Input_Data[[#This Row],[PRODUCT ID]],Master_Data[],3,0)</f>
        <v>Category05</v>
      </c>
      <c r="J333" t="str">
        <f>VLOOKUP(Input_Data[[#This Row],[PRODUCT ID]],Master_Data[],4,0)</f>
        <v>Ft</v>
      </c>
      <c r="K333" s="2">
        <f>VLOOKUP(Input_Data[[#This Row],[PRODUCT ID]],Master_Data[],5,0)</f>
        <v>138</v>
      </c>
      <c r="L333" s="2">
        <f>VLOOKUP(Input_Data[[#This Row],[PRODUCT ID]],Master_Data[],6,0)</f>
        <v>173.88</v>
      </c>
      <c r="M333" s="2">
        <f>Input_Data[[#This Row],[BUYING PRIZE]]*Input_Data[[#This Row],[QUANTITY]]</f>
        <v>1242</v>
      </c>
      <c r="N333" s="2">
        <f>Input_Data[[#This Row],[SELLING PRICE]]*Input_Data[[#This Row],[QUANTITY]]*(1-Input_Data[[#This Row],[DISCOUNT %]])</f>
        <v>1564.92</v>
      </c>
      <c r="O333">
        <f>DAY(Input_Data[[#This Row],[DATE]])</f>
        <v>18</v>
      </c>
      <c r="P333" t="str">
        <f>TEXT(Input_Data[[#This Row],[DATE]],"mmm")</f>
        <v>Apr</v>
      </c>
      <c r="Q333">
        <f>YEAR(Input_Data[[#This Row],[DATE]])</f>
        <v>2022</v>
      </c>
    </row>
    <row r="334" spans="1:17" x14ac:dyDescent="0.35">
      <c r="A334" s="1">
        <v>44671</v>
      </c>
      <c r="B334" t="s">
        <v>46</v>
      </c>
      <c r="C334">
        <v>2</v>
      </c>
      <c r="D334" t="s">
        <v>110</v>
      </c>
      <c r="E334" t="s">
        <v>111</v>
      </c>
      <c r="F334">
        <v>0</v>
      </c>
      <c r="G334" t="s">
        <v>141</v>
      </c>
      <c r="H334" t="str">
        <f>VLOOKUP(Input_Data[[#This Row],[PRODUCT ID]],Master_Data[],2,0)</f>
        <v>Product18</v>
      </c>
      <c r="I334" t="str">
        <f>VLOOKUP(Input_Data[[#This Row],[PRODUCT ID]],Master_Data[],3,0)</f>
        <v>Category02</v>
      </c>
      <c r="J334" t="str">
        <f>VLOOKUP(Input_Data[[#This Row],[PRODUCT ID]],Master_Data[],4,0)</f>
        <v>No.</v>
      </c>
      <c r="K334" s="2">
        <f>VLOOKUP(Input_Data[[#This Row],[PRODUCT ID]],Master_Data[],5,0)</f>
        <v>37</v>
      </c>
      <c r="L334" s="2">
        <f>VLOOKUP(Input_Data[[#This Row],[PRODUCT ID]],Master_Data[],6,0)</f>
        <v>49.21</v>
      </c>
      <c r="M334" s="2">
        <f>Input_Data[[#This Row],[BUYING PRIZE]]*Input_Data[[#This Row],[QUANTITY]]</f>
        <v>74</v>
      </c>
      <c r="N334" s="2">
        <f>Input_Data[[#This Row],[SELLING PRICE]]*Input_Data[[#This Row],[QUANTITY]]*(1-Input_Data[[#This Row],[DISCOUNT %]])</f>
        <v>98.42</v>
      </c>
      <c r="O334">
        <f>DAY(Input_Data[[#This Row],[DATE]])</f>
        <v>20</v>
      </c>
      <c r="P334" t="str">
        <f>TEXT(Input_Data[[#This Row],[DATE]],"mmm")</f>
        <v>Apr</v>
      </c>
      <c r="Q334">
        <f>YEAR(Input_Data[[#This Row],[DATE]])</f>
        <v>2022</v>
      </c>
    </row>
    <row r="335" spans="1:17" x14ac:dyDescent="0.35">
      <c r="A335" s="1">
        <v>44671</v>
      </c>
      <c r="B335" t="s">
        <v>34</v>
      </c>
      <c r="C335">
        <v>4</v>
      </c>
      <c r="D335" t="s">
        <v>113</v>
      </c>
      <c r="E335" t="s">
        <v>111</v>
      </c>
      <c r="F335">
        <v>0</v>
      </c>
      <c r="G335" t="s">
        <v>141</v>
      </c>
      <c r="H335" t="str">
        <f>VLOOKUP(Input_Data[[#This Row],[PRODUCT ID]],Master_Data[],2,0)</f>
        <v>Product12</v>
      </c>
      <c r="I335" t="str">
        <f>VLOOKUP(Input_Data[[#This Row],[PRODUCT ID]],Master_Data[],3,0)</f>
        <v>Category02</v>
      </c>
      <c r="J335" t="str">
        <f>VLOOKUP(Input_Data[[#This Row],[PRODUCT ID]],Master_Data[],4,0)</f>
        <v>Kg</v>
      </c>
      <c r="K335" s="2">
        <f>VLOOKUP(Input_Data[[#This Row],[PRODUCT ID]],Master_Data[],5,0)</f>
        <v>73</v>
      </c>
      <c r="L335" s="2">
        <f>VLOOKUP(Input_Data[[#This Row],[PRODUCT ID]],Master_Data[],6,0)</f>
        <v>94.17</v>
      </c>
      <c r="M335" s="2">
        <f>Input_Data[[#This Row],[BUYING PRIZE]]*Input_Data[[#This Row],[QUANTITY]]</f>
        <v>292</v>
      </c>
      <c r="N335" s="2">
        <f>Input_Data[[#This Row],[SELLING PRICE]]*Input_Data[[#This Row],[QUANTITY]]*(1-Input_Data[[#This Row],[DISCOUNT %]])</f>
        <v>376.68</v>
      </c>
      <c r="O335">
        <f>DAY(Input_Data[[#This Row],[DATE]])</f>
        <v>20</v>
      </c>
      <c r="P335" t="str">
        <f>TEXT(Input_Data[[#This Row],[DATE]],"mmm")</f>
        <v>Apr</v>
      </c>
      <c r="Q335">
        <f>YEAR(Input_Data[[#This Row],[DATE]])</f>
        <v>2022</v>
      </c>
    </row>
    <row r="336" spans="1:17" x14ac:dyDescent="0.35">
      <c r="A336" s="1">
        <v>44672</v>
      </c>
      <c r="B336" t="s">
        <v>72</v>
      </c>
      <c r="C336">
        <v>2</v>
      </c>
      <c r="D336" t="s">
        <v>113</v>
      </c>
      <c r="E336" t="s">
        <v>112</v>
      </c>
      <c r="F336">
        <v>0</v>
      </c>
      <c r="G336" t="s">
        <v>142</v>
      </c>
      <c r="H336" t="str">
        <f>VLOOKUP(Input_Data[[#This Row],[PRODUCT ID]],Master_Data[],2,0)</f>
        <v>Product30</v>
      </c>
      <c r="I336" t="str">
        <f>VLOOKUP(Input_Data[[#This Row],[PRODUCT ID]],Master_Data[],3,0)</f>
        <v>Category04</v>
      </c>
      <c r="J336" t="str">
        <f>VLOOKUP(Input_Data[[#This Row],[PRODUCT ID]],Master_Data[],4,0)</f>
        <v>Ft</v>
      </c>
      <c r="K336" s="2">
        <f>VLOOKUP(Input_Data[[#This Row],[PRODUCT ID]],Master_Data[],5,0)</f>
        <v>148</v>
      </c>
      <c r="L336" s="2">
        <f>VLOOKUP(Input_Data[[#This Row],[PRODUCT ID]],Master_Data[],6,0)</f>
        <v>201.28</v>
      </c>
      <c r="M336" s="2">
        <f>Input_Data[[#This Row],[BUYING PRIZE]]*Input_Data[[#This Row],[QUANTITY]]</f>
        <v>296</v>
      </c>
      <c r="N336" s="2">
        <f>Input_Data[[#This Row],[SELLING PRICE]]*Input_Data[[#This Row],[QUANTITY]]*(1-Input_Data[[#This Row],[DISCOUNT %]])</f>
        <v>402.56</v>
      </c>
      <c r="O336">
        <f>DAY(Input_Data[[#This Row],[DATE]])</f>
        <v>21</v>
      </c>
      <c r="P336" t="str">
        <f>TEXT(Input_Data[[#This Row],[DATE]],"mmm")</f>
        <v>Apr</v>
      </c>
      <c r="Q336">
        <f>YEAR(Input_Data[[#This Row],[DATE]])</f>
        <v>2022</v>
      </c>
    </row>
    <row r="337" spans="1:17" x14ac:dyDescent="0.35">
      <c r="A337" s="1">
        <v>44672</v>
      </c>
      <c r="B337" t="s">
        <v>63</v>
      </c>
      <c r="C337">
        <v>14</v>
      </c>
      <c r="D337" t="s">
        <v>111</v>
      </c>
      <c r="E337" t="s">
        <v>111</v>
      </c>
      <c r="F337">
        <v>0</v>
      </c>
      <c r="G337" t="s">
        <v>142</v>
      </c>
      <c r="H337" t="str">
        <f>VLOOKUP(Input_Data[[#This Row],[PRODUCT ID]],Master_Data[],2,0)</f>
        <v>Product26</v>
      </c>
      <c r="I337" t="str">
        <f>VLOOKUP(Input_Data[[#This Row],[PRODUCT ID]],Master_Data[],3,0)</f>
        <v>Category04</v>
      </c>
      <c r="J337" t="str">
        <f>VLOOKUP(Input_Data[[#This Row],[PRODUCT ID]],Master_Data[],4,0)</f>
        <v>No.</v>
      </c>
      <c r="K337" s="2">
        <f>VLOOKUP(Input_Data[[#This Row],[PRODUCT ID]],Master_Data[],5,0)</f>
        <v>18</v>
      </c>
      <c r="L337" s="2">
        <f>VLOOKUP(Input_Data[[#This Row],[PRODUCT ID]],Master_Data[],6,0)</f>
        <v>24.66</v>
      </c>
      <c r="M337" s="2">
        <f>Input_Data[[#This Row],[BUYING PRIZE]]*Input_Data[[#This Row],[QUANTITY]]</f>
        <v>252</v>
      </c>
      <c r="N337" s="2">
        <f>Input_Data[[#This Row],[SELLING PRICE]]*Input_Data[[#This Row],[QUANTITY]]*(1-Input_Data[[#This Row],[DISCOUNT %]])</f>
        <v>345.24</v>
      </c>
      <c r="O337">
        <f>DAY(Input_Data[[#This Row],[DATE]])</f>
        <v>21</v>
      </c>
      <c r="P337" t="str">
        <f>TEXT(Input_Data[[#This Row],[DATE]],"mmm")</f>
        <v>Apr</v>
      </c>
      <c r="Q337">
        <f>YEAR(Input_Data[[#This Row],[DATE]])</f>
        <v>2022</v>
      </c>
    </row>
    <row r="338" spans="1:17" x14ac:dyDescent="0.35">
      <c r="A338" s="1">
        <v>44674</v>
      </c>
      <c r="B338" t="s">
        <v>101</v>
      </c>
      <c r="C338">
        <v>15</v>
      </c>
      <c r="D338" t="s">
        <v>111</v>
      </c>
      <c r="E338" t="s">
        <v>111</v>
      </c>
      <c r="F338">
        <v>0</v>
      </c>
      <c r="G338" t="s">
        <v>137</v>
      </c>
      <c r="H338" t="str">
        <f>VLOOKUP(Input_Data[[#This Row],[PRODUCT ID]],Master_Data[],2,0)</f>
        <v>Product44</v>
      </c>
      <c r="I338" t="str">
        <f>VLOOKUP(Input_Data[[#This Row],[PRODUCT ID]],Master_Data[],3,0)</f>
        <v>Category05</v>
      </c>
      <c r="J338" t="str">
        <f>VLOOKUP(Input_Data[[#This Row],[PRODUCT ID]],Master_Data[],4,0)</f>
        <v>Kg</v>
      </c>
      <c r="K338" s="2">
        <f>VLOOKUP(Input_Data[[#This Row],[PRODUCT ID]],Master_Data[],5,0)</f>
        <v>76</v>
      </c>
      <c r="L338" s="2">
        <f>VLOOKUP(Input_Data[[#This Row],[PRODUCT ID]],Master_Data[],6,0)</f>
        <v>82.08</v>
      </c>
      <c r="M338" s="2">
        <f>Input_Data[[#This Row],[BUYING PRIZE]]*Input_Data[[#This Row],[QUANTITY]]</f>
        <v>1140</v>
      </c>
      <c r="N338" s="2">
        <f>Input_Data[[#This Row],[SELLING PRICE]]*Input_Data[[#This Row],[QUANTITY]]*(1-Input_Data[[#This Row],[DISCOUNT %]])</f>
        <v>1231.2</v>
      </c>
      <c r="O338">
        <f>DAY(Input_Data[[#This Row],[DATE]])</f>
        <v>23</v>
      </c>
      <c r="P338" t="str">
        <f>TEXT(Input_Data[[#This Row],[DATE]],"mmm")</f>
        <v>Apr</v>
      </c>
      <c r="Q338">
        <f>YEAR(Input_Data[[#This Row],[DATE]])</f>
        <v>2022</v>
      </c>
    </row>
    <row r="339" spans="1:17" x14ac:dyDescent="0.35">
      <c r="A339" s="1">
        <v>44675</v>
      </c>
      <c r="B339" t="s">
        <v>80</v>
      </c>
      <c r="C339">
        <v>4</v>
      </c>
      <c r="D339" t="s">
        <v>113</v>
      </c>
      <c r="E339" t="s">
        <v>111</v>
      </c>
      <c r="F339">
        <v>0</v>
      </c>
      <c r="G339" t="s">
        <v>138</v>
      </c>
      <c r="H339" t="str">
        <f>VLOOKUP(Input_Data[[#This Row],[PRODUCT ID]],Master_Data[],2,0)</f>
        <v>Product34</v>
      </c>
      <c r="I339" t="str">
        <f>VLOOKUP(Input_Data[[#This Row],[PRODUCT ID]],Master_Data[],3,0)</f>
        <v>Category04</v>
      </c>
      <c r="J339" t="str">
        <f>VLOOKUP(Input_Data[[#This Row],[PRODUCT ID]],Master_Data[],4,0)</f>
        <v>Lt</v>
      </c>
      <c r="K339" s="2">
        <f>VLOOKUP(Input_Data[[#This Row],[PRODUCT ID]],Master_Data[],5,0)</f>
        <v>55</v>
      </c>
      <c r="L339" s="2">
        <f>VLOOKUP(Input_Data[[#This Row],[PRODUCT ID]],Master_Data[],6,0)</f>
        <v>58.3</v>
      </c>
      <c r="M339" s="2">
        <f>Input_Data[[#This Row],[BUYING PRIZE]]*Input_Data[[#This Row],[QUANTITY]]</f>
        <v>220</v>
      </c>
      <c r="N339" s="2">
        <f>Input_Data[[#This Row],[SELLING PRICE]]*Input_Data[[#This Row],[QUANTITY]]*(1-Input_Data[[#This Row],[DISCOUNT %]])</f>
        <v>233.2</v>
      </c>
      <c r="O339">
        <f>DAY(Input_Data[[#This Row],[DATE]])</f>
        <v>24</v>
      </c>
      <c r="P339" t="str">
        <f>TEXT(Input_Data[[#This Row],[DATE]],"mmm")</f>
        <v>Apr</v>
      </c>
      <c r="Q339">
        <f>YEAR(Input_Data[[#This Row],[DATE]])</f>
        <v>2022</v>
      </c>
    </row>
    <row r="340" spans="1:17" x14ac:dyDescent="0.35">
      <c r="A340" s="1">
        <v>44676</v>
      </c>
      <c r="B340" t="s">
        <v>14</v>
      </c>
      <c r="C340">
        <v>9</v>
      </c>
      <c r="D340" t="s">
        <v>113</v>
      </c>
      <c r="E340" t="s">
        <v>112</v>
      </c>
      <c r="F340">
        <v>0</v>
      </c>
      <c r="G340" t="s">
        <v>139</v>
      </c>
      <c r="H340" t="str">
        <f>VLOOKUP(Input_Data[[#This Row],[PRODUCT ID]],Master_Data[],2,0)</f>
        <v>Product04</v>
      </c>
      <c r="I340" t="str">
        <f>VLOOKUP(Input_Data[[#This Row],[PRODUCT ID]],Master_Data[],3,0)</f>
        <v>Category01</v>
      </c>
      <c r="J340" t="str">
        <f>VLOOKUP(Input_Data[[#This Row],[PRODUCT ID]],Master_Data[],4,0)</f>
        <v>Lt</v>
      </c>
      <c r="K340" s="2">
        <f>VLOOKUP(Input_Data[[#This Row],[PRODUCT ID]],Master_Data[],5,0)</f>
        <v>44</v>
      </c>
      <c r="L340" s="2">
        <f>VLOOKUP(Input_Data[[#This Row],[PRODUCT ID]],Master_Data[],6,0)</f>
        <v>48.84</v>
      </c>
      <c r="M340" s="2">
        <f>Input_Data[[#This Row],[BUYING PRIZE]]*Input_Data[[#This Row],[QUANTITY]]</f>
        <v>396</v>
      </c>
      <c r="N340" s="2">
        <f>Input_Data[[#This Row],[SELLING PRICE]]*Input_Data[[#This Row],[QUANTITY]]*(1-Input_Data[[#This Row],[DISCOUNT %]])</f>
        <v>439.56000000000006</v>
      </c>
      <c r="O340">
        <f>DAY(Input_Data[[#This Row],[DATE]])</f>
        <v>25</v>
      </c>
      <c r="P340" t="str">
        <f>TEXT(Input_Data[[#This Row],[DATE]],"mmm")</f>
        <v>Apr</v>
      </c>
      <c r="Q340">
        <f>YEAR(Input_Data[[#This Row],[DATE]])</f>
        <v>2022</v>
      </c>
    </row>
    <row r="341" spans="1:17" x14ac:dyDescent="0.35">
      <c r="A341" s="1">
        <v>44676</v>
      </c>
      <c r="B341" t="s">
        <v>12</v>
      </c>
      <c r="C341">
        <v>8</v>
      </c>
      <c r="D341" t="s">
        <v>111</v>
      </c>
      <c r="E341" t="s">
        <v>111</v>
      </c>
      <c r="F341">
        <v>0</v>
      </c>
      <c r="G341" t="s">
        <v>139</v>
      </c>
      <c r="H341" t="str">
        <f>VLOOKUP(Input_Data[[#This Row],[PRODUCT ID]],Master_Data[],2,0)</f>
        <v>Product03</v>
      </c>
      <c r="I341" t="str">
        <f>VLOOKUP(Input_Data[[#This Row],[PRODUCT ID]],Master_Data[],3,0)</f>
        <v>Category01</v>
      </c>
      <c r="J341" t="str">
        <f>VLOOKUP(Input_Data[[#This Row],[PRODUCT ID]],Master_Data[],4,0)</f>
        <v>Kg</v>
      </c>
      <c r="K341" s="2">
        <f>VLOOKUP(Input_Data[[#This Row],[PRODUCT ID]],Master_Data[],5,0)</f>
        <v>71</v>
      </c>
      <c r="L341" s="2">
        <f>VLOOKUP(Input_Data[[#This Row],[PRODUCT ID]],Master_Data[],6,0)</f>
        <v>80.94</v>
      </c>
      <c r="M341" s="2">
        <f>Input_Data[[#This Row],[BUYING PRIZE]]*Input_Data[[#This Row],[QUANTITY]]</f>
        <v>568</v>
      </c>
      <c r="N341" s="2">
        <f>Input_Data[[#This Row],[SELLING PRICE]]*Input_Data[[#This Row],[QUANTITY]]*(1-Input_Data[[#This Row],[DISCOUNT %]])</f>
        <v>647.52</v>
      </c>
      <c r="O341">
        <f>DAY(Input_Data[[#This Row],[DATE]])</f>
        <v>25</v>
      </c>
      <c r="P341" t="str">
        <f>TEXT(Input_Data[[#This Row],[DATE]],"mmm")</f>
        <v>Apr</v>
      </c>
      <c r="Q341">
        <f>YEAR(Input_Data[[#This Row],[DATE]])</f>
        <v>2022</v>
      </c>
    </row>
    <row r="342" spans="1:17" x14ac:dyDescent="0.35">
      <c r="A342" s="1">
        <v>44677</v>
      </c>
      <c r="B342" t="s">
        <v>66</v>
      </c>
      <c r="C342">
        <v>2</v>
      </c>
      <c r="D342" t="s">
        <v>113</v>
      </c>
      <c r="E342" t="s">
        <v>112</v>
      </c>
      <c r="F342">
        <v>0</v>
      </c>
      <c r="G342" t="s">
        <v>140</v>
      </c>
      <c r="H342" t="str">
        <f>VLOOKUP(Input_Data[[#This Row],[PRODUCT ID]],Master_Data[],2,0)</f>
        <v>Product27</v>
      </c>
      <c r="I342" t="str">
        <f>VLOOKUP(Input_Data[[#This Row],[PRODUCT ID]],Master_Data[],3,0)</f>
        <v>Category04</v>
      </c>
      <c r="J342" t="str">
        <f>VLOOKUP(Input_Data[[#This Row],[PRODUCT ID]],Master_Data[],4,0)</f>
        <v>Lt</v>
      </c>
      <c r="K342" s="2">
        <f>VLOOKUP(Input_Data[[#This Row],[PRODUCT ID]],Master_Data[],5,0)</f>
        <v>48</v>
      </c>
      <c r="L342" s="2">
        <f>VLOOKUP(Input_Data[[#This Row],[PRODUCT ID]],Master_Data[],6,0)</f>
        <v>57.120000000000005</v>
      </c>
      <c r="M342" s="2">
        <f>Input_Data[[#This Row],[BUYING PRIZE]]*Input_Data[[#This Row],[QUANTITY]]</f>
        <v>96</v>
      </c>
      <c r="N342" s="2">
        <f>Input_Data[[#This Row],[SELLING PRICE]]*Input_Data[[#This Row],[QUANTITY]]*(1-Input_Data[[#This Row],[DISCOUNT %]])</f>
        <v>114.24000000000001</v>
      </c>
      <c r="O342">
        <f>DAY(Input_Data[[#This Row],[DATE]])</f>
        <v>26</v>
      </c>
      <c r="P342" t="str">
        <f>TEXT(Input_Data[[#This Row],[DATE]],"mmm")</f>
        <v>Apr</v>
      </c>
      <c r="Q342">
        <f>YEAR(Input_Data[[#This Row],[DATE]])</f>
        <v>2022</v>
      </c>
    </row>
    <row r="343" spans="1:17" x14ac:dyDescent="0.35">
      <c r="A343" s="1">
        <v>44679</v>
      </c>
      <c r="B343" t="s">
        <v>38</v>
      </c>
      <c r="C343">
        <v>14</v>
      </c>
      <c r="D343" t="s">
        <v>113</v>
      </c>
      <c r="E343" t="s">
        <v>112</v>
      </c>
      <c r="F343">
        <v>0</v>
      </c>
      <c r="G343" t="s">
        <v>142</v>
      </c>
      <c r="H343" t="str">
        <f>VLOOKUP(Input_Data[[#This Row],[PRODUCT ID]],Master_Data[],2,0)</f>
        <v>Product14</v>
      </c>
      <c r="I343" t="str">
        <f>VLOOKUP(Input_Data[[#This Row],[PRODUCT ID]],Master_Data[],3,0)</f>
        <v>Category02</v>
      </c>
      <c r="J343" t="str">
        <f>VLOOKUP(Input_Data[[#This Row],[PRODUCT ID]],Master_Data[],4,0)</f>
        <v>Kg</v>
      </c>
      <c r="K343" s="2">
        <f>VLOOKUP(Input_Data[[#This Row],[PRODUCT ID]],Master_Data[],5,0)</f>
        <v>112</v>
      </c>
      <c r="L343" s="2">
        <f>VLOOKUP(Input_Data[[#This Row],[PRODUCT ID]],Master_Data[],6,0)</f>
        <v>146.72</v>
      </c>
      <c r="M343" s="2">
        <f>Input_Data[[#This Row],[BUYING PRIZE]]*Input_Data[[#This Row],[QUANTITY]]</f>
        <v>1568</v>
      </c>
      <c r="N343" s="2">
        <f>Input_Data[[#This Row],[SELLING PRICE]]*Input_Data[[#This Row],[QUANTITY]]*(1-Input_Data[[#This Row],[DISCOUNT %]])</f>
        <v>2054.08</v>
      </c>
      <c r="O343">
        <f>DAY(Input_Data[[#This Row],[DATE]])</f>
        <v>28</v>
      </c>
      <c r="P343" t="str">
        <f>TEXT(Input_Data[[#This Row],[DATE]],"mmm")</f>
        <v>Apr</v>
      </c>
      <c r="Q343">
        <f>YEAR(Input_Data[[#This Row],[DATE]])</f>
        <v>2022</v>
      </c>
    </row>
    <row r="344" spans="1:17" x14ac:dyDescent="0.35">
      <c r="A344" s="1">
        <v>44681</v>
      </c>
      <c r="B344" t="s">
        <v>42</v>
      </c>
      <c r="C344">
        <v>13</v>
      </c>
      <c r="D344" t="s">
        <v>111</v>
      </c>
      <c r="E344" t="s">
        <v>111</v>
      </c>
      <c r="F344">
        <v>0</v>
      </c>
      <c r="G344" t="s">
        <v>137</v>
      </c>
      <c r="H344" t="str">
        <f>VLOOKUP(Input_Data[[#This Row],[PRODUCT ID]],Master_Data[],2,0)</f>
        <v>Product16</v>
      </c>
      <c r="I344" t="str">
        <f>VLOOKUP(Input_Data[[#This Row],[PRODUCT ID]],Master_Data[],3,0)</f>
        <v>Category02</v>
      </c>
      <c r="J344" t="str">
        <f>VLOOKUP(Input_Data[[#This Row],[PRODUCT ID]],Master_Data[],4,0)</f>
        <v>No.</v>
      </c>
      <c r="K344" s="2">
        <f>VLOOKUP(Input_Data[[#This Row],[PRODUCT ID]],Master_Data[],5,0)</f>
        <v>13</v>
      </c>
      <c r="L344" s="2">
        <f>VLOOKUP(Input_Data[[#This Row],[PRODUCT ID]],Master_Data[],6,0)</f>
        <v>16.64</v>
      </c>
      <c r="M344" s="2">
        <f>Input_Data[[#This Row],[BUYING PRIZE]]*Input_Data[[#This Row],[QUANTITY]]</f>
        <v>169</v>
      </c>
      <c r="N344" s="2">
        <f>Input_Data[[#This Row],[SELLING PRICE]]*Input_Data[[#This Row],[QUANTITY]]*(1-Input_Data[[#This Row],[DISCOUNT %]])</f>
        <v>216.32</v>
      </c>
      <c r="O344">
        <f>DAY(Input_Data[[#This Row],[DATE]])</f>
        <v>30</v>
      </c>
      <c r="P344" t="str">
        <f>TEXT(Input_Data[[#This Row],[DATE]],"mmm")</f>
        <v>Apr</v>
      </c>
      <c r="Q344">
        <f>YEAR(Input_Data[[#This Row],[DATE]])</f>
        <v>2022</v>
      </c>
    </row>
    <row r="345" spans="1:17" x14ac:dyDescent="0.35">
      <c r="A345" s="1">
        <v>44681</v>
      </c>
      <c r="B345" t="s">
        <v>66</v>
      </c>
      <c r="C345">
        <v>8</v>
      </c>
      <c r="D345" t="s">
        <v>113</v>
      </c>
      <c r="E345" t="s">
        <v>111</v>
      </c>
      <c r="F345">
        <v>0</v>
      </c>
      <c r="G345" t="s">
        <v>137</v>
      </c>
      <c r="H345" t="str">
        <f>VLOOKUP(Input_Data[[#This Row],[PRODUCT ID]],Master_Data[],2,0)</f>
        <v>Product27</v>
      </c>
      <c r="I345" t="str">
        <f>VLOOKUP(Input_Data[[#This Row],[PRODUCT ID]],Master_Data[],3,0)</f>
        <v>Category04</v>
      </c>
      <c r="J345" t="str">
        <f>VLOOKUP(Input_Data[[#This Row],[PRODUCT ID]],Master_Data[],4,0)</f>
        <v>Lt</v>
      </c>
      <c r="K345" s="2">
        <f>VLOOKUP(Input_Data[[#This Row],[PRODUCT ID]],Master_Data[],5,0)</f>
        <v>48</v>
      </c>
      <c r="L345" s="2">
        <f>VLOOKUP(Input_Data[[#This Row],[PRODUCT ID]],Master_Data[],6,0)</f>
        <v>57.120000000000005</v>
      </c>
      <c r="M345" s="2">
        <f>Input_Data[[#This Row],[BUYING PRIZE]]*Input_Data[[#This Row],[QUANTITY]]</f>
        <v>384</v>
      </c>
      <c r="N345" s="2">
        <f>Input_Data[[#This Row],[SELLING PRICE]]*Input_Data[[#This Row],[QUANTITY]]*(1-Input_Data[[#This Row],[DISCOUNT %]])</f>
        <v>456.96000000000004</v>
      </c>
      <c r="O345">
        <f>DAY(Input_Data[[#This Row],[DATE]])</f>
        <v>30</v>
      </c>
      <c r="P345" t="str">
        <f>TEXT(Input_Data[[#This Row],[DATE]],"mmm")</f>
        <v>Apr</v>
      </c>
      <c r="Q345">
        <f>YEAR(Input_Data[[#This Row],[DATE]])</f>
        <v>2022</v>
      </c>
    </row>
    <row r="346" spans="1:17" x14ac:dyDescent="0.35">
      <c r="A346" s="1">
        <v>44682</v>
      </c>
      <c r="B346" t="s">
        <v>80</v>
      </c>
      <c r="C346">
        <v>9</v>
      </c>
      <c r="D346" t="s">
        <v>110</v>
      </c>
      <c r="E346" t="s">
        <v>111</v>
      </c>
      <c r="F346">
        <v>0</v>
      </c>
      <c r="G346" t="s">
        <v>138</v>
      </c>
      <c r="H346" t="str">
        <f>VLOOKUP(Input_Data[[#This Row],[PRODUCT ID]],Master_Data[],2,0)</f>
        <v>Product34</v>
      </c>
      <c r="I346" t="str">
        <f>VLOOKUP(Input_Data[[#This Row],[PRODUCT ID]],Master_Data[],3,0)</f>
        <v>Category04</v>
      </c>
      <c r="J346" t="str">
        <f>VLOOKUP(Input_Data[[#This Row],[PRODUCT ID]],Master_Data[],4,0)</f>
        <v>Lt</v>
      </c>
      <c r="K346" s="2">
        <f>VLOOKUP(Input_Data[[#This Row],[PRODUCT ID]],Master_Data[],5,0)</f>
        <v>55</v>
      </c>
      <c r="L346" s="2">
        <f>VLOOKUP(Input_Data[[#This Row],[PRODUCT ID]],Master_Data[],6,0)</f>
        <v>58.3</v>
      </c>
      <c r="M346" s="2">
        <f>Input_Data[[#This Row],[BUYING PRIZE]]*Input_Data[[#This Row],[QUANTITY]]</f>
        <v>495</v>
      </c>
      <c r="N346" s="2">
        <f>Input_Data[[#This Row],[SELLING PRICE]]*Input_Data[[#This Row],[QUANTITY]]*(1-Input_Data[[#This Row],[DISCOUNT %]])</f>
        <v>524.69999999999993</v>
      </c>
      <c r="O346">
        <f>DAY(Input_Data[[#This Row],[DATE]])</f>
        <v>1</v>
      </c>
      <c r="P346" t="str">
        <f>TEXT(Input_Data[[#This Row],[DATE]],"mmm")</f>
        <v>May</v>
      </c>
      <c r="Q346">
        <f>YEAR(Input_Data[[#This Row],[DATE]])</f>
        <v>2022</v>
      </c>
    </row>
    <row r="347" spans="1:17" x14ac:dyDescent="0.35">
      <c r="A347" s="1">
        <v>44682</v>
      </c>
      <c r="B347" t="s">
        <v>78</v>
      </c>
      <c r="C347">
        <v>6</v>
      </c>
      <c r="D347" t="s">
        <v>111</v>
      </c>
      <c r="E347" t="s">
        <v>111</v>
      </c>
      <c r="F347">
        <v>0</v>
      </c>
      <c r="G347" t="s">
        <v>138</v>
      </c>
      <c r="H347" t="str">
        <f>VLOOKUP(Input_Data[[#This Row],[PRODUCT ID]],Master_Data[],2,0)</f>
        <v>Product33</v>
      </c>
      <c r="I347" t="str">
        <f>VLOOKUP(Input_Data[[#This Row],[PRODUCT ID]],Master_Data[],3,0)</f>
        <v>Category04</v>
      </c>
      <c r="J347" t="str">
        <f>VLOOKUP(Input_Data[[#This Row],[PRODUCT ID]],Master_Data[],4,0)</f>
        <v>Kg</v>
      </c>
      <c r="K347" s="2">
        <f>VLOOKUP(Input_Data[[#This Row],[PRODUCT ID]],Master_Data[],5,0)</f>
        <v>95</v>
      </c>
      <c r="L347" s="2">
        <f>VLOOKUP(Input_Data[[#This Row],[PRODUCT ID]],Master_Data[],6,0)</f>
        <v>119.7</v>
      </c>
      <c r="M347" s="2">
        <f>Input_Data[[#This Row],[BUYING PRIZE]]*Input_Data[[#This Row],[QUANTITY]]</f>
        <v>570</v>
      </c>
      <c r="N347" s="2">
        <f>Input_Data[[#This Row],[SELLING PRICE]]*Input_Data[[#This Row],[QUANTITY]]*(1-Input_Data[[#This Row],[DISCOUNT %]])</f>
        <v>718.2</v>
      </c>
      <c r="O347">
        <f>DAY(Input_Data[[#This Row],[DATE]])</f>
        <v>1</v>
      </c>
      <c r="P347" t="str">
        <f>TEXT(Input_Data[[#This Row],[DATE]],"mmm")</f>
        <v>May</v>
      </c>
      <c r="Q347">
        <f>YEAR(Input_Data[[#This Row],[DATE]])</f>
        <v>2022</v>
      </c>
    </row>
    <row r="348" spans="1:17" x14ac:dyDescent="0.35">
      <c r="A348" s="1">
        <v>44683</v>
      </c>
      <c r="B348" t="s">
        <v>36</v>
      </c>
      <c r="C348">
        <v>4</v>
      </c>
      <c r="D348" t="s">
        <v>111</v>
      </c>
      <c r="E348" t="s">
        <v>112</v>
      </c>
      <c r="F348">
        <v>0</v>
      </c>
      <c r="G348" t="s">
        <v>139</v>
      </c>
      <c r="H348" t="str">
        <f>VLOOKUP(Input_Data[[#This Row],[PRODUCT ID]],Master_Data[],2,0)</f>
        <v>Product13</v>
      </c>
      <c r="I348" t="str">
        <f>VLOOKUP(Input_Data[[#This Row],[PRODUCT ID]],Master_Data[],3,0)</f>
        <v>Category02</v>
      </c>
      <c r="J348" t="str">
        <f>VLOOKUP(Input_Data[[#This Row],[PRODUCT ID]],Master_Data[],4,0)</f>
        <v>Kg</v>
      </c>
      <c r="K348" s="2">
        <f>VLOOKUP(Input_Data[[#This Row],[PRODUCT ID]],Master_Data[],5,0)</f>
        <v>112</v>
      </c>
      <c r="L348" s="2">
        <f>VLOOKUP(Input_Data[[#This Row],[PRODUCT ID]],Master_Data[],6,0)</f>
        <v>122.08</v>
      </c>
      <c r="M348" s="2">
        <f>Input_Data[[#This Row],[BUYING PRIZE]]*Input_Data[[#This Row],[QUANTITY]]</f>
        <v>448</v>
      </c>
      <c r="N348" s="2">
        <f>Input_Data[[#This Row],[SELLING PRICE]]*Input_Data[[#This Row],[QUANTITY]]*(1-Input_Data[[#This Row],[DISCOUNT %]])</f>
        <v>488.32</v>
      </c>
      <c r="O348">
        <f>DAY(Input_Data[[#This Row],[DATE]])</f>
        <v>2</v>
      </c>
      <c r="P348" t="str">
        <f>TEXT(Input_Data[[#This Row],[DATE]],"mmm")</f>
        <v>May</v>
      </c>
      <c r="Q348">
        <f>YEAR(Input_Data[[#This Row],[DATE]])</f>
        <v>2022</v>
      </c>
    </row>
    <row r="349" spans="1:17" x14ac:dyDescent="0.35">
      <c r="A349" s="1">
        <v>44685</v>
      </c>
      <c r="B349" t="s">
        <v>50</v>
      </c>
      <c r="C349">
        <v>10</v>
      </c>
      <c r="D349" t="s">
        <v>113</v>
      </c>
      <c r="E349" t="s">
        <v>111</v>
      </c>
      <c r="F349">
        <v>0</v>
      </c>
      <c r="G349" t="s">
        <v>141</v>
      </c>
      <c r="H349" t="str">
        <f>VLOOKUP(Input_Data[[#This Row],[PRODUCT ID]],Master_Data[],2,0)</f>
        <v>Product20</v>
      </c>
      <c r="I349" t="str">
        <f>VLOOKUP(Input_Data[[#This Row],[PRODUCT ID]],Master_Data[],3,0)</f>
        <v>Category03</v>
      </c>
      <c r="J349" t="str">
        <f>VLOOKUP(Input_Data[[#This Row],[PRODUCT ID]],Master_Data[],4,0)</f>
        <v>Lt</v>
      </c>
      <c r="K349" s="2">
        <f>VLOOKUP(Input_Data[[#This Row],[PRODUCT ID]],Master_Data[],5,0)</f>
        <v>61</v>
      </c>
      <c r="L349" s="2">
        <f>VLOOKUP(Input_Data[[#This Row],[PRODUCT ID]],Master_Data[],6,0)</f>
        <v>76.25</v>
      </c>
      <c r="M349" s="2">
        <f>Input_Data[[#This Row],[BUYING PRIZE]]*Input_Data[[#This Row],[QUANTITY]]</f>
        <v>610</v>
      </c>
      <c r="N349" s="2">
        <f>Input_Data[[#This Row],[SELLING PRICE]]*Input_Data[[#This Row],[QUANTITY]]*(1-Input_Data[[#This Row],[DISCOUNT %]])</f>
        <v>762.5</v>
      </c>
      <c r="O349">
        <f>DAY(Input_Data[[#This Row],[DATE]])</f>
        <v>4</v>
      </c>
      <c r="P349" t="str">
        <f>TEXT(Input_Data[[#This Row],[DATE]],"mmm")</f>
        <v>May</v>
      </c>
      <c r="Q349">
        <f>YEAR(Input_Data[[#This Row],[DATE]])</f>
        <v>2022</v>
      </c>
    </row>
    <row r="350" spans="1:17" x14ac:dyDescent="0.35">
      <c r="A350" s="1">
        <v>44687</v>
      </c>
      <c r="B350" t="s">
        <v>80</v>
      </c>
      <c r="C350">
        <v>7</v>
      </c>
      <c r="D350" t="s">
        <v>113</v>
      </c>
      <c r="E350" t="s">
        <v>111</v>
      </c>
      <c r="F350">
        <v>0</v>
      </c>
      <c r="G350" t="s">
        <v>136</v>
      </c>
      <c r="H350" t="str">
        <f>VLOOKUP(Input_Data[[#This Row],[PRODUCT ID]],Master_Data[],2,0)</f>
        <v>Product34</v>
      </c>
      <c r="I350" t="str">
        <f>VLOOKUP(Input_Data[[#This Row],[PRODUCT ID]],Master_Data[],3,0)</f>
        <v>Category04</v>
      </c>
      <c r="J350" t="str">
        <f>VLOOKUP(Input_Data[[#This Row],[PRODUCT ID]],Master_Data[],4,0)</f>
        <v>Lt</v>
      </c>
      <c r="K350" s="2">
        <f>VLOOKUP(Input_Data[[#This Row],[PRODUCT ID]],Master_Data[],5,0)</f>
        <v>55</v>
      </c>
      <c r="L350" s="2">
        <f>VLOOKUP(Input_Data[[#This Row],[PRODUCT ID]],Master_Data[],6,0)</f>
        <v>58.3</v>
      </c>
      <c r="M350" s="2">
        <f>Input_Data[[#This Row],[BUYING PRIZE]]*Input_Data[[#This Row],[QUANTITY]]</f>
        <v>385</v>
      </c>
      <c r="N350" s="2">
        <f>Input_Data[[#This Row],[SELLING PRICE]]*Input_Data[[#This Row],[QUANTITY]]*(1-Input_Data[[#This Row],[DISCOUNT %]])</f>
        <v>408.09999999999997</v>
      </c>
      <c r="O350">
        <f>DAY(Input_Data[[#This Row],[DATE]])</f>
        <v>6</v>
      </c>
      <c r="P350" t="str">
        <f>TEXT(Input_Data[[#This Row],[DATE]],"mmm")</f>
        <v>May</v>
      </c>
      <c r="Q350">
        <f>YEAR(Input_Data[[#This Row],[DATE]])</f>
        <v>2022</v>
      </c>
    </row>
    <row r="351" spans="1:17" x14ac:dyDescent="0.35">
      <c r="A351" s="1">
        <v>44688</v>
      </c>
      <c r="B351" t="s">
        <v>40</v>
      </c>
      <c r="C351">
        <v>4</v>
      </c>
      <c r="D351" t="s">
        <v>111</v>
      </c>
      <c r="E351" t="s">
        <v>112</v>
      </c>
      <c r="F351">
        <v>0</v>
      </c>
      <c r="G351" t="s">
        <v>137</v>
      </c>
      <c r="H351" t="str">
        <f>VLOOKUP(Input_Data[[#This Row],[PRODUCT ID]],Master_Data[],2,0)</f>
        <v>Product15</v>
      </c>
      <c r="I351" t="str">
        <f>VLOOKUP(Input_Data[[#This Row],[PRODUCT ID]],Master_Data[],3,0)</f>
        <v>Category02</v>
      </c>
      <c r="J351" t="str">
        <f>VLOOKUP(Input_Data[[#This Row],[PRODUCT ID]],Master_Data[],4,0)</f>
        <v>No.</v>
      </c>
      <c r="K351" s="2">
        <f>VLOOKUP(Input_Data[[#This Row],[PRODUCT ID]],Master_Data[],5,0)</f>
        <v>12</v>
      </c>
      <c r="L351" s="2">
        <f>VLOOKUP(Input_Data[[#This Row],[PRODUCT ID]],Master_Data[],6,0)</f>
        <v>15.719999999999999</v>
      </c>
      <c r="M351" s="2">
        <f>Input_Data[[#This Row],[BUYING PRIZE]]*Input_Data[[#This Row],[QUANTITY]]</f>
        <v>48</v>
      </c>
      <c r="N351" s="2">
        <f>Input_Data[[#This Row],[SELLING PRICE]]*Input_Data[[#This Row],[QUANTITY]]*(1-Input_Data[[#This Row],[DISCOUNT %]])</f>
        <v>62.879999999999995</v>
      </c>
      <c r="O351">
        <f>DAY(Input_Data[[#This Row],[DATE]])</f>
        <v>7</v>
      </c>
      <c r="P351" t="str">
        <f>TEXT(Input_Data[[#This Row],[DATE]],"mmm")</f>
        <v>May</v>
      </c>
      <c r="Q351">
        <f>YEAR(Input_Data[[#This Row],[DATE]])</f>
        <v>2022</v>
      </c>
    </row>
    <row r="352" spans="1:17" x14ac:dyDescent="0.35">
      <c r="A352" s="1">
        <v>44688</v>
      </c>
      <c r="B352" t="s">
        <v>66</v>
      </c>
      <c r="C352">
        <v>1</v>
      </c>
      <c r="D352" t="s">
        <v>111</v>
      </c>
      <c r="E352" t="s">
        <v>111</v>
      </c>
      <c r="F352">
        <v>0</v>
      </c>
      <c r="G352" t="s">
        <v>137</v>
      </c>
      <c r="H352" t="str">
        <f>VLOOKUP(Input_Data[[#This Row],[PRODUCT ID]],Master_Data[],2,0)</f>
        <v>Product27</v>
      </c>
      <c r="I352" t="str">
        <f>VLOOKUP(Input_Data[[#This Row],[PRODUCT ID]],Master_Data[],3,0)</f>
        <v>Category04</v>
      </c>
      <c r="J352" t="str">
        <f>VLOOKUP(Input_Data[[#This Row],[PRODUCT ID]],Master_Data[],4,0)</f>
        <v>Lt</v>
      </c>
      <c r="K352" s="2">
        <f>VLOOKUP(Input_Data[[#This Row],[PRODUCT ID]],Master_Data[],5,0)</f>
        <v>48</v>
      </c>
      <c r="L352" s="2">
        <f>VLOOKUP(Input_Data[[#This Row],[PRODUCT ID]],Master_Data[],6,0)</f>
        <v>57.120000000000005</v>
      </c>
      <c r="M352" s="2">
        <f>Input_Data[[#This Row],[BUYING PRIZE]]*Input_Data[[#This Row],[QUANTITY]]</f>
        <v>48</v>
      </c>
      <c r="N352" s="2">
        <f>Input_Data[[#This Row],[SELLING PRICE]]*Input_Data[[#This Row],[QUANTITY]]*(1-Input_Data[[#This Row],[DISCOUNT %]])</f>
        <v>57.120000000000005</v>
      </c>
      <c r="O352">
        <f>DAY(Input_Data[[#This Row],[DATE]])</f>
        <v>7</v>
      </c>
      <c r="P352" t="str">
        <f>TEXT(Input_Data[[#This Row],[DATE]],"mmm")</f>
        <v>May</v>
      </c>
      <c r="Q352">
        <f>YEAR(Input_Data[[#This Row],[DATE]])</f>
        <v>2022</v>
      </c>
    </row>
    <row r="353" spans="1:17" x14ac:dyDescent="0.35">
      <c r="A353" s="1">
        <v>44689</v>
      </c>
      <c r="B353" t="s">
        <v>55</v>
      </c>
      <c r="C353">
        <v>7</v>
      </c>
      <c r="D353" t="s">
        <v>111</v>
      </c>
      <c r="E353" t="s">
        <v>111</v>
      </c>
      <c r="F353">
        <v>0</v>
      </c>
      <c r="G353" t="s">
        <v>138</v>
      </c>
      <c r="H353" t="str">
        <f>VLOOKUP(Input_Data[[#This Row],[PRODUCT ID]],Master_Data[],2,0)</f>
        <v>Product22</v>
      </c>
      <c r="I353" t="str">
        <f>VLOOKUP(Input_Data[[#This Row],[PRODUCT ID]],Master_Data[],3,0)</f>
        <v>Category03</v>
      </c>
      <c r="J353" t="str">
        <f>VLOOKUP(Input_Data[[#This Row],[PRODUCT ID]],Master_Data[],4,0)</f>
        <v>Ft</v>
      </c>
      <c r="K353" s="2">
        <f>VLOOKUP(Input_Data[[#This Row],[PRODUCT ID]],Master_Data[],5,0)</f>
        <v>121</v>
      </c>
      <c r="L353" s="2">
        <f>VLOOKUP(Input_Data[[#This Row],[PRODUCT ID]],Master_Data[],6,0)</f>
        <v>141.57</v>
      </c>
      <c r="M353" s="2">
        <f>Input_Data[[#This Row],[BUYING PRIZE]]*Input_Data[[#This Row],[QUANTITY]]</f>
        <v>847</v>
      </c>
      <c r="N353" s="2">
        <f>Input_Data[[#This Row],[SELLING PRICE]]*Input_Data[[#This Row],[QUANTITY]]*(1-Input_Data[[#This Row],[DISCOUNT %]])</f>
        <v>990.99</v>
      </c>
      <c r="O353">
        <f>DAY(Input_Data[[#This Row],[DATE]])</f>
        <v>8</v>
      </c>
      <c r="P353" t="str">
        <f>TEXT(Input_Data[[#This Row],[DATE]],"mmm")</f>
        <v>May</v>
      </c>
      <c r="Q353">
        <f>YEAR(Input_Data[[#This Row],[DATE]])</f>
        <v>2022</v>
      </c>
    </row>
    <row r="354" spans="1:17" x14ac:dyDescent="0.35">
      <c r="A354" s="1">
        <v>44690</v>
      </c>
      <c r="B354" t="s">
        <v>44</v>
      </c>
      <c r="C354">
        <v>12</v>
      </c>
      <c r="D354" t="s">
        <v>110</v>
      </c>
      <c r="E354" t="s">
        <v>112</v>
      </c>
      <c r="F354">
        <v>0</v>
      </c>
      <c r="G354" t="s">
        <v>139</v>
      </c>
      <c r="H354" t="str">
        <f>VLOOKUP(Input_Data[[#This Row],[PRODUCT ID]],Master_Data[],2,0)</f>
        <v>Product17</v>
      </c>
      <c r="I354" t="str">
        <f>VLOOKUP(Input_Data[[#This Row],[PRODUCT ID]],Master_Data[],3,0)</f>
        <v>Category02</v>
      </c>
      <c r="J354" t="str">
        <f>VLOOKUP(Input_Data[[#This Row],[PRODUCT ID]],Master_Data[],4,0)</f>
        <v>Ft</v>
      </c>
      <c r="K354" s="2">
        <f>VLOOKUP(Input_Data[[#This Row],[PRODUCT ID]],Master_Data[],5,0)</f>
        <v>134</v>
      </c>
      <c r="L354" s="2">
        <f>VLOOKUP(Input_Data[[#This Row],[PRODUCT ID]],Master_Data[],6,0)</f>
        <v>156.78</v>
      </c>
      <c r="M354" s="2">
        <f>Input_Data[[#This Row],[BUYING PRIZE]]*Input_Data[[#This Row],[QUANTITY]]</f>
        <v>1608</v>
      </c>
      <c r="N354" s="2">
        <f>Input_Data[[#This Row],[SELLING PRICE]]*Input_Data[[#This Row],[QUANTITY]]*(1-Input_Data[[#This Row],[DISCOUNT %]])</f>
        <v>1881.3600000000001</v>
      </c>
      <c r="O354">
        <f>DAY(Input_Data[[#This Row],[DATE]])</f>
        <v>9</v>
      </c>
      <c r="P354" t="str">
        <f>TEXT(Input_Data[[#This Row],[DATE]],"mmm")</f>
        <v>May</v>
      </c>
      <c r="Q354">
        <f>YEAR(Input_Data[[#This Row],[DATE]])</f>
        <v>2022</v>
      </c>
    </row>
    <row r="355" spans="1:17" x14ac:dyDescent="0.35">
      <c r="A355" s="1">
        <v>44691</v>
      </c>
      <c r="B355" t="s">
        <v>26</v>
      </c>
      <c r="C355">
        <v>6</v>
      </c>
      <c r="D355" t="s">
        <v>113</v>
      </c>
      <c r="E355" t="s">
        <v>111</v>
      </c>
      <c r="F355">
        <v>0</v>
      </c>
      <c r="G355" t="s">
        <v>140</v>
      </c>
      <c r="H355" t="str">
        <f>VLOOKUP(Input_Data[[#This Row],[PRODUCT ID]],Master_Data[],2,0)</f>
        <v>Product09</v>
      </c>
      <c r="I355" t="str">
        <f>VLOOKUP(Input_Data[[#This Row],[PRODUCT ID]],Master_Data[],3,0)</f>
        <v>Category01</v>
      </c>
      <c r="J355" t="str">
        <f>VLOOKUP(Input_Data[[#This Row],[PRODUCT ID]],Master_Data[],4,0)</f>
        <v>No.</v>
      </c>
      <c r="K355" s="2">
        <f>VLOOKUP(Input_Data[[#This Row],[PRODUCT ID]],Master_Data[],5,0)</f>
        <v>6</v>
      </c>
      <c r="L355" s="2">
        <f>VLOOKUP(Input_Data[[#This Row],[PRODUCT ID]],Master_Data[],6,0)</f>
        <v>7.8599999999999994</v>
      </c>
      <c r="M355" s="2">
        <f>Input_Data[[#This Row],[BUYING PRIZE]]*Input_Data[[#This Row],[QUANTITY]]</f>
        <v>36</v>
      </c>
      <c r="N355" s="2">
        <f>Input_Data[[#This Row],[SELLING PRICE]]*Input_Data[[#This Row],[QUANTITY]]*(1-Input_Data[[#This Row],[DISCOUNT %]])</f>
        <v>47.16</v>
      </c>
      <c r="O355">
        <f>DAY(Input_Data[[#This Row],[DATE]])</f>
        <v>10</v>
      </c>
      <c r="P355" t="str">
        <f>TEXT(Input_Data[[#This Row],[DATE]],"mmm")</f>
        <v>May</v>
      </c>
      <c r="Q355">
        <f>YEAR(Input_Data[[#This Row],[DATE]])</f>
        <v>2022</v>
      </c>
    </row>
    <row r="356" spans="1:17" x14ac:dyDescent="0.35">
      <c r="A356" s="1">
        <v>44693</v>
      </c>
      <c r="B356" t="s">
        <v>32</v>
      </c>
      <c r="C356">
        <v>7</v>
      </c>
      <c r="D356" t="s">
        <v>111</v>
      </c>
      <c r="E356" t="s">
        <v>112</v>
      </c>
      <c r="F356">
        <v>0</v>
      </c>
      <c r="G356" t="s">
        <v>142</v>
      </c>
      <c r="H356" t="str">
        <f>VLOOKUP(Input_Data[[#This Row],[PRODUCT ID]],Master_Data[],2,0)</f>
        <v>Product11</v>
      </c>
      <c r="I356" t="str">
        <f>VLOOKUP(Input_Data[[#This Row],[PRODUCT ID]],Master_Data[],3,0)</f>
        <v>Category02</v>
      </c>
      <c r="J356" t="str">
        <f>VLOOKUP(Input_Data[[#This Row],[PRODUCT ID]],Master_Data[],4,0)</f>
        <v>Lt</v>
      </c>
      <c r="K356" s="2">
        <f>VLOOKUP(Input_Data[[#This Row],[PRODUCT ID]],Master_Data[],5,0)</f>
        <v>44</v>
      </c>
      <c r="L356" s="2">
        <f>VLOOKUP(Input_Data[[#This Row],[PRODUCT ID]],Master_Data[],6,0)</f>
        <v>48.4</v>
      </c>
      <c r="M356" s="2">
        <f>Input_Data[[#This Row],[BUYING PRIZE]]*Input_Data[[#This Row],[QUANTITY]]</f>
        <v>308</v>
      </c>
      <c r="N356" s="2">
        <f>Input_Data[[#This Row],[SELLING PRICE]]*Input_Data[[#This Row],[QUANTITY]]*(1-Input_Data[[#This Row],[DISCOUNT %]])</f>
        <v>338.8</v>
      </c>
      <c r="O356">
        <f>DAY(Input_Data[[#This Row],[DATE]])</f>
        <v>12</v>
      </c>
      <c r="P356" t="str">
        <f>TEXT(Input_Data[[#This Row],[DATE]],"mmm")</f>
        <v>May</v>
      </c>
      <c r="Q356">
        <f>YEAR(Input_Data[[#This Row],[DATE]])</f>
        <v>2022</v>
      </c>
    </row>
    <row r="357" spans="1:17" x14ac:dyDescent="0.35">
      <c r="A357" s="1">
        <v>44694</v>
      </c>
      <c r="B357" t="s">
        <v>34</v>
      </c>
      <c r="C357">
        <v>5</v>
      </c>
      <c r="D357" t="s">
        <v>113</v>
      </c>
      <c r="E357" t="s">
        <v>111</v>
      </c>
      <c r="F357">
        <v>0</v>
      </c>
      <c r="G357" t="s">
        <v>136</v>
      </c>
      <c r="H357" t="str">
        <f>VLOOKUP(Input_Data[[#This Row],[PRODUCT ID]],Master_Data[],2,0)</f>
        <v>Product12</v>
      </c>
      <c r="I357" t="str">
        <f>VLOOKUP(Input_Data[[#This Row],[PRODUCT ID]],Master_Data[],3,0)</f>
        <v>Category02</v>
      </c>
      <c r="J357" t="str">
        <f>VLOOKUP(Input_Data[[#This Row],[PRODUCT ID]],Master_Data[],4,0)</f>
        <v>Kg</v>
      </c>
      <c r="K357" s="2">
        <f>VLOOKUP(Input_Data[[#This Row],[PRODUCT ID]],Master_Data[],5,0)</f>
        <v>73</v>
      </c>
      <c r="L357" s="2">
        <f>VLOOKUP(Input_Data[[#This Row],[PRODUCT ID]],Master_Data[],6,0)</f>
        <v>94.17</v>
      </c>
      <c r="M357" s="2">
        <f>Input_Data[[#This Row],[BUYING PRIZE]]*Input_Data[[#This Row],[QUANTITY]]</f>
        <v>365</v>
      </c>
      <c r="N357" s="2">
        <f>Input_Data[[#This Row],[SELLING PRICE]]*Input_Data[[#This Row],[QUANTITY]]*(1-Input_Data[[#This Row],[DISCOUNT %]])</f>
        <v>470.85</v>
      </c>
      <c r="O357">
        <f>DAY(Input_Data[[#This Row],[DATE]])</f>
        <v>13</v>
      </c>
      <c r="P357" t="str">
        <f>TEXT(Input_Data[[#This Row],[DATE]],"mmm")</f>
        <v>May</v>
      </c>
      <c r="Q357">
        <f>YEAR(Input_Data[[#This Row],[DATE]])</f>
        <v>2022</v>
      </c>
    </row>
    <row r="358" spans="1:17" x14ac:dyDescent="0.35">
      <c r="A358" s="1">
        <v>44695</v>
      </c>
      <c r="B358" t="s">
        <v>24</v>
      </c>
      <c r="C358">
        <v>14</v>
      </c>
      <c r="D358" t="s">
        <v>113</v>
      </c>
      <c r="E358" t="s">
        <v>112</v>
      </c>
      <c r="F358">
        <v>0</v>
      </c>
      <c r="G358" t="s">
        <v>137</v>
      </c>
      <c r="H358" t="str">
        <f>VLOOKUP(Input_Data[[#This Row],[PRODUCT ID]],Master_Data[],2,0)</f>
        <v>Product08</v>
      </c>
      <c r="I358" t="str">
        <f>VLOOKUP(Input_Data[[#This Row],[PRODUCT ID]],Master_Data[],3,0)</f>
        <v>Category01</v>
      </c>
      <c r="J358" t="str">
        <f>VLOOKUP(Input_Data[[#This Row],[PRODUCT ID]],Master_Data[],4,0)</f>
        <v>Kg</v>
      </c>
      <c r="K358" s="2">
        <f>VLOOKUP(Input_Data[[#This Row],[PRODUCT ID]],Master_Data[],5,0)</f>
        <v>83</v>
      </c>
      <c r="L358" s="2">
        <f>VLOOKUP(Input_Data[[#This Row],[PRODUCT ID]],Master_Data[],6,0)</f>
        <v>94.62</v>
      </c>
      <c r="M358" s="2">
        <f>Input_Data[[#This Row],[BUYING PRIZE]]*Input_Data[[#This Row],[QUANTITY]]</f>
        <v>1162</v>
      </c>
      <c r="N358" s="2">
        <f>Input_Data[[#This Row],[SELLING PRICE]]*Input_Data[[#This Row],[QUANTITY]]*(1-Input_Data[[#This Row],[DISCOUNT %]])</f>
        <v>1324.68</v>
      </c>
      <c r="O358">
        <f>DAY(Input_Data[[#This Row],[DATE]])</f>
        <v>14</v>
      </c>
      <c r="P358" t="str">
        <f>TEXT(Input_Data[[#This Row],[DATE]],"mmm")</f>
        <v>May</v>
      </c>
      <c r="Q358">
        <f>YEAR(Input_Data[[#This Row],[DATE]])</f>
        <v>2022</v>
      </c>
    </row>
    <row r="359" spans="1:17" x14ac:dyDescent="0.35">
      <c r="A359" s="1">
        <v>44696</v>
      </c>
      <c r="B359" t="s">
        <v>50</v>
      </c>
      <c r="C359">
        <v>5</v>
      </c>
      <c r="D359" t="s">
        <v>111</v>
      </c>
      <c r="E359" t="s">
        <v>111</v>
      </c>
      <c r="F359">
        <v>0</v>
      </c>
      <c r="G359" t="s">
        <v>138</v>
      </c>
      <c r="H359" t="str">
        <f>VLOOKUP(Input_Data[[#This Row],[PRODUCT ID]],Master_Data[],2,0)</f>
        <v>Product20</v>
      </c>
      <c r="I359" t="str">
        <f>VLOOKUP(Input_Data[[#This Row],[PRODUCT ID]],Master_Data[],3,0)</f>
        <v>Category03</v>
      </c>
      <c r="J359" t="str">
        <f>VLOOKUP(Input_Data[[#This Row],[PRODUCT ID]],Master_Data[],4,0)</f>
        <v>Lt</v>
      </c>
      <c r="K359" s="2">
        <f>VLOOKUP(Input_Data[[#This Row],[PRODUCT ID]],Master_Data[],5,0)</f>
        <v>61</v>
      </c>
      <c r="L359" s="2">
        <f>VLOOKUP(Input_Data[[#This Row],[PRODUCT ID]],Master_Data[],6,0)</f>
        <v>76.25</v>
      </c>
      <c r="M359" s="2">
        <f>Input_Data[[#This Row],[BUYING PRIZE]]*Input_Data[[#This Row],[QUANTITY]]</f>
        <v>305</v>
      </c>
      <c r="N359" s="2">
        <f>Input_Data[[#This Row],[SELLING PRICE]]*Input_Data[[#This Row],[QUANTITY]]*(1-Input_Data[[#This Row],[DISCOUNT %]])</f>
        <v>381.25</v>
      </c>
      <c r="O359">
        <f>DAY(Input_Data[[#This Row],[DATE]])</f>
        <v>15</v>
      </c>
      <c r="P359" t="str">
        <f>TEXT(Input_Data[[#This Row],[DATE]],"mmm")</f>
        <v>May</v>
      </c>
      <c r="Q359">
        <f>YEAR(Input_Data[[#This Row],[DATE]])</f>
        <v>2022</v>
      </c>
    </row>
    <row r="360" spans="1:17" x14ac:dyDescent="0.35">
      <c r="A360" s="1">
        <v>44697</v>
      </c>
      <c r="B360" t="s">
        <v>29</v>
      </c>
      <c r="C360">
        <v>13</v>
      </c>
      <c r="D360" t="s">
        <v>113</v>
      </c>
      <c r="E360" t="s">
        <v>112</v>
      </c>
      <c r="F360">
        <v>0</v>
      </c>
      <c r="G360" t="s">
        <v>139</v>
      </c>
      <c r="H360" t="str">
        <f>VLOOKUP(Input_Data[[#This Row],[PRODUCT ID]],Master_Data[],2,0)</f>
        <v>Product10</v>
      </c>
      <c r="I360" t="str">
        <f>VLOOKUP(Input_Data[[#This Row],[PRODUCT ID]],Master_Data[],3,0)</f>
        <v>Category02</v>
      </c>
      <c r="J360" t="str">
        <f>VLOOKUP(Input_Data[[#This Row],[PRODUCT ID]],Master_Data[],4,0)</f>
        <v>Ft</v>
      </c>
      <c r="K360" s="2">
        <f>VLOOKUP(Input_Data[[#This Row],[PRODUCT ID]],Master_Data[],5,0)</f>
        <v>148</v>
      </c>
      <c r="L360" s="2">
        <f>VLOOKUP(Input_Data[[#This Row],[PRODUCT ID]],Master_Data[],6,0)</f>
        <v>164.28</v>
      </c>
      <c r="M360" s="2">
        <f>Input_Data[[#This Row],[BUYING PRIZE]]*Input_Data[[#This Row],[QUANTITY]]</f>
        <v>1924</v>
      </c>
      <c r="N360" s="2">
        <f>Input_Data[[#This Row],[SELLING PRICE]]*Input_Data[[#This Row],[QUANTITY]]*(1-Input_Data[[#This Row],[DISCOUNT %]])</f>
        <v>2135.64</v>
      </c>
      <c r="O360">
        <f>DAY(Input_Data[[#This Row],[DATE]])</f>
        <v>16</v>
      </c>
      <c r="P360" t="str">
        <f>TEXT(Input_Data[[#This Row],[DATE]],"mmm")</f>
        <v>May</v>
      </c>
      <c r="Q360">
        <f>YEAR(Input_Data[[#This Row],[DATE]])</f>
        <v>2022</v>
      </c>
    </row>
    <row r="361" spans="1:17" x14ac:dyDescent="0.35">
      <c r="A361" s="1">
        <v>44697</v>
      </c>
      <c r="B361" t="s">
        <v>74</v>
      </c>
      <c r="C361">
        <v>13</v>
      </c>
      <c r="D361" t="s">
        <v>111</v>
      </c>
      <c r="E361" t="s">
        <v>111</v>
      </c>
      <c r="F361">
        <v>0</v>
      </c>
      <c r="G361" t="s">
        <v>139</v>
      </c>
      <c r="H361" t="str">
        <f>VLOOKUP(Input_Data[[#This Row],[PRODUCT ID]],Master_Data[],2,0)</f>
        <v>Product31</v>
      </c>
      <c r="I361" t="str">
        <f>VLOOKUP(Input_Data[[#This Row],[PRODUCT ID]],Master_Data[],3,0)</f>
        <v>Category04</v>
      </c>
      <c r="J361" t="str">
        <f>VLOOKUP(Input_Data[[#This Row],[PRODUCT ID]],Master_Data[],4,0)</f>
        <v>Kg</v>
      </c>
      <c r="K361" s="2">
        <f>VLOOKUP(Input_Data[[#This Row],[PRODUCT ID]],Master_Data[],5,0)</f>
        <v>93</v>
      </c>
      <c r="L361" s="2">
        <f>VLOOKUP(Input_Data[[#This Row],[PRODUCT ID]],Master_Data[],6,0)</f>
        <v>104.16</v>
      </c>
      <c r="M361" s="2">
        <f>Input_Data[[#This Row],[BUYING PRIZE]]*Input_Data[[#This Row],[QUANTITY]]</f>
        <v>1209</v>
      </c>
      <c r="N361" s="2">
        <f>Input_Data[[#This Row],[SELLING PRICE]]*Input_Data[[#This Row],[QUANTITY]]*(1-Input_Data[[#This Row],[DISCOUNT %]])</f>
        <v>1354.08</v>
      </c>
      <c r="O361">
        <f>DAY(Input_Data[[#This Row],[DATE]])</f>
        <v>16</v>
      </c>
      <c r="P361" t="str">
        <f>TEXT(Input_Data[[#This Row],[DATE]],"mmm")</f>
        <v>May</v>
      </c>
      <c r="Q361">
        <f>YEAR(Input_Data[[#This Row],[DATE]])</f>
        <v>2022</v>
      </c>
    </row>
    <row r="362" spans="1:17" x14ac:dyDescent="0.35">
      <c r="A362" s="1">
        <v>44698</v>
      </c>
      <c r="B362" t="s">
        <v>66</v>
      </c>
      <c r="C362">
        <v>8</v>
      </c>
      <c r="D362" t="s">
        <v>113</v>
      </c>
      <c r="E362" t="s">
        <v>112</v>
      </c>
      <c r="F362">
        <v>0</v>
      </c>
      <c r="G362" t="s">
        <v>140</v>
      </c>
      <c r="H362" t="str">
        <f>VLOOKUP(Input_Data[[#This Row],[PRODUCT ID]],Master_Data[],2,0)</f>
        <v>Product27</v>
      </c>
      <c r="I362" t="str">
        <f>VLOOKUP(Input_Data[[#This Row],[PRODUCT ID]],Master_Data[],3,0)</f>
        <v>Category04</v>
      </c>
      <c r="J362" t="str">
        <f>VLOOKUP(Input_Data[[#This Row],[PRODUCT ID]],Master_Data[],4,0)</f>
        <v>Lt</v>
      </c>
      <c r="K362" s="2">
        <f>VLOOKUP(Input_Data[[#This Row],[PRODUCT ID]],Master_Data[],5,0)</f>
        <v>48</v>
      </c>
      <c r="L362" s="2">
        <f>VLOOKUP(Input_Data[[#This Row],[PRODUCT ID]],Master_Data[],6,0)</f>
        <v>57.120000000000005</v>
      </c>
      <c r="M362" s="2">
        <f>Input_Data[[#This Row],[BUYING PRIZE]]*Input_Data[[#This Row],[QUANTITY]]</f>
        <v>384</v>
      </c>
      <c r="N362" s="2">
        <f>Input_Data[[#This Row],[SELLING PRICE]]*Input_Data[[#This Row],[QUANTITY]]*(1-Input_Data[[#This Row],[DISCOUNT %]])</f>
        <v>456.96000000000004</v>
      </c>
      <c r="O362">
        <f>DAY(Input_Data[[#This Row],[DATE]])</f>
        <v>17</v>
      </c>
      <c r="P362" t="str">
        <f>TEXT(Input_Data[[#This Row],[DATE]],"mmm")</f>
        <v>May</v>
      </c>
      <c r="Q362">
        <f>YEAR(Input_Data[[#This Row],[DATE]])</f>
        <v>2022</v>
      </c>
    </row>
    <row r="363" spans="1:17" x14ac:dyDescent="0.35">
      <c r="A363" s="1">
        <v>44699</v>
      </c>
      <c r="B363" t="s">
        <v>66</v>
      </c>
      <c r="C363">
        <v>4</v>
      </c>
      <c r="D363" t="s">
        <v>110</v>
      </c>
      <c r="E363" t="s">
        <v>111</v>
      </c>
      <c r="F363">
        <v>0</v>
      </c>
      <c r="G363" t="s">
        <v>141</v>
      </c>
      <c r="H363" t="str">
        <f>VLOOKUP(Input_Data[[#This Row],[PRODUCT ID]],Master_Data[],2,0)</f>
        <v>Product27</v>
      </c>
      <c r="I363" t="str">
        <f>VLOOKUP(Input_Data[[#This Row],[PRODUCT ID]],Master_Data[],3,0)</f>
        <v>Category04</v>
      </c>
      <c r="J363" t="str">
        <f>VLOOKUP(Input_Data[[#This Row],[PRODUCT ID]],Master_Data[],4,0)</f>
        <v>Lt</v>
      </c>
      <c r="K363" s="2">
        <f>VLOOKUP(Input_Data[[#This Row],[PRODUCT ID]],Master_Data[],5,0)</f>
        <v>48</v>
      </c>
      <c r="L363" s="2">
        <f>VLOOKUP(Input_Data[[#This Row],[PRODUCT ID]],Master_Data[],6,0)</f>
        <v>57.120000000000005</v>
      </c>
      <c r="M363" s="2">
        <f>Input_Data[[#This Row],[BUYING PRIZE]]*Input_Data[[#This Row],[QUANTITY]]</f>
        <v>192</v>
      </c>
      <c r="N363" s="2">
        <f>Input_Data[[#This Row],[SELLING PRICE]]*Input_Data[[#This Row],[QUANTITY]]*(1-Input_Data[[#This Row],[DISCOUNT %]])</f>
        <v>228.48000000000002</v>
      </c>
      <c r="O363">
        <f>DAY(Input_Data[[#This Row],[DATE]])</f>
        <v>18</v>
      </c>
      <c r="P363" t="str">
        <f>TEXT(Input_Data[[#This Row],[DATE]],"mmm")</f>
        <v>May</v>
      </c>
      <c r="Q363">
        <f>YEAR(Input_Data[[#This Row],[DATE]])</f>
        <v>2022</v>
      </c>
    </row>
    <row r="364" spans="1:17" x14ac:dyDescent="0.35">
      <c r="A364" s="1">
        <v>44699</v>
      </c>
      <c r="B364" t="s">
        <v>89</v>
      </c>
      <c r="C364">
        <v>8</v>
      </c>
      <c r="D364" t="s">
        <v>110</v>
      </c>
      <c r="E364" t="s">
        <v>111</v>
      </c>
      <c r="F364">
        <v>0</v>
      </c>
      <c r="G364" t="s">
        <v>141</v>
      </c>
      <c r="H364" t="str">
        <f>VLOOKUP(Input_Data[[#This Row],[PRODUCT ID]],Master_Data[],2,0)</f>
        <v>Product38</v>
      </c>
      <c r="I364" t="str">
        <f>VLOOKUP(Input_Data[[#This Row],[PRODUCT ID]],Master_Data[],3,0)</f>
        <v>Category05</v>
      </c>
      <c r="J364" t="str">
        <f>VLOOKUP(Input_Data[[#This Row],[PRODUCT ID]],Master_Data[],4,0)</f>
        <v>Kg</v>
      </c>
      <c r="K364" s="2">
        <f>VLOOKUP(Input_Data[[#This Row],[PRODUCT ID]],Master_Data[],5,0)</f>
        <v>72</v>
      </c>
      <c r="L364" s="2">
        <f>VLOOKUP(Input_Data[[#This Row],[PRODUCT ID]],Master_Data[],6,0)</f>
        <v>79.92</v>
      </c>
      <c r="M364" s="2">
        <f>Input_Data[[#This Row],[BUYING PRIZE]]*Input_Data[[#This Row],[QUANTITY]]</f>
        <v>576</v>
      </c>
      <c r="N364" s="2">
        <f>Input_Data[[#This Row],[SELLING PRICE]]*Input_Data[[#This Row],[QUANTITY]]*(1-Input_Data[[#This Row],[DISCOUNT %]])</f>
        <v>639.36</v>
      </c>
      <c r="O364">
        <f>DAY(Input_Data[[#This Row],[DATE]])</f>
        <v>18</v>
      </c>
      <c r="P364" t="str">
        <f>TEXT(Input_Data[[#This Row],[DATE]],"mmm")</f>
        <v>May</v>
      </c>
      <c r="Q364">
        <f>YEAR(Input_Data[[#This Row],[DATE]])</f>
        <v>2022</v>
      </c>
    </row>
    <row r="365" spans="1:17" x14ac:dyDescent="0.35">
      <c r="A365" s="1">
        <v>44701</v>
      </c>
      <c r="B365" t="s">
        <v>101</v>
      </c>
      <c r="C365">
        <v>15</v>
      </c>
      <c r="D365" t="s">
        <v>111</v>
      </c>
      <c r="E365" t="s">
        <v>112</v>
      </c>
      <c r="F365">
        <v>0</v>
      </c>
      <c r="G365" t="s">
        <v>136</v>
      </c>
      <c r="H365" t="str">
        <f>VLOOKUP(Input_Data[[#This Row],[PRODUCT ID]],Master_Data[],2,0)</f>
        <v>Product44</v>
      </c>
      <c r="I365" t="str">
        <f>VLOOKUP(Input_Data[[#This Row],[PRODUCT ID]],Master_Data[],3,0)</f>
        <v>Category05</v>
      </c>
      <c r="J365" t="str">
        <f>VLOOKUP(Input_Data[[#This Row],[PRODUCT ID]],Master_Data[],4,0)</f>
        <v>Kg</v>
      </c>
      <c r="K365" s="2">
        <f>VLOOKUP(Input_Data[[#This Row],[PRODUCT ID]],Master_Data[],5,0)</f>
        <v>76</v>
      </c>
      <c r="L365" s="2">
        <f>VLOOKUP(Input_Data[[#This Row],[PRODUCT ID]],Master_Data[],6,0)</f>
        <v>82.08</v>
      </c>
      <c r="M365" s="2">
        <f>Input_Data[[#This Row],[BUYING PRIZE]]*Input_Data[[#This Row],[QUANTITY]]</f>
        <v>1140</v>
      </c>
      <c r="N365" s="2">
        <f>Input_Data[[#This Row],[SELLING PRICE]]*Input_Data[[#This Row],[QUANTITY]]*(1-Input_Data[[#This Row],[DISCOUNT %]])</f>
        <v>1231.2</v>
      </c>
      <c r="O365">
        <f>DAY(Input_Data[[#This Row],[DATE]])</f>
        <v>20</v>
      </c>
      <c r="P365" t="str">
        <f>TEXT(Input_Data[[#This Row],[DATE]],"mmm")</f>
        <v>May</v>
      </c>
      <c r="Q365">
        <f>YEAR(Input_Data[[#This Row],[DATE]])</f>
        <v>2022</v>
      </c>
    </row>
    <row r="366" spans="1:17" x14ac:dyDescent="0.35">
      <c r="A366" s="1">
        <v>44703</v>
      </c>
      <c r="B366" t="s">
        <v>40</v>
      </c>
      <c r="C366">
        <v>12</v>
      </c>
      <c r="D366" t="s">
        <v>113</v>
      </c>
      <c r="E366" t="s">
        <v>111</v>
      </c>
      <c r="F366">
        <v>0</v>
      </c>
      <c r="G366" t="s">
        <v>138</v>
      </c>
      <c r="H366" t="str">
        <f>VLOOKUP(Input_Data[[#This Row],[PRODUCT ID]],Master_Data[],2,0)</f>
        <v>Product15</v>
      </c>
      <c r="I366" t="str">
        <f>VLOOKUP(Input_Data[[#This Row],[PRODUCT ID]],Master_Data[],3,0)</f>
        <v>Category02</v>
      </c>
      <c r="J366" t="str">
        <f>VLOOKUP(Input_Data[[#This Row],[PRODUCT ID]],Master_Data[],4,0)</f>
        <v>No.</v>
      </c>
      <c r="K366" s="2">
        <f>VLOOKUP(Input_Data[[#This Row],[PRODUCT ID]],Master_Data[],5,0)</f>
        <v>12</v>
      </c>
      <c r="L366" s="2">
        <f>VLOOKUP(Input_Data[[#This Row],[PRODUCT ID]],Master_Data[],6,0)</f>
        <v>15.719999999999999</v>
      </c>
      <c r="M366" s="2">
        <f>Input_Data[[#This Row],[BUYING PRIZE]]*Input_Data[[#This Row],[QUANTITY]]</f>
        <v>144</v>
      </c>
      <c r="N366" s="2">
        <f>Input_Data[[#This Row],[SELLING PRICE]]*Input_Data[[#This Row],[QUANTITY]]*(1-Input_Data[[#This Row],[DISCOUNT %]])</f>
        <v>188.64</v>
      </c>
      <c r="O366">
        <f>DAY(Input_Data[[#This Row],[DATE]])</f>
        <v>22</v>
      </c>
      <c r="P366" t="str">
        <f>TEXT(Input_Data[[#This Row],[DATE]],"mmm")</f>
        <v>May</v>
      </c>
      <c r="Q366">
        <f>YEAR(Input_Data[[#This Row],[DATE]])</f>
        <v>2022</v>
      </c>
    </row>
    <row r="367" spans="1:17" x14ac:dyDescent="0.35">
      <c r="A367" s="1">
        <v>44706</v>
      </c>
      <c r="B367" t="s">
        <v>10</v>
      </c>
      <c r="C367">
        <v>7</v>
      </c>
      <c r="D367" t="s">
        <v>111</v>
      </c>
      <c r="E367" t="s">
        <v>111</v>
      </c>
      <c r="F367">
        <v>0</v>
      </c>
      <c r="G367" t="s">
        <v>141</v>
      </c>
      <c r="H367" t="str">
        <f>VLOOKUP(Input_Data[[#This Row],[PRODUCT ID]],Master_Data[],2,0)</f>
        <v>Product02</v>
      </c>
      <c r="I367" t="str">
        <f>VLOOKUP(Input_Data[[#This Row],[PRODUCT ID]],Master_Data[],3,0)</f>
        <v>Category01</v>
      </c>
      <c r="J367" t="str">
        <f>VLOOKUP(Input_Data[[#This Row],[PRODUCT ID]],Master_Data[],4,0)</f>
        <v>Kg</v>
      </c>
      <c r="K367" s="2">
        <f>VLOOKUP(Input_Data[[#This Row],[PRODUCT ID]],Master_Data[],5,0)</f>
        <v>105</v>
      </c>
      <c r="L367" s="2">
        <f>VLOOKUP(Input_Data[[#This Row],[PRODUCT ID]],Master_Data[],6,0)</f>
        <v>142.80000000000001</v>
      </c>
      <c r="M367" s="2">
        <f>Input_Data[[#This Row],[BUYING PRIZE]]*Input_Data[[#This Row],[QUANTITY]]</f>
        <v>735</v>
      </c>
      <c r="N367" s="2">
        <f>Input_Data[[#This Row],[SELLING PRICE]]*Input_Data[[#This Row],[QUANTITY]]*(1-Input_Data[[#This Row],[DISCOUNT %]])</f>
        <v>999.60000000000014</v>
      </c>
      <c r="O367">
        <f>DAY(Input_Data[[#This Row],[DATE]])</f>
        <v>25</v>
      </c>
      <c r="P367" t="str">
        <f>TEXT(Input_Data[[#This Row],[DATE]],"mmm")</f>
        <v>May</v>
      </c>
      <c r="Q367">
        <f>YEAR(Input_Data[[#This Row],[DATE]])</f>
        <v>2022</v>
      </c>
    </row>
    <row r="368" spans="1:17" x14ac:dyDescent="0.35">
      <c r="A368" s="1">
        <v>44707</v>
      </c>
      <c r="B368" t="s">
        <v>68</v>
      </c>
      <c r="C368">
        <v>2</v>
      </c>
      <c r="D368" t="s">
        <v>113</v>
      </c>
      <c r="E368" t="s">
        <v>111</v>
      </c>
      <c r="F368">
        <v>0</v>
      </c>
      <c r="G368" t="s">
        <v>142</v>
      </c>
      <c r="H368" t="str">
        <f>VLOOKUP(Input_Data[[#This Row],[PRODUCT ID]],Master_Data[],2,0)</f>
        <v>Product28</v>
      </c>
      <c r="I368" t="str">
        <f>VLOOKUP(Input_Data[[#This Row],[PRODUCT ID]],Master_Data[],3,0)</f>
        <v>Category04</v>
      </c>
      <c r="J368" t="str">
        <f>VLOOKUP(Input_Data[[#This Row],[PRODUCT ID]],Master_Data[],4,0)</f>
        <v>No.</v>
      </c>
      <c r="K368" s="2">
        <f>VLOOKUP(Input_Data[[#This Row],[PRODUCT ID]],Master_Data[],5,0)</f>
        <v>37</v>
      </c>
      <c r="L368" s="2">
        <f>VLOOKUP(Input_Data[[#This Row],[PRODUCT ID]],Master_Data[],6,0)</f>
        <v>41.81</v>
      </c>
      <c r="M368" s="2">
        <f>Input_Data[[#This Row],[BUYING PRIZE]]*Input_Data[[#This Row],[QUANTITY]]</f>
        <v>74</v>
      </c>
      <c r="N368" s="2">
        <f>Input_Data[[#This Row],[SELLING PRICE]]*Input_Data[[#This Row],[QUANTITY]]*(1-Input_Data[[#This Row],[DISCOUNT %]])</f>
        <v>83.62</v>
      </c>
      <c r="O368">
        <f>DAY(Input_Data[[#This Row],[DATE]])</f>
        <v>26</v>
      </c>
      <c r="P368" t="str">
        <f>TEXT(Input_Data[[#This Row],[DATE]],"mmm")</f>
        <v>May</v>
      </c>
      <c r="Q368">
        <f>YEAR(Input_Data[[#This Row],[DATE]])</f>
        <v>2022</v>
      </c>
    </row>
    <row r="369" spans="1:17" x14ac:dyDescent="0.35">
      <c r="A369" s="1">
        <v>44707</v>
      </c>
      <c r="B369" t="s">
        <v>66</v>
      </c>
      <c r="C369">
        <v>2</v>
      </c>
      <c r="D369" t="s">
        <v>111</v>
      </c>
      <c r="E369" t="s">
        <v>111</v>
      </c>
      <c r="F369">
        <v>0</v>
      </c>
      <c r="G369" t="s">
        <v>142</v>
      </c>
      <c r="H369" t="str">
        <f>VLOOKUP(Input_Data[[#This Row],[PRODUCT ID]],Master_Data[],2,0)</f>
        <v>Product27</v>
      </c>
      <c r="I369" t="str">
        <f>VLOOKUP(Input_Data[[#This Row],[PRODUCT ID]],Master_Data[],3,0)</f>
        <v>Category04</v>
      </c>
      <c r="J369" t="str">
        <f>VLOOKUP(Input_Data[[#This Row],[PRODUCT ID]],Master_Data[],4,0)</f>
        <v>Lt</v>
      </c>
      <c r="K369" s="2">
        <f>VLOOKUP(Input_Data[[#This Row],[PRODUCT ID]],Master_Data[],5,0)</f>
        <v>48</v>
      </c>
      <c r="L369" s="2">
        <f>VLOOKUP(Input_Data[[#This Row],[PRODUCT ID]],Master_Data[],6,0)</f>
        <v>57.120000000000005</v>
      </c>
      <c r="M369" s="2">
        <f>Input_Data[[#This Row],[BUYING PRIZE]]*Input_Data[[#This Row],[QUANTITY]]</f>
        <v>96</v>
      </c>
      <c r="N369" s="2">
        <f>Input_Data[[#This Row],[SELLING PRICE]]*Input_Data[[#This Row],[QUANTITY]]*(1-Input_Data[[#This Row],[DISCOUNT %]])</f>
        <v>114.24000000000001</v>
      </c>
      <c r="O369">
        <f>DAY(Input_Data[[#This Row],[DATE]])</f>
        <v>26</v>
      </c>
      <c r="P369" t="str">
        <f>TEXT(Input_Data[[#This Row],[DATE]],"mmm")</f>
        <v>May</v>
      </c>
      <c r="Q369">
        <f>YEAR(Input_Data[[#This Row],[DATE]])</f>
        <v>2022</v>
      </c>
    </row>
    <row r="370" spans="1:17" x14ac:dyDescent="0.35">
      <c r="A370" s="1">
        <v>44709</v>
      </c>
      <c r="B370" t="s">
        <v>95</v>
      </c>
      <c r="C370">
        <v>10</v>
      </c>
      <c r="D370" t="s">
        <v>110</v>
      </c>
      <c r="E370" t="s">
        <v>112</v>
      </c>
      <c r="F370">
        <v>0</v>
      </c>
      <c r="G370" t="s">
        <v>137</v>
      </c>
      <c r="H370" t="str">
        <f>VLOOKUP(Input_Data[[#This Row],[PRODUCT ID]],Master_Data[],2,0)</f>
        <v>Product41</v>
      </c>
      <c r="I370" t="str">
        <f>VLOOKUP(Input_Data[[#This Row],[PRODUCT ID]],Master_Data[],3,0)</f>
        <v>Category05</v>
      </c>
      <c r="J370" t="str">
        <f>VLOOKUP(Input_Data[[#This Row],[PRODUCT ID]],Master_Data[],4,0)</f>
        <v>Ft</v>
      </c>
      <c r="K370" s="2">
        <f>VLOOKUP(Input_Data[[#This Row],[PRODUCT ID]],Master_Data[],5,0)</f>
        <v>138</v>
      </c>
      <c r="L370" s="2">
        <f>VLOOKUP(Input_Data[[#This Row],[PRODUCT ID]],Master_Data[],6,0)</f>
        <v>173.88</v>
      </c>
      <c r="M370" s="2">
        <f>Input_Data[[#This Row],[BUYING PRIZE]]*Input_Data[[#This Row],[QUANTITY]]</f>
        <v>1380</v>
      </c>
      <c r="N370" s="2">
        <f>Input_Data[[#This Row],[SELLING PRICE]]*Input_Data[[#This Row],[QUANTITY]]*(1-Input_Data[[#This Row],[DISCOUNT %]])</f>
        <v>1738.8</v>
      </c>
      <c r="O370">
        <f>DAY(Input_Data[[#This Row],[DATE]])</f>
        <v>28</v>
      </c>
      <c r="P370" t="str">
        <f>TEXT(Input_Data[[#This Row],[DATE]],"mmm")</f>
        <v>May</v>
      </c>
      <c r="Q370">
        <f>YEAR(Input_Data[[#This Row],[DATE]])</f>
        <v>2022</v>
      </c>
    </row>
    <row r="371" spans="1:17" x14ac:dyDescent="0.35">
      <c r="A371" s="1">
        <v>44709</v>
      </c>
      <c r="B371" t="s">
        <v>24</v>
      </c>
      <c r="C371">
        <v>5</v>
      </c>
      <c r="D371" t="s">
        <v>110</v>
      </c>
      <c r="E371" t="s">
        <v>111</v>
      </c>
      <c r="F371">
        <v>0</v>
      </c>
      <c r="G371" t="s">
        <v>137</v>
      </c>
      <c r="H371" t="str">
        <f>VLOOKUP(Input_Data[[#This Row],[PRODUCT ID]],Master_Data[],2,0)</f>
        <v>Product08</v>
      </c>
      <c r="I371" t="str">
        <f>VLOOKUP(Input_Data[[#This Row],[PRODUCT ID]],Master_Data[],3,0)</f>
        <v>Category01</v>
      </c>
      <c r="J371" t="str">
        <f>VLOOKUP(Input_Data[[#This Row],[PRODUCT ID]],Master_Data[],4,0)</f>
        <v>Kg</v>
      </c>
      <c r="K371" s="2">
        <f>VLOOKUP(Input_Data[[#This Row],[PRODUCT ID]],Master_Data[],5,0)</f>
        <v>83</v>
      </c>
      <c r="L371" s="2">
        <f>VLOOKUP(Input_Data[[#This Row],[PRODUCT ID]],Master_Data[],6,0)</f>
        <v>94.62</v>
      </c>
      <c r="M371" s="2">
        <f>Input_Data[[#This Row],[BUYING PRIZE]]*Input_Data[[#This Row],[QUANTITY]]</f>
        <v>415</v>
      </c>
      <c r="N371" s="2">
        <f>Input_Data[[#This Row],[SELLING PRICE]]*Input_Data[[#This Row],[QUANTITY]]*(1-Input_Data[[#This Row],[DISCOUNT %]])</f>
        <v>473.1</v>
      </c>
      <c r="O371">
        <f>DAY(Input_Data[[#This Row],[DATE]])</f>
        <v>28</v>
      </c>
      <c r="P371" t="str">
        <f>TEXT(Input_Data[[#This Row],[DATE]],"mmm")</f>
        <v>May</v>
      </c>
      <c r="Q371">
        <f>YEAR(Input_Data[[#This Row],[DATE]])</f>
        <v>2022</v>
      </c>
    </row>
    <row r="372" spans="1:17" x14ac:dyDescent="0.35">
      <c r="A372" s="1">
        <v>44709</v>
      </c>
      <c r="B372" t="s">
        <v>29</v>
      </c>
      <c r="C372">
        <v>9</v>
      </c>
      <c r="D372" t="s">
        <v>111</v>
      </c>
      <c r="E372" t="s">
        <v>112</v>
      </c>
      <c r="F372">
        <v>0</v>
      </c>
      <c r="G372" t="s">
        <v>137</v>
      </c>
      <c r="H372" t="str">
        <f>VLOOKUP(Input_Data[[#This Row],[PRODUCT ID]],Master_Data[],2,0)</f>
        <v>Product10</v>
      </c>
      <c r="I372" t="str">
        <f>VLOOKUP(Input_Data[[#This Row],[PRODUCT ID]],Master_Data[],3,0)</f>
        <v>Category02</v>
      </c>
      <c r="J372" t="str">
        <f>VLOOKUP(Input_Data[[#This Row],[PRODUCT ID]],Master_Data[],4,0)</f>
        <v>Ft</v>
      </c>
      <c r="K372" s="2">
        <f>VLOOKUP(Input_Data[[#This Row],[PRODUCT ID]],Master_Data[],5,0)</f>
        <v>148</v>
      </c>
      <c r="L372" s="2">
        <f>VLOOKUP(Input_Data[[#This Row],[PRODUCT ID]],Master_Data[],6,0)</f>
        <v>164.28</v>
      </c>
      <c r="M372" s="2">
        <f>Input_Data[[#This Row],[BUYING PRIZE]]*Input_Data[[#This Row],[QUANTITY]]</f>
        <v>1332</v>
      </c>
      <c r="N372" s="2">
        <f>Input_Data[[#This Row],[SELLING PRICE]]*Input_Data[[#This Row],[QUANTITY]]*(1-Input_Data[[#This Row],[DISCOUNT %]])</f>
        <v>1478.52</v>
      </c>
      <c r="O372">
        <f>DAY(Input_Data[[#This Row],[DATE]])</f>
        <v>28</v>
      </c>
      <c r="P372" t="str">
        <f>TEXT(Input_Data[[#This Row],[DATE]],"mmm")</f>
        <v>May</v>
      </c>
      <c r="Q372">
        <f>YEAR(Input_Data[[#This Row],[DATE]])</f>
        <v>2022</v>
      </c>
    </row>
    <row r="373" spans="1:17" x14ac:dyDescent="0.35">
      <c r="A373" s="1">
        <v>44709</v>
      </c>
      <c r="B373" t="s">
        <v>14</v>
      </c>
      <c r="C373">
        <v>12</v>
      </c>
      <c r="D373" t="s">
        <v>111</v>
      </c>
      <c r="E373" t="s">
        <v>111</v>
      </c>
      <c r="F373">
        <v>0</v>
      </c>
      <c r="G373" t="s">
        <v>137</v>
      </c>
      <c r="H373" t="str">
        <f>VLOOKUP(Input_Data[[#This Row],[PRODUCT ID]],Master_Data[],2,0)</f>
        <v>Product04</v>
      </c>
      <c r="I373" t="str">
        <f>VLOOKUP(Input_Data[[#This Row],[PRODUCT ID]],Master_Data[],3,0)</f>
        <v>Category01</v>
      </c>
      <c r="J373" t="str">
        <f>VLOOKUP(Input_Data[[#This Row],[PRODUCT ID]],Master_Data[],4,0)</f>
        <v>Lt</v>
      </c>
      <c r="K373" s="2">
        <f>VLOOKUP(Input_Data[[#This Row],[PRODUCT ID]],Master_Data[],5,0)</f>
        <v>44</v>
      </c>
      <c r="L373" s="2">
        <f>VLOOKUP(Input_Data[[#This Row],[PRODUCT ID]],Master_Data[],6,0)</f>
        <v>48.84</v>
      </c>
      <c r="M373" s="2">
        <f>Input_Data[[#This Row],[BUYING PRIZE]]*Input_Data[[#This Row],[QUANTITY]]</f>
        <v>528</v>
      </c>
      <c r="N373" s="2">
        <f>Input_Data[[#This Row],[SELLING PRICE]]*Input_Data[[#This Row],[QUANTITY]]*(1-Input_Data[[#This Row],[DISCOUNT %]])</f>
        <v>586.08000000000004</v>
      </c>
      <c r="O373">
        <f>DAY(Input_Data[[#This Row],[DATE]])</f>
        <v>28</v>
      </c>
      <c r="P373" t="str">
        <f>TEXT(Input_Data[[#This Row],[DATE]],"mmm")</f>
        <v>May</v>
      </c>
      <c r="Q373">
        <f>YEAR(Input_Data[[#This Row],[DATE]])</f>
        <v>2022</v>
      </c>
    </row>
    <row r="374" spans="1:17" x14ac:dyDescent="0.35">
      <c r="A374" s="1">
        <v>44709</v>
      </c>
      <c r="B374" t="s">
        <v>50</v>
      </c>
      <c r="C374">
        <v>14</v>
      </c>
      <c r="D374" t="s">
        <v>113</v>
      </c>
      <c r="E374" t="s">
        <v>112</v>
      </c>
      <c r="F374">
        <v>0</v>
      </c>
      <c r="G374" t="s">
        <v>137</v>
      </c>
      <c r="H374" t="str">
        <f>VLOOKUP(Input_Data[[#This Row],[PRODUCT ID]],Master_Data[],2,0)</f>
        <v>Product20</v>
      </c>
      <c r="I374" t="str">
        <f>VLOOKUP(Input_Data[[#This Row],[PRODUCT ID]],Master_Data[],3,0)</f>
        <v>Category03</v>
      </c>
      <c r="J374" t="str">
        <f>VLOOKUP(Input_Data[[#This Row],[PRODUCT ID]],Master_Data[],4,0)</f>
        <v>Lt</v>
      </c>
      <c r="K374" s="2">
        <f>VLOOKUP(Input_Data[[#This Row],[PRODUCT ID]],Master_Data[],5,0)</f>
        <v>61</v>
      </c>
      <c r="L374" s="2">
        <f>VLOOKUP(Input_Data[[#This Row],[PRODUCT ID]],Master_Data[],6,0)</f>
        <v>76.25</v>
      </c>
      <c r="M374" s="2">
        <f>Input_Data[[#This Row],[BUYING PRIZE]]*Input_Data[[#This Row],[QUANTITY]]</f>
        <v>854</v>
      </c>
      <c r="N374" s="2">
        <f>Input_Data[[#This Row],[SELLING PRICE]]*Input_Data[[#This Row],[QUANTITY]]*(1-Input_Data[[#This Row],[DISCOUNT %]])</f>
        <v>1067.5</v>
      </c>
      <c r="O374">
        <f>DAY(Input_Data[[#This Row],[DATE]])</f>
        <v>28</v>
      </c>
      <c r="P374" t="str">
        <f>TEXT(Input_Data[[#This Row],[DATE]],"mmm")</f>
        <v>May</v>
      </c>
      <c r="Q374">
        <f>YEAR(Input_Data[[#This Row],[DATE]])</f>
        <v>2022</v>
      </c>
    </row>
    <row r="375" spans="1:17" x14ac:dyDescent="0.35">
      <c r="A375" s="1">
        <v>44711</v>
      </c>
      <c r="B375" t="s">
        <v>101</v>
      </c>
      <c r="C375">
        <v>9</v>
      </c>
      <c r="D375" t="s">
        <v>113</v>
      </c>
      <c r="E375" t="s">
        <v>111</v>
      </c>
      <c r="F375">
        <v>0</v>
      </c>
      <c r="G375" t="s">
        <v>139</v>
      </c>
      <c r="H375" t="str">
        <f>VLOOKUP(Input_Data[[#This Row],[PRODUCT ID]],Master_Data[],2,0)</f>
        <v>Product44</v>
      </c>
      <c r="I375" t="str">
        <f>VLOOKUP(Input_Data[[#This Row],[PRODUCT ID]],Master_Data[],3,0)</f>
        <v>Category05</v>
      </c>
      <c r="J375" t="str">
        <f>VLOOKUP(Input_Data[[#This Row],[PRODUCT ID]],Master_Data[],4,0)</f>
        <v>Kg</v>
      </c>
      <c r="K375" s="2">
        <f>VLOOKUP(Input_Data[[#This Row],[PRODUCT ID]],Master_Data[],5,0)</f>
        <v>76</v>
      </c>
      <c r="L375" s="2">
        <f>VLOOKUP(Input_Data[[#This Row],[PRODUCT ID]],Master_Data[],6,0)</f>
        <v>82.08</v>
      </c>
      <c r="M375" s="2">
        <f>Input_Data[[#This Row],[BUYING PRIZE]]*Input_Data[[#This Row],[QUANTITY]]</f>
        <v>684</v>
      </c>
      <c r="N375" s="2">
        <f>Input_Data[[#This Row],[SELLING PRICE]]*Input_Data[[#This Row],[QUANTITY]]*(1-Input_Data[[#This Row],[DISCOUNT %]])</f>
        <v>738.72</v>
      </c>
      <c r="O375">
        <f>DAY(Input_Data[[#This Row],[DATE]])</f>
        <v>30</v>
      </c>
      <c r="P375" t="str">
        <f>TEXT(Input_Data[[#This Row],[DATE]],"mmm")</f>
        <v>May</v>
      </c>
      <c r="Q375">
        <f>YEAR(Input_Data[[#This Row],[DATE]])</f>
        <v>2022</v>
      </c>
    </row>
    <row r="376" spans="1:17" x14ac:dyDescent="0.35">
      <c r="A376" s="1">
        <v>44711</v>
      </c>
      <c r="B376" t="s">
        <v>17</v>
      </c>
      <c r="C376">
        <v>4</v>
      </c>
      <c r="D376" t="s">
        <v>110</v>
      </c>
      <c r="E376" t="s">
        <v>112</v>
      </c>
      <c r="F376">
        <v>0</v>
      </c>
      <c r="G376" t="s">
        <v>139</v>
      </c>
      <c r="H376" t="str">
        <f>VLOOKUP(Input_Data[[#This Row],[PRODUCT ID]],Master_Data[],2,0)</f>
        <v>Product05</v>
      </c>
      <c r="I376" t="str">
        <f>VLOOKUP(Input_Data[[#This Row],[PRODUCT ID]],Master_Data[],3,0)</f>
        <v>Category01</v>
      </c>
      <c r="J376" t="str">
        <f>VLOOKUP(Input_Data[[#This Row],[PRODUCT ID]],Master_Data[],4,0)</f>
        <v>Ft</v>
      </c>
      <c r="K376" s="2">
        <f>VLOOKUP(Input_Data[[#This Row],[PRODUCT ID]],Master_Data[],5,0)</f>
        <v>133</v>
      </c>
      <c r="L376" s="2">
        <f>VLOOKUP(Input_Data[[#This Row],[PRODUCT ID]],Master_Data[],6,0)</f>
        <v>155.61000000000001</v>
      </c>
      <c r="M376" s="2">
        <f>Input_Data[[#This Row],[BUYING PRIZE]]*Input_Data[[#This Row],[QUANTITY]]</f>
        <v>532</v>
      </c>
      <c r="N376" s="2">
        <f>Input_Data[[#This Row],[SELLING PRICE]]*Input_Data[[#This Row],[QUANTITY]]*(1-Input_Data[[#This Row],[DISCOUNT %]])</f>
        <v>622.44000000000005</v>
      </c>
      <c r="O376">
        <f>DAY(Input_Data[[#This Row],[DATE]])</f>
        <v>30</v>
      </c>
      <c r="P376" t="str">
        <f>TEXT(Input_Data[[#This Row],[DATE]],"mmm")</f>
        <v>May</v>
      </c>
      <c r="Q376">
        <f>YEAR(Input_Data[[#This Row],[DATE]])</f>
        <v>2022</v>
      </c>
    </row>
    <row r="377" spans="1:17" x14ac:dyDescent="0.35">
      <c r="A377" s="1">
        <v>44711</v>
      </c>
      <c r="B377" t="s">
        <v>78</v>
      </c>
      <c r="C377">
        <v>3</v>
      </c>
      <c r="D377" t="s">
        <v>111</v>
      </c>
      <c r="E377" t="s">
        <v>112</v>
      </c>
      <c r="F377">
        <v>0</v>
      </c>
      <c r="G377" t="s">
        <v>139</v>
      </c>
      <c r="H377" t="str">
        <f>VLOOKUP(Input_Data[[#This Row],[PRODUCT ID]],Master_Data[],2,0)</f>
        <v>Product33</v>
      </c>
      <c r="I377" t="str">
        <f>VLOOKUP(Input_Data[[#This Row],[PRODUCT ID]],Master_Data[],3,0)</f>
        <v>Category04</v>
      </c>
      <c r="J377" t="str">
        <f>VLOOKUP(Input_Data[[#This Row],[PRODUCT ID]],Master_Data[],4,0)</f>
        <v>Kg</v>
      </c>
      <c r="K377" s="2">
        <f>VLOOKUP(Input_Data[[#This Row],[PRODUCT ID]],Master_Data[],5,0)</f>
        <v>95</v>
      </c>
      <c r="L377" s="2">
        <f>VLOOKUP(Input_Data[[#This Row],[PRODUCT ID]],Master_Data[],6,0)</f>
        <v>119.7</v>
      </c>
      <c r="M377" s="2">
        <f>Input_Data[[#This Row],[BUYING PRIZE]]*Input_Data[[#This Row],[QUANTITY]]</f>
        <v>285</v>
      </c>
      <c r="N377" s="2">
        <f>Input_Data[[#This Row],[SELLING PRICE]]*Input_Data[[#This Row],[QUANTITY]]*(1-Input_Data[[#This Row],[DISCOUNT %]])</f>
        <v>359.1</v>
      </c>
      <c r="O377">
        <f>DAY(Input_Data[[#This Row],[DATE]])</f>
        <v>30</v>
      </c>
      <c r="P377" t="str">
        <f>TEXT(Input_Data[[#This Row],[DATE]],"mmm")</f>
        <v>May</v>
      </c>
      <c r="Q377">
        <f>YEAR(Input_Data[[#This Row],[DATE]])</f>
        <v>2022</v>
      </c>
    </row>
    <row r="378" spans="1:17" x14ac:dyDescent="0.35">
      <c r="A378" s="1">
        <v>44715</v>
      </c>
      <c r="B378" t="s">
        <v>24</v>
      </c>
      <c r="C378">
        <v>14</v>
      </c>
      <c r="D378" t="s">
        <v>111</v>
      </c>
      <c r="E378" t="s">
        <v>111</v>
      </c>
      <c r="F378">
        <v>0</v>
      </c>
      <c r="G378" t="s">
        <v>136</v>
      </c>
      <c r="H378" t="str">
        <f>VLOOKUP(Input_Data[[#This Row],[PRODUCT ID]],Master_Data[],2,0)</f>
        <v>Product08</v>
      </c>
      <c r="I378" t="str">
        <f>VLOOKUP(Input_Data[[#This Row],[PRODUCT ID]],Master_Data[],3,0)</f>
        <v>Category01</v>
      </c>
      <c r="J378" t="str">
        <f>VLOOKUP(Input_Data[[#This Row],[PRODUCT ID]],Master_Data[],4,0)</f>
        <v>Kg</v>
      </c>
      <c r="K378" s="2">
        <f>VLOOKUP(Input_Data[[#This Row],[PRODUCT ID]],Master_Data[],5,0)</f>
        <v>83</v>
      </c>
      <c r="L378" s="2">
        <f>VLOOKUP(Input_Data[[#This Row],[PRODUCT ID]],Master_Data[],6,0)</f>
        <v>94.62</v>
      </c>
      <c r="M378" s="2">
        <f>Input_Data[[#This Row],[BUYING PRIZE]]*Input_Data[[#This Row],[QUANTITY]]</f>
        <v>1162</v>
      </c>
      <c r="N378" s="2">
        <f>Input_Data[[#This Row],[SELLING PRICE]]*Input_Data[[#This Row],[QUANTITY]]*(1-Input_Data[[#This Row],[DISCOUNT %]])</f>
        <v>1324.68</v>
      </c>
      <c r="O378">
        <f>DAY(Input_Data[[#This Row],[DATE]])</f>
        <v>3</v>
      </c>
      <c r="P378" t="str">
        <f>TEXT(Input_Data[[#This Row],[DATE]],"mmm")</f>
        <v>Jun</v>
      </c>
      <c r="Q378">
        <f>YEAR(Input_Data[[#This Row],[DATE]])</f>
        <v>2022</v>
      </c>
    </row>
    <row r="379" spans="1:17" x14ac:dyDescent="0.35">
      <c r="A379" s="1">
        <v>44722</v>
      </c>
      <c r="B379" t="s">
        <v>68</v>
      </c>
      <c r="C379">
        <v>8</v>
      </c>
      <c r="D379" t="s">
        <v>110</v>
      </c>
      <c r="E379" t="s">
        <v>111</v>
      </c>
      <c r="F379">
        <v>0</v>
      </c>
      <c r="G379" t="s">
        <v>136</v>
      </c>
      <c r="H379" t="str">
        <f>VLOOKUP(Input_Data[[#This Row],[PRODUCT ID]],Master_Data[],2,0)</f>
        <v>Product28</v>
      </c>
      <c r="I379" t="str">
        <f>VLOOKUP(Input_Data[[#This Row],[PRODUCT ID]],Master_Data[],3,0)</f>
        <v>Category04</v>
      </c>
      <c r="J379" t="str">
        <f>VLOOKUP(Input_Data[[#This Row],[PRODUCT ID]],Master_Data[],4,0)</f>
        <v>No.</v>
      </c>
      <c r="K379" s="2">
        <f>VLOOKUP(Input_Data[[#This Row],[PRODUCT ID]],Master_Data[],5,0)</f>
        <v>37</v>
      </c>
      <c r="L379" s="2">
        <f>VLOOKUP(Input_Data[[#This Row],[PRODUCT ID]],Master_Data[],6,0)</f>
        <v>41.81</v>
      </c>
      <c r="M379" s="2">
        <f>Input_Data[[#This Row],[BUYING PRIZE]]*Input_Data[[#This Row],[QUANTITY]]</f>
        <v>296</v>
      </c>
      <c r="N379" s="2">
        <f>Input_Data[[#This Row],[SELLING PRICE]]*Input_Data[[#This Row],[QUANTITY]]*(1-Input_Data[[#This Row],[DISCOUNT %]])</f>
        <v>334.48</v>
      </c>
      <c r="O379">
        <f>DAY(Input_Data[[#This Row],[DATE]])</f>
        <v>10</v>
      </c>
      <c r="P379" t="str">
        <f>TEXT(Input_Data[[#This Row],[DATE]],"mmm")</f>
        <v>Jun</v>
      </c>
      <c r="Q379">
        <f>YEAR(Input_Data[[#This Row],[DATE]])</f>
        <v>2022</v>
      </c>
    </row>
    <row r="380" spans="1:17" x14ac:dyDescent="0.35">
      <c r="A380" s="1">
        <v>44723</v>
      </c>
      <c r="B380" t="s">
        <v>91</v>
      </c>
      <c r="C380">
        <v>13</v>
      </c>
      <c r="D380" t="s">
        <v>111</v>
      </c>
      <c r="E380" t="s">
        <v>112</v>
      </c>
      <c r="F380">
        <v>0</v>
      </c>
      <c r="G380" t="s">
        <v>137</v>
      </c>
      <c r="H380" t="str">
        <f>VLOOKUP(Input_Data[[#This Row],[PRODUCT ID]],Master_Data[],2,0)</f>
        <v>Product39</v>
      </c>
      <c r="I380" t="str">
        <f>VLOOKUP(Input_Data[[#This Row],[PRODUCT ID]],Master_Data[],3,0)</f>
        <v>Category05</v>
      </c>
      <c r="J380" t="str">
        <f>VLOOKUP(Input_Data[[#This Row],[PRODUCT ID]],Master_Data[],4,0)</f>
        <v>No.</v>
      </c>
      <c r="K380" s="2">
        <f>VLOOKUP(Input_Data[[#This Row],[PRODUCT ID]],Master_Data[],5,0)</f>
        <v>37</v>
      </c>
      <c r="L380" s="2">
        <f>VLOOKUP(Input_Data[[#This Row],[PRODUCT ID]],Master_Data[],6,0)</f>
        <v>42.55</v>
      </c>
      <c r="M380" s="2">
        <f>Input_Data[[#This Row],[BUYING PRIZE]]*Input_Data[[#This Row],[QUANTITY]]</f>
        <v>481</v>
      </c>
      <c r="N380" s="2">
        <f>Input_Data[[#This Row],[SELLING PRICE]]*Input_Data[[#This Row],[QUANTITY]]*(1-Input_Data[[#This Row],[DISCOUNT %]])</f>
        <v>553.15</v>
      </c>
      <c r="O380">
        <f>DAY(Input_Data[[#This Row],[DATE]])</f>
        <v>11</v>
      </c>
      <c r="P380" t="str">
        <f>TEXT(Input_Data[[#This Row],[DATE]],"mmm")</f>
        <v>Jun</v>
      </c>
      <c r="Q380">
        <f>YEAR(Input_Data[[#This Row],[DATE]])</f>
        <v>2022</v>
      </c>
    </row>
    <row r="381" spans="1:17" x14ac:dyDescent="0.35">
      <c r="A381" s="1">
        <v>44723</v>
      </c>
      <c r="B381" t="s">
        <v>53</v>
      </c>
      <c r="C381">
        <v>6</v>
      </c>
      <c r="D381" t="s">
        <v>113</v>
      </c>
      <c r="E381" t="s">
        <v>111</v>
      </c>
      <c r="F381">
        <v>0</v>
      </c>
      <c r="G381" t="s">
        <v>137</v>
      </c>
      <c r="H381" t="str">
        <f>VLOOKUP(Input_Data[[#This Row],[PRODUCT ID]],Master_Data[],2,0)</f>
        <v>Product21</v>
      </c>
      <c r="I381" t="str">
        <f>VLOOKUP(Input_Data[[#This Row],[PRODUCT ID]],Master_Data[],3,0)</f>
        <v>Category03</v>
      </c>
      <c r="J381" t="str">
        <f>VLOOKUP(Input_Data[[#This Row],[PRODUCT ID]],Master_Data[],4,0)</f>
        <v>Ft</v>
      </c>
      <c r="K381" s="2">
        <f>VLOOKUP(Input_Data[[#This Row],[PRODUCT ID]],Master_Data[],5,0)</f>
        <v>126</v>
      </c>
      <c r="L381" s="2">
        <f>VLOOKUP(Input_Data[[#This Row],[PRODUCT ID]],Master_Data[],6,0)</f>
        <v>162.54</v>
      </c>
      <c r="M381" s="2">
        <f>Input_Data[[#This Row],[BUYING PRIZE]]*Input_Data[[#This Row],[QUANTITY]]</f>
        <v>756</v>
      </c>
      <c r="N381" s="2">
        <f>Input_Data[[#This Row],[SELLING PRICE]]*Input_Data[[#This Row],[QUANTITY]]*(1-Input_Data[[#This Row],[DISCOUNT %]])</f>
        <v>975.24</v>
      </c>
      <c r="O381">
        <f>DAY(Input_Data[[#This Row],[DATE]])</f>
        <v>11</v>
      </c>
      <c r="P381" t="str">
        <f>TEXT(Input_Data[[#This Row],[DATE]],"mmm")</f>
        <v>Jun</v>
      </c>
      <c r="Q381">
        <f>YEAR(Input_Data[[#This Row],[DATE]])</f>
        <v>2022</v>
      </c>
    </row>
    <row r="382" spans="1:17" x14ac:dyDescent="0.35">
      <c r="A382" s="1">
        <v>44725</v>
      </c>
      <c r="B382" t="s">
        <v>63</v>
      </c>
      <c r="C382">
        <v>6</v>
      </c>
      <c r="D382" t="s">
        <v>113</v>
      </c>
      <c r="E382" t="s">
        <v>112</v>
      </c>
      <c r="F382">
        <v>0</v>
      </c>
      <c r="G382" t="s">
        <v>139</v>
      </c>
      <c r="H382" t="str">
        <f>VLOOKUP(Input_Data[[#This Row],[PRODUCT ID]],Master_Data[],2,0)</f>
        <v>Product26</v>
      </c>
      <c r="I382" t="str">
        <f>VLOOKUP(Input_Data[[#This Row],[PRODUCT ID]],Master_Data[],3,0)</f>
        <v>Category04</v>
      </c>
      <c r="J382" t="str">
        <f>VLOOKUP(Input_Data[[#This Row],[PRODUCT ID]],Master_Data[],4,0)</f>
        <v>No.</v>
      </c>
      <c r="K382" s="2">
        <f>VLOOKUP(Input_Data[[#This Row],[PRODUCT ID]],Master_Data[],5,0)</f>
        <v>18</v>
      </c>
      <c r="L382" s="2">
        <f>VLOOKUP(Input_Data[[#This Row],[PRODUCT ID]],Master_Data[],6,0)</f>
        <v>24.66</v>
      </c>
      <c r="M382" s="2">
        <f>Input_Data[[#This Row],[BUYING PRIZE]]*Input_Data[[#This Row],[QUANTITY]]</f>
        <v>108</v>
      </c>
      <c r="N382" s="2">
        <f>Input_Data[[#This Row],[SELLING PRICE]]*Input_Data[[#This Row],[QUANTITY]]*(1-Input_Data[[#This Row],[DISCOUNT %]])</f>
        <v>147.96</v>
      </c>
      <c r="O382">
        <f>DAY(Input_Data[[#This Row],[DATE]])</f>
        <v>13</v>
      </c>
      <c r="P382" t="str">
        <f>TEXT(Input_Data[[#This Row],[DATE]],"mmm")</f>
        <v>Jun</v>
      </c>
      <c r="Q382">
        <f>YEAR(Input_Data[[#This Row],[DATE]])</f>
        <v>2022</v>
      </c>
    </row>
    <row r="383" spans="1:17" x14ac:dyDescent="0.35">
      <c r="A383" s="1">
        <v>44727</v>
      </c>
      <c r="B383" t="s">
        <v>97</v>
      </c>
      <c r="C383">
        <v>15</v>
      </c>
      <c r="D383" t="s">
        <v>110</v>
      </c>
      <c r="E383" t="s">
        <v>111</v>
      </c>
      <c r="F383">
        <v>0</v>
      </c>
      <c r="G383" t="s">
        <v>141</v>
      </c>
      <c r="H383" t="str">
        <f>VLOOKUP(Input_Data[[#This Row],[PRODUCT ID]],Master_Data[],2,0)</f>
        <v>Product42</v>
      </c>
      <c r="I383" t="str">
        <f>VLOOKUP(Input_Data[[#This Row],[PRODUCT ID]],Master_Data[],3,0)</f>
        <v>Category05</v>
      </c>
      <c r="J383" t="str">
        <f>VLOOKUP(Input_Data[[#This Row],[PRODUCT ID]],Master_Data[],4,0)</f>
        <v>Ft</v>
      </c>
      <c r="K383" s="2">
        <f>VLOOKUP(Input_Data[[#This Row],[PRODUCT ID]],Master_Data[],5,0)</f>
        <v>120</v>
      </c>
      <c r="L383" s="2">
        <f>VLOOKUP(Input_Data[[#This Row],[PRODUCT ID]],Master_Data[],6,0)</f>
        <v>162</v>
      </c>
      <c r="M383" s="2">
        <f>Input_Data[[#This Row],[BUYING PRIZE]]*Input_Data[[#This Row],[QUANTITY]]</f>
        <v>1800</v>
      </c>
      <c r="N383" s="2">
        <f>Input_Data[[#This Row],[SELLING PRICE]]*Input_Data[[#This Row],[QUANTITY]]*(1-Input_Data[[#This Row],[DISCOUNT %]])</f>
        <v>2430</v>
      </c>
      <c r="O383">
        <f>DAY(Input_Data[[#This Row],[DATE]])</f>
        <v>15</v>
      </c>
      <c r="P383" t="str">
        <f>TEXT(Input_Data[[#This Row],[DATE]],"mmm")</f>
        <v>Jun</v>
      </c>
      <c r="Q383">
        <f>YEAR(Input_Data[[#This Row],[DATE]])</f>
        <v>2022</v>
      </c>
    </row>
    <row r="384" spans="1:17" x14ac:dyDescent="0.35">
      <c r="A384" s="1">
        <v>44728</v>
      </c>
      <c r="B384" t="s">
        <v>70</v>
      </c>
      <c r="C384">
        <v>15</v>
      </c>
      <c r="D384" t="s">
        <v>111</v>
      </c>
      <c r="E384" t="s">
        <v>112</v>
      </c>
      <c r="F384">
        <v>0</v>
      </c>
      <c r="G384" t="s">
        <v>142</v>
      </c>
      <c r="H384" t="str">
        <f>VLOOKUP(Input_Data[[#This Row],[PRODUCT ID]],Master_Data[],2,0)</f>
        <v>Product29</v>
      </c>
      <c r="I384" t="str">
        <f>VLOOKUP(Input_Data[[#This Row],[PRODUCT ID]],Master_Data[],3,0)</f>
        <v>Category04</v>
      </c>
      <c r="J384" t="str">
        <f>VLOOKUP(Input_Data[[#This Row],[PRODUCT ID]],Master_Data[],4,0)</f>
        <v>Lt</v>
      </c>
      <c r="K384" s="2">
        <f>VLOOKUP(Input_Data[[#This Row],[PRODUCT ID]],Master_Data[],5,0)</f>
        <v>47</v>
      </c>
      <c r="L384" s="2">
        <f>VLOOKUP(Input_Data[[#This Row],[PRODUCT ID]],Master_Data[],6,0)</f>
        <v>53.11</v>
      </c>
      <c r="M384" s="2">
        <f>Input_Data[[#This Row],[BUYING PRIZE]]*Input_Data[[#This Row],[QUANTITY]]</f>
        <v>705</v>
      </c>
      <c r="N384" s="2">
        <f>Input_Data[[#This Row],[SELLING PRICE]]*Input_Data[[#This Row],[QUANTITY]]*(1-Input_Data[[#This Row],[DISCOUNT %]])</f>
        <v>796.65</v>
      </c>
      <c r="O384">
        <f>DAY(Input_Data[[#This Row],[DATE]])</f>
        <v>16</v>
      </c>
      <c r="P384" t="str">
        <f>TEXT(Input_Data[[#This Row],[DATE]],"mmm")</f>
        <v>Jun</v>
      </c>
      <c r="Q384">
        <f>YEAR(Input_Data[[#This Row],[DATE]])</f>
        <v>2022</v>
      </c>
    </row>
    <row r="385" spans="1:17" x14ac:dyDescent="0.35">
      <c r="A385" s="1">
        <v>44731</v>
      </c>
      <c r="B385" t="s">
        <v>10</v>
      </c>
      <c r="C385">
        <v>8</v>
      </c>
      <c r="D385" t="s">
        <v>113</v>
      </c>
      <c r="E385" t="s">
        <v>112</v>
      </c>
      <c r="F385">
        <v>0</v>
      </c>
      <c r="G385" t="s">
        <v>138</v>
      </c>
      <c r="H385" t="str">
        <f>VLOOKUP(Input_Data[[#This Row],[PRODUCT ID]],Master_Data[],2,0)</f>
        <v>Product02</v>
      </c>
      <c r="I385" t="str">
        <f>VLOOKUP(Input_Data[[#This Row],[PRODUCT ID]],Master_Data[],3,0)</f>
        <v>Category01</v>
      </c>
      <c r="J385" t="str">
        <f>VLOOKUP(Input_Data[[#This Row],[PRODUCT ID]],Master_Data[],4,0)</f>
        <v>Kg</v>
      </c>
      <c r="K385" s="2">
        <f>VLOOKUP(Input_Data[[#This Row],[PRODUCT ID]],Master_Data[],5,0)</f>
        <v>105</v>
      </c>
      <c r="L385" s="2">
        <f>VLOOKUP(Input_Data[[#This Row],[PRODUCT ID]],Master_Data[],6,0)</f>
        <v>142.80000000000001</v>
      </c>
      <c r="M385" s="2">
        <f>Input_Data[[#This Row],[BUYING PRIZE]]*Input_Data[[#This Row],[QUANTITY]]</f>
        <v>840</v>
      </c>
      <c r="N385" s="2">
        <f>Input_Data[[#This Row],[SELLING PRICE]]*Input_Data[[#This Row],[QUANTITY]]*(1-Input_Data[[#This Row],[DISCOUNT %]])</f>
        <v>1142.4000000000001</v>
      </c>
      <c r="O385">
        <f>DAY(Input_Data[[#This Row],[DATE]])</f>
        <v>19</v>
      </c>
      <c r="P385" t="str">
        <f>TEXT(Input_Data[[#This Row],[DATE]],"mmm")</f>
        <v>Jun</v>
      </c>
      <c r="Q385">
        <f>YEAR(Input_Data[[#This Row],[DATE]])</f>
        <v>2022</v>
      </c>
    </row>
    <row r="386" spans="1:17" x14ac:dyDescent="0.35">
      <c r="A386" s="1">
        <v>44733</v>
      </c>
      <c r="B386" t="s">
        <v>44</v>
      </c>
      <c r="C386">
        <v>14</v>
      </c>
      <c r="D386" t="s">
        <v>113</v>
      </c>
      <c r="E386" t="s">
        <v>112</v>
      </c>
      <c r="F386">
        <v>0</v>
      </c>
      <c r="G386" t="s">
        <v>140</v>
      </c>
      <c r="H386" t="str">
        <f>VLOOKUP(Input_Data[[#This Row],[PRODUCT ID]],Master_Data[],2,0)</f>
        <v>Product17</v>
      </c>
      <c r="I386" t="str">
        <f>VLOOKUP(Input_Data[[#This Row],[PRODUCT ID]],Master_Data[],3,0)</f>
        <v>Category02</v>
      </c>
      <c r="J386" t="str">
        <f>VLOOKUP(Input_Data[[#This Row],[PRODUCT ID]],Master_Data[],4,0)</f>
        <v>Ft</v>
      </c>
      <c r="K386" s="2">
        <f>VLOOKUP(Input_Data[[#This Row],[PRODUCT ID]],Master_Data[],5,0)</f>
        <v>134</v>
      </c>
      <c r="L386" s="2">
        <f>VLOOKUP(Input_Data[[#This Row],[PRODUCT ID]],Master_Data[],6,0)</f>
        <v>156.78</v>
      </c>
      <c r="M386" s="2">
        <f>Input_Data[[#This Row],[BUYING PRIZE]]*Input_Data[[#This Row],[QUANTITY]]</f>
        <v>1876</v>
      </c>
      <c r="N386" s="2">
        <f>Input_Data[[#This Row],[SELLING PRICE]]*Input_Data[[#This Row],[QUANTITY]]*(1-Input_Data[[#This Row],[DISCOUNT %]])</f>
        <v>2194.92</v>
      </c>
      <c r="O386">
        <f>DAY(Input_Data[[#This Row],[DATE]])</f>
        <v>21</v>
      </c>
      <c r="P386" t="str">
        <f>TEXT(Input_Data[[#This Row],[DATE]],"mmm")</f>
        <v>Jun</v>
      </c>
      <c r="Q386">
        <f>YEAR(Input_Data[[#This Row],[DATE]])</f>
        <v>2022</v>
      </c>
    </row>
    <row r="387" spans="1:17" x14ac:dyDescent="0.35">
      <c r="A387" s="1">
        <v>44734</v>
      </c>
      <c r="B387" t="s">
        <v>93</v>
      </c>
      <c r="C387">
        <v>10</v>
      </c>
      <c r="D387" t="s">
        <v>111</v>
      </c>
      <c r="E387" t="s">
        <v>112</v>
      </c>
      <c r="F387">
        <v>0</v>
      </c>
      <c r="G387" t="s">
        <v>141</v>
      </c>
      <c r="H387" t="str">
        <f>VLOOKUP(Input_Data[[#This Row],[PRODUCT ID]],Master_Data[],2,0)</f>
        <v>Product40</v>
      </c>
      <c r="I387" t="str">
        <f>VLOOKUP(Input_Data[[#This Row],[PRODUCT ID]],Master_Data[],3,0)</f>
        <v>Category05</v>
      </c>
      <c r="J387" t="str">
        <f>VLOOKUP(Input_Data[[#This Row],[PRODUCT ID]],Master_Data[],4,0)</f>
        <v>Kg</v>
      </c>
      <c r="K387" s="2">
        <f>VLOOKUP(Input_Data[[#This Row],[PRODUCT ID]],Master_Data[],5,0)</f>
        <v>90</v>
      </c>
      <c r="L387" s="2">
        <f>VLOOKUP(Input_Data[[#This Row],[PRODUCT ID]],Master_Data[],6,0)</f>
        <v>115.2</v>
      </c>
      <c r="M387" s="2">
        <f>Input_Data[[#This Row],[BUYING PRIZE]]*Input_Data[[#This Row],[QUANTITY]]</f>
        <v>900</v>
      </c>
      <c r="N387" s="2">
        <f>Input_Data[[#This Row],[SELLING PRICE]]*Input_Data[[#This Row],[QUANTITY]]*(1-Input_Data[[#This Row],[DISCOUNT %]])</f>
        <v>1152</v>
      </c>
      <c r="O387">
        <f>DAY(Input_Data[[#This Row],[DATE]])</f>
        <v>22</v>
      </c>
      <c r="P387" t="str">
        <f>TEXT(Input_Data[[#This Row],[DATE]],"mmm")</f>
        <v>Jun</v>
      </c>
      <c r="Q387">
        <f>YEAR(Input_Data[[#This Row],[DATE]])</f>
        <v>2022</v>
      </c>
    </row>
    <row r="388" spans="1:17" x14ac:dyDescent="0.35">
      <c r="A388" s="1">
        <v>44734</v>
      </c>
      <c r="B388" t="s">
        <v>6</v>
      </c>
      <c r="C388">
        <v>4</v>
      </c>
      <c r="D388" t="s">
        <v>113</v>
      </c>
      <c r="E388" t="s">
        <v>112</v>
      </c>
      <c r="F388">
        <v>0</v>
      </c>
      <c r="G388" t="s">
        <v>141</v>
      </c>
      <c r="H388" t="str">
        <f>VLOOKUP(Input_Data[[#This Row],[PRODUCT ID]],Master_Data[],2,0)</f>
        <v>Product01</v>
      </c>
      <c r="I388" t="str">
        <f>VLOOKUP(Input_Data[[#This Row],[PRODUCT ID]],Master_Data[],3,0)</f>
        <v>Category01</v>
      </c>
      <c r="J388" t="str">
        <f>VLOOKUP(Input_Data[[#This Row],[PRODUCT ID]],Master_Data[],4,0)</f>
        <v>Kg</v>
      </c>
      <c r="K388" s="2">
        <f>VLOOKUP(Input_Data[[#This Row],[PRODUCT ID]],Master_Data[],5,0)</f>
        <v>98</v>
      </c>
      <c r="L388" s="2">
        <f>VLOOKUP(Input_Data[[#This Row],[PRODUCT ID]],Master_Data[],6,0)</f>
        <v>103.88</v>
      </c>
      <c r="M388" s="2">
        <f>Input_Data[[#This Row],[BUYING PRIZE]]*Input_Data[[#This Row],[QUANTITY]]</f>
        <v>392</v>
      </c>
      <c r="N388" s="2">
        <f>Input_Data[[#This Row],[SELLING PRICE]]*Input_Data[[#This Row],[QUANTITY]]*(1-Input_Data[[#This Row],[DISCOUNT %]])</f>
        <v>415.52</v>
      </c>
      <c r="O388">
        <f>DAY(Input_Data[[#This Row],[DATE]])</f>
        <v>22</v>
      </c>
      <c r="P388" t="str">
        <f>TEXT(Input_Data[[#This Row],[DATE]],"mmm")</f>
        <v>Jun</v>
      </c>
      <c r="Q388">
        <f>YEAR(Input_Data[[#This Row],[DATE]])</f>
        <v>2022</v>
      </c>
    </row>
    <row r="389" spans="1:17" x14ac:dyDescent="0.35">
      <c r="A389" s="1">
        <v>44735</v>
      </c>
      <c r="B389" t="s">
        <v>14</v>
      </c>
      <c r="C389">
        <v>8</v>
      </c>
      <c r="D389" t="s">
        <v>113</v>
      </c>
      <c r="E389" t="s">
        <v>111</v>
      </c>
      <c r="F389">
        <v>0</v>
      </c>
      <c r="G389" t="s">
        <v>142</v>
      </c>
      <c r="H389" t="str">
        <f>VLOOKUP(Input_Data[[#This Row],[PRODUCT ID]],Master_Data[],2,0)</f>
        <v>Product04</v>
      </c>
      <c r="I389" t="str">
        <f>VLOOKUP(Input_Data[[#This Row],[PRODUCT ID]],Master_Data[],3,0)</f>
        <v>Category01</v>
      </c>
      <c r="J389" t="str">
        <f>VLOOKUP(Input_Data[[#This Row],[PRODUCT ID]],Master_Data[],4,0)</f>
        <v>Lt</v>
      </c>
      <c r="K389" s="2">
        <f>VLOOKUP(Input_Data[[#This Row],[PRODUCT ID]],Master_Data[],5,0)</f>
        <v>44</v>
      </c>
      <c r="L389" s="2">
        <f>VLOOKUP(Input_Data[[#This Row],[PRODUCT ID]],Master_Data[],6,0)</f>
        <v>48.84</v>
      </c>
      <c r="M389" s="2">
        <f>Input_Data[[#This Row],[BUYING PRIZE]]*Input_Data[[#This Row],[QUANTITY]]</f>
        <v>352</v>
      </c>
      <c r="N389" s="2">
        <f>Input_Data[[#This Row],[SELLING PRICE]]*Input_Data[[#This Row],[QUANTITY]]*(1-Input_Data[[#This Row],[DISCOUNT %]])</f>
        <v>390.72</v>
      </c>
      <c r="O389">
        <f>DAY(Input_Data[[#This Row],[DATE]])</f>
        <v>23</v>
      </c>
      <c r="P389" t="str">
        <f>TEXT(Input_Data[[#This Row],[DATE]],"mmm")</f>
        <v>Jun</v>
      </c>
      <c r="Q389">
        <f>YEAR(Input_Data[[#This Row],[DATE]])</f>
        <v>2022</v>
      </c>
    </row>
    <row r="390" spans="1:17" x14ac:dyDescent="0.35">
      <c r="A390" s="1">
        <v>44736</v>
      </c>
      <c r="B390" t="s">
        <v>46</v>
      </c>
      <c r="C390">
        <v>7</v>
      </c>
      <c r="D390" t="s">
        <v>113</v>
      </c>
      <c r="E390" t="s">
        <v>112</v>
      </c>
      <c r="F390">
        <v>0</v>
      </c>
      <c r="G390" t="s">
        <v>136</v>
      </c>
      <c r="H390" t="str">
        <f>VLOOKUP(Input_Data[[#This Row],[PRODUCT ID]],Master_Data[],2,0)</f>
        <v>Product18</v>
      </c>
      <c r="I390" t="str">
        <f>VLOOKUP(Input_Data[[#This Row],[PRODUCT ID]],Master_Data[],3,0)</f>
        <v>Category02</v>
      </c>
      <c r="J390" t="str">
        <f>VLOOKUP(Input_Data[[#This Row],[PRODUCT ID]],Master_Data[],4,0)</f>
        <v>No.</v>
      </c>
      <c r="K390" s="2">
        <f>VLOOKUP(Input_Data[[#This Row],[PRODUCT ID]],Master_Data[],5,0)</f>
        <v>37</v>
      </c>
      <c r="L390" s="2">
        <f>VLOOKUP(Input_Data[[#This Row],[PRODUCT ID]],Master_Data[],6,0)</f>
        <v>49.21</v>
      </c>
      <c r="M390" s="2">
        <f>Input_Data[[#This Row],[BUYING PRIZE]]*Input_Data[[#This Row],[QUANTITY]]</f>
        <v>259</v>
      </c>
      <c r="N390" s="2">
        <f>Input_Data[[#This Row],[SELLING PRICE]]*Input_Data[[#This Row],[QUANTITY]]*(1-Input_Data[[#This Row],[DISCOUNT %]])</f>
        <v>344.47</v>
      </c>
      <c r="O390">
        <f>DAY(Input_Data[[#This Row],[DATE]])</f>
        <v>24</v>
      </c>
      <c r="P390" t="str">
        <f>TEXT(Input_Data[[#This Row],[DATE]],"mmm")</f>
        <v>Jun</v>
      </c>
      <c r="Q390">
        <f>YEAR(Input_Data[[#This Row],[DATE]])</f>
        <v>2022</v>
      </c>
    </row>
    <row r="391" spans="1:17" x14ac:dyDescent="0.35">
      <c r="A391" s="1">
        <v>44737</v>
      </c>
      <c r="B391" t="s">
        <v>34</v>
      </c>
      <c r="C391">
        <v>7</v>
      </c>
      <c r="D391" t="s">
        <v>111</v>
      </c>
      <c r="E391" t="s">
        <v>111</v>
      </c>
      <c r="F391">
        <v>0</v>
      </c>
      <c r="G391" t="s">
        <v>137</v>
      </c>
      <c r="H391" t="str">
        <f>VLOOKUP(Input_Data[[#This Row],[PRODUCT ID]],Master_Data[],2,0)</f>
        <v>Product12</v>
      </c>
      <c r="I391" t="str">
        <f>VLOOKUP(Input_Data[[#This Row],[PRODUCT ID]],Master_Data[],3,0)</f>
        <v>Category02</v>
      </c>
      <c r="J391" t="str">
        <f>VLOOKUP(Input_Data[[#This Row],[PRODUCT ID]],Master_Data[],4,0)</f>
        <v>Kg</v>
      </c>
      <c r="K391" s="2">
        <f>VLOOKUP(Input_Data[[#This Row],[PRODUCT ID]],Master_Data[],5,0)</f>
        <v>73</v>
      </c>
      <c r="L391" s="2">
        <f>VLOOKUP(Input_Data[[#This Row],[PRODUCT ID]],Master_Data[],6,0)</f>
        <v>94.17</v>
      </c>
      <c r="M391" s="2">
        <f>Input_Data[[#This Row],[BUYING PRIZE]]*Input_Data[[#This Row],[QUANTITY]]</f>
        <v>511</v>
      </c>
      <c r="N391" s="2">
        <f>Input_Data[[#This Row],[SELLING PRICE]]*Input_Data[[#This Row],[QUANTITY]]*(1-Input_Data[[#This Row],[DISCOUNT %]])</f>
        <v>659.19</v>
      </c>
      <c r="O391">
        <f>DAY(Input_Data[[#This Row],[DATE]])</f>
        <v>25</v>
      </c>
      <c r="P391" t="str">
        <f>TEXT(Input_Data[[#This Row],[DATE]],"mmm")</f>
        <v>Jun</v>
      </c>
      <c r="Q391">
        <f>YEAR(Input_Data[[#This Row],[DATE]])</f>
        <v>2022</v>
      </c>
    </row>
    <row r="392" spans="1:17" x14ac:dyDescent="0.35">
      <c r="A392" s="1">
        <v>44738</v>
      </c>
      <c r="B392" t="s">
        <v>80</v>
      </c>
      <c r="C392">
        <v>4</v>
      </c>
      <c r="D392" t="s">
        <v>113</v>
      </c>
      <c r="E392" t="s">
        <v>112</v>
      </c>
      <c r="F392">
        <v>0</v>
      </c>
      <c r="G392" t="s">
        <v>138</v>
      </c>
      <c r="H392" t="str">
        <f>VLOOKUP(Input_Data[[#This Row],[PRODUCT ID]],Master_Data[],2,0)</f>
        <v>Product34</v>
      </c>
      <c r="I392" t="str">
        <f>VLOOKUP(Input_Data[[#This Row],[PRODUCT ID]],Master_Data[],3,0)</f>
        <v>Category04</v>
      </c>
      <c r="J392" t="str">
        <f>VLOOKUP(Input_Data[[#This Row],[PRODUCT ID]],Master_Data[],4,0)</f>
        <v>Lt</v>
      </c>
      <c r="K392" s="2">
        <f>VLOOKUP(Input_Data[[#This Row],[PRODUCT ID]],Master_Data[],5,0)</f>
        <v>55</v>
      </c>
      <c r="L392" s="2">
        <f>VLOOKUP(Input_Data[[#This Row],[PRODUCT ID]],Master_Data[],6,0)</f>
        <v>58.3</v>
      </c>
      <c r="M392" s="2">
        <f>Input_Data[[#This Row],[BUYING PRIZE]]*Input_Data[[#This Row],[QUANTITY]]</f>
        <v>220</v>
      </c>
      <c r="N392" s="2">
        <f>Input_Data[[#This Row],[SELLING PRICE]]*Input_Data[[#This Row],[QUANTITY]]*(1-Input_Data[[#This Row],[DISCOUNT %]])</f>
        <v>233.2</v>
      </c>
      <c r="O392">
        <f>DAY(Input_Data[[#This Row],[DATE]])</f>
        <v>26</v>
      </c>
      <c r="P392" t="str">
        <f>TEXT(Input_Data[[#This Row],[DATE]],"mmm")</f>
        <v>Jun</v>
      </c>
      <c r="Q392">
        <f>YEAR(Input_Data[[#This Row],[DATE]])</f>
        <v>2022</v>
      </c>
    </row>
    <row r="393" spans="1:17" x14ac:dyDescent="0.35">
      <c r="A393" s="1">
        <v>44738</v>
      </c>
      <c r="B393" t="s">
        <v>99</v>
      </c>
      <c r="C393">
        <v>12</v>
      </c>
      <c r="D393" t="s">
        <v>113</v>
      </c>
      <c r="E393" t="s">
        <v>111</v>
      </c>
      <c r="F393">
        <v>0</v>
      </c>
      <c r="G393" t="s">
        <v>138</v>
      </c>
      <c r="H393" t="str">
        <f>VLOOKUP(Input_Data[[#This Row],[PRODUCT ID]],Master_Data[],2,0)</f>
        <v>Product43</v>
      </c>
      <c r="I393" t="str">
        <f>VLOOKUP(Input_Data[[#This Row],[PRODUCT ID]],Master_Data[],3,0)</f>
        <v>Category05</v>
      </c>
      <c r="J393" t="str">
        <f>VLOOKUP(Input_Data[[#This Row],[PRODUCT ID]],Master_Data[],4,0)</f>
        <v>Kg</v>
      </c>
      <c r="K393" s="2">
        <f>VLOOKUP(Input_Data[[#This Row],[PRODUCT ID]],Master_Data[],5,0)</f>
        <v>67</v>
      </c>
      <c r="L393" s="2">
        <f>VLOOKUP(Input_Data[[#This Row],[PRODUCT ID]],Master_Data[],6,0)</f>
        <v>83.08</v>
      </c>
      <c r="M393" s="2">
        <f>Input_Data[[#This Row],[BUYING PRIZE]]*Input_Data[[#This Row],[QUANTITY]]</f>
        <v>804</v>
      </c>
      <c r="N393" s="2">
        <f>Input_Data[[#This Row],[SELLING PRICE]]*Input_Data[[#This Row],[QUANTITY]]*(1-Input_Data[[#This Row],[DISCOUNT %]])</f>
        <v>996.96</v>
      </c>
      <c r="O393">
        <f>DAY(Input_Data[[#This Row],[DATE]])</f>
        <v>26</v>
      </c>
      <c r="P393" t="str">
        <f>TEXT(Input_Data[[#This Row],[DATE]],"mmm")</f>
        <v>Jun</v>
      </c>
      <c r="Q393">
        <f>YEAR(Input_Data[[#This Row],[DATE]])</f>
        <v>2022</v>
      </c>
    </row>
    <row r="394" spans="1:17" x14ac:dyDescent="0.35">
      <c r="A394" s="1">
        <v>44745</v>
      </c>
      <c r="B394" t="s">
        <v>78</v>
      </c>
      <c r="C394">
        <v>15</v>
      </c>
      <c r="D394" t="s">
        <v>113</v>
      </c>
      <c r="E394" t="s">
        <v>112</v>
      </c>
      <c r="F394">
        <v>0</v>
      </c>
      <c r="G394" t="s">
        <v>138</v>
      </c>
      <c r="H394" t="str">
        <f>VLOOKUP(Input_Data[[#This Row],[PRODUCT ID]],Master_Data[],2,0)</f>
        <v>Product33</v>
      </c>
      <c r="I394" t="str">
        <f>VLOOKUP(Input_Data[[#This Row],[PRODUCT ID]],Master_Data[],3,0)</f>
        <v>Category04</v>
      </c>
      <c r="J394" t="str">
        <f>VLOOKUP(Input_Data[[#This Row],[PRODUCT ID]],Master_Data[],4,0)</f>
        <v>Kg</v>
      </c>
      <c r="K394" s="2">
        <f>VLOOKUP(Input_Data[[#This Row],[PRODUCT ID]],Master_Data[],5,0)</f>
        <v>95</v>
      </c>
      <c r="L394" s="2">
        <f>VLOOKUP(Input_Data[[#This Row],[PRODUCT ID]],Master_Data[],6,0)</f>
        <v>119.7</v>
      </c>
      <c r="M394" s="2">
        <f>Input_Data[[#This Row],[BUYING PRIZE]]*Input_Data[[#This Row],[QUANTITY]]</f>
        <v>1425</v>
      </c>
      <c r="N394" s="2">
        <f>Input_Data[[#This Row],[SELLING PRICE]]*Input_Data[[#This Row],[QUANTITY]]*(1-Input_Data[[#This Row],[DISCOUNT %]])</f>
        <v>1795.5</v>
      </c>
      <c r="O394">
        <f>DAY(Input_Data[[#This Row],[DATE]])</f>
        <v>3</v>
      </c>
      <c r="P394" t="str">
        <f>TEXT(Input_Data[[#This Row],[DATE]],"mmm")</f>
        <v>Jul</v>
      </c>
      <c r="Q394">
        <f>YEAR(Input_Data[[#This Row],[DATE]])</f>
        <v>2022</v>
      </c>
    </row>
    <row r="395" spans="1:17" x14ac:dyDescent="0.35">
      <c r="A395" s="1">
        <v>44746</v>
      </c>
      <c r="B395" t="s">
        <v>22</v>
      </c>
      <c r="C395">
        <v>7</v>
      </c>
      <c r="D395" t="s">
        <v>113</v>
      </c>
      <c r="E395" t="s">
        <v>111</v>
      </c>
      <c r="F395">
        <v>0</v>
      </c>
      <c r="G395" t="s">
        <v>139</v>
      </c>
      <c r="H395" t="str">
        <f>VLOOKUP(Input_Data[[#This Row],[PRODUCT ID]],Master_Data[],2,0)</f>
        <v>Product07</v>
      </c>
      <c r="I395" t="str">
        <f>VLOOKUP(Input_Data[[#This Row],[PRODUCT ID]],Master_Data[],3,0)</f>
        <v>Category01</v>
      </c>
      <c r="J395" t="str">
        <f>VLOOKUP(Input_Data[[#This Row],[PRODUCT ID]],Master_Data[],4,0)</f>
        <v>Lt</v>
      </c>
      <c r="K395" s="2">
        <f>VLOOKUP(Input_Data[[#This Row],[PRODUCT ID]],Master_Data[],5,0)</f>
        <v>43</v>
      </c>
      <c r="L395" s="2">
        <f>VLOOKUP(Input_Data[[#This Row],[PRODUCT ID]],Master_Data[],6,0)</f>
        <v>47.730000000000004</v>
      </c>
      <c r="M395" s="2">
        <f>Input_Data[[#This Row],[BUYING PRIZE]]*Input_Data[[#This Row],[QUANTITY]]</f>
        <v>301</v>
      </c>
      <c r="N395" s="2">
        <f>Input_Data[[#This Row],[SELLING PRICE]]*Input_Data[[#This Row],[QUANTITY]]*(1-Input_Data[[#This Row],[DISCOUNT %]])</f>
        <v>334.11</v>
      </c>
      <c r="O395">
        <f>DAY(Input_Data[[#This Row],[DATE]])</f>
        <v>4</v>
      </c>
      <c r="P395" t="str">
        <f>TEXT(Input_Data[[#This Row],[DATE]],"mmm")</f>
        <v>Jul</v>
      </c>
      <c r="Q395">
        <f>YEAR(Input_Data[[#This Row],[DATE]])</f>
        <v>2022</v>
      </c>
    </row>
    <row r="396" spans="1:17" x14ac:dyDescent="0.35">
      <c r="A396" s="1">
        <v>44747</v>
      </c>
      <c r="B396" t="s">
        <v>61</v>
      </c>
      <c r="C396">
        <v>7</v>
      </c>
      <c r="D396" t="s">
        <v>111</v>
      </c>
      <c r="E396" t="s">
        <v>112</v>
      </c>
      <c r="F396">
        <v>0</v>
      </c>
      <c r="G396" t="s">
        <v>140</v>
      </c>
      <c r="H396" t="str">
        <f>VLOOKUP(Input_Data[[#This Row],[PRODUCT ID]],Master_Data[],2,0)</f>
        <v>Product25</v>
      </c>
      <c r="I396" t="str">
        <f>VLOOKUP(Input_Data[[#This Row],[PRODUCT ID]],Master_Data[],3,0)</f>
        <v>Category03</v>
      </c>
      <c r="J396" t="str">
        <f>VLOOKUP(Input_Data[[#This Row],[PRODUCT ID]],Master_Data[],4,0)</f>
        <v>No.</v>
      </c>
      <c r="K396" s="2">
        <f>VLOOKUP(Input_Data[[#This Row],[PRODUCT ID]],Master_Data[],5,0)</f>
        <v>7</v>
      </c>
      <c r="L396" s="2">
        <f>VLOOKUP(Input_Data[[#This Row],[PRODUCT ID]],Master_Data[],6,0)</f>
        <v>8.33</v>
      </c>
      <c r="M396" s="2">
        <f>Input_Data[[#This Row],[BUYING PRIZE]]*Input_Data[[#This Row],[QUANTITY]]</f>
        <v>49</v>
      </c>
      <c r="N396" s="2">
        <f>Input_Data[[#This Row],[SELLING PRICE]]*Input_Data[[#This Row],[QUANTITY]]*(1-Input_Data[[#This Row],[DISCOUNT %]])</f>
        <v>58.31</v>
      </c>
      <c r="O396">
        <f>DAY(Input_Data[[#This Row],[DATE]])</f>
        <v>5</v>
      </c>
      <c r="P396" t="str">
        <f>TEXT(Input_Data[[#This Row],[DATE]],"mmm")</f>
        <v>Jul</v>
      </c>
      <c r="Q396">
        <f>YEAR(Input_Data[[#This Row],[DATE]])</f>
        <v>2022</v>
      </c>
    </row>
    <row r="397" spans="1:17" x14ac:dyDescent="0.35">
      <c r="A397" s="1">
        <v>44747</v>
      </c>
      <c r="B397" t="s">
        <v>40</v>
      </c>
      <c r="C397">
        <v>8</v>
      </c>
      <c r="D397" t="s">
        <v>113</v>
      </c>
      <c r="E397" t="s">
        <v>111</v>
      </c>
      <c r="F397">
        <v>0</v>
      </c>
      <c r="G397" t="s">
        <v>140</v>
      </c>
      <c r="H397" t="str">
        <f>VLOOKUP(Input_Data[[#This Row],[PRODUCT ID]],Master_Data[],2,0)</f>
        <v>Product15</v>
      </c>
      <c r="I397" t="str">
        <f>VLOOKUP(Input_Data[[#This Row],[PRODUCT ID]],Master_Data[],3,0)</f>
        <v>Category02</v>
      </c>
      <c r="J397" t="str">
        <f>VLOOKUP(Input_Data[[#This Row],[PRODUCT ID]],Master_Data[],4,0)</f>
        <v>No.</v>
      </c>
      <c r="K397" s="2">
        <f>VLOOKUP(Input_Data[[#This Row],[PRODUCT ID]],Master_Data[],5,0)</f>
        <v>12</v>
      </c>
      <c r="L397" s="2">
        <f>VLOOKUP(Input_Data[[#This Row],[PRODUCT ID]],Master_Data[],6,0)</f>
        <v>15.719999999999999</v>
      </c>
      <c r="M397" s="2">
        <f>Input_Data[[#This Row],[BUYING PRIZE]]*Input_Data[[#This Row],[QUANTITY]]</f>
        <v>96</v>
      </c>
      <c r="N397" s="2">
        <f>Input_Data[[#This Row],[SELLING PRICE]]*Input_Data[[#This Row],[QUANTITY]]*(1-Input_Data[[#This Row],[DISCOUNT %]])</f>
        <v>125.75999999999999</v>
      </c>
      <c r="O397">
        <f>DAY(Input_Data[[#This Row],[DATE]])</f>
        <v>5</v>
      </c>
      <c r="P397" t="str">
        <f>TEXT(Input_Data[[#This Row],[DATE]],"mmm")</f>
        <v>Jul</v>
      </c>
      <c r="Q397">
        <f>YEAR(Input_Data[[#This Row],[DATE]])</f>
        <v>2022</v>
      </c>
    </row>
    <row r="398" spans="1:17" x14ac:dyDescent="0.35">
      <c r="A398" s="1">
        <v>44748</v>
      </c>
      <c r="B398" t="s">
        <v>95</v>
      </c>
      <c r="C398">
        <v>2</v>
      </c>
      <c r="D398" t="s">
        <v>113</v>
      </c>
      <c r="E398" t="s">
        <v>112</v>
      </c>
      <c r="F398">
        <v>0</v>
      </c>
      <c r="G398" t="s">
        <v>141</v>
      </c>
      <c r="H398" t="str">
        <f>VLOOKUP(Input_Data[[#This Row],[PRODUCT ID]],Master_Data[],2,0)</f>
        <v>Product41</v>
      </c>
      <c r="I398" t="str">
        <f>VLOOKUP(Input_Data[[#This Row],[PRODUCT ID]],Master_Data[],3,0)</f>
        <v>Category05</v>
      </c>
      <c r="J398" t="str">
        <f>VLOOKUP(Input_Data[[#This Row],[PRODUCT ID]],Master_Data[],4,0)</f>
        <v>Ft</v>
      </c>
      <c r="K398" s="2">
        <f>VLOOKUP(Input_Data[[#This Row],[PRODUCT ID]],Master_Data[],5,0)</f>
        <v>138</v>
      </c>
      <c r="L398" s="2">
        <f>VLOOKUP(Input_Data[[#This Row],[PRODUCT ID]],Master_Data[],6,0)</f>
        <v>173.88</v>
      </c>
      <c r="M398" s="2">
        <f>Input_Data[[#This Row],[BUYING PRIZE]]*Input_Data[[#This Row],[QUANTITY]]</f>
        <v>276</v>
      </c>
      <c r="N398" s="2">
        <f>Input_Data[[#This Row],[SELLING PRICE]]*Input_Data[[#This Row],[QUANTITY]]*(1-Input_Data[[#This Row],[DISCOUNT %]])</f>
        <v>347.76</v>
      </c>
      <c r="O398">
        <f>DAY(Input_Data[[#This Row],[DATE]])</f>
        <v>6</v>
      </c>
      <c r="P398" t="str">
        <f>TEXT(Input_Data[[#This Row],[DATE]],"mmm")</f>
        <v>Jul</v>
      </c>
      <c r="Q398">
        <f>YEAR(Input_Data[[#This Row],[DATE]])</f>
        <v>2022</v>
      </c>
    </row>
    <row r="399" spans="1:17" x14ac:dyDescent="0.35">
      <c r="A399" s="1">
        <v>44750</v>
      </c>
      <c r="B399" t="s">
        <v>46</v>
      </c>
      <c r="C399">
        <v>2</v>
      </c>
      <c r="D399" t="s">
        <v>113</v>
      </c>
      <c r="E399" t="s">
        <v>111</v>
      </c>
      <c r="F399">
        <v>0</v>
      </c>
      <c r="G399" t="s">
        <v>136</v>
      </c>
      <c r="H399" t="str">
        <f>VLOOKUP(Input_Data[[#This Row],[PRODUCT ID]],Master_Data[],2,0)</f>
        <v>Product18</v>
      </c>
      <c r="I399" t="str">
        <f>VLOOKUP(Input_Data[[#This Row],[PRODUCT ID]],Master_Data[],3,0)</f>
        <v>Category02</v>
      </c>
      <c r="J399" t="str">
        <f>VLOOKUP(Input_Data[[#This Row],[PRODUCT ID]],Master_Data[],4,0)</f>
        <v>No.</v>
      </c>
      <c r="K399" s="2">
        <f>VLOOKUP(Input_Data[[#This Row],[PRODUCT ID]],Master_Data[],5,0)</f>
        <v>37</v>
      </c>
      <c r="L399" s="2">
        <f>VLOOKUP(Input_Data[[#This Row],[PRODUCT ID]],Master_Data[],6,0)</f>
        <v>49.21</v>
      </c>
      <c r="M399" s="2">
        <f>Input_Data[[#This Row],[BUYING PRIZE]]*Input_Data[[#This Row],[QUANTITY]]</f>
        <v>74</v>
      </c>
      <c r="N399" s="2">
        <f>Input_Data[[#This Row],[SELLING PRICE]]*Input_Data[[#This Row],[QUANTITY]]*(1-Input_Data[[#This Row],[DISCOUNT %]])</f>
        <v>98.42</v>
      </c>
      <c r="O399">
        <f>DAY(Input_Data[[#This Row],[DATE]])</f>
        <v>8</v>
      </c>
      <c r="P399" t="str">
        <f>TEXT(Input_Data[[#This Row],[DATE]],"mmm")</f>
        <v>Jul</v>
      </c>
      <c r="Q399">
        <f>YEAR(Input_Data[[#This Row],[DATE]])</f>
        <v>2022</v>
      </c>
    </row>
    <row r="400" spans="1:17" x14ac:dyDescent="0.35">
      <c r="A400" s="1">
        <v>44752</v>
      </c>
      <c r="B400" t="s">
        <v>76</v>
      </c>
      <c r="C400">
        <v>12</v>
      </c>
      <c r="D400" t="s">
        <v>111</v>
      </c>
      <c r="E400" t="s">
        <v>112</v>
      </c>
      <c r="F400">
        <v>0</v>
      </c>
      <c r="G400" t="s">
        <v>138</v>
      </c>
      <c r="H400" t="str">
        <f>VLOOKUP(Input_Data[[#This Row],[PRODUCT ID]],Master_Data[],2,0)</f>
        <v>Product32</v>
      </c>
      <c r="I400" t="str">
        <f>VLOOKUP(Input_Data[[#This Row],[PRODUCT ID]],Master_Data[],3,0)</f>
        <v>Category04</v>
      </c>
      <c r="J400" t="str">
        <f>VLOOKUP(Input_Data[[#This Row],[PRODUCT ID]],Master_Data[],4,0)</f>
        <v>Kg</v>
      </c>
      <c r="K400" s="2">
        <f>VLOOKUP(Input_Data[[#This Row],[PRODUCT ID]],Master_Data[],5,0)</f>
        <v>89</v>
      </c>
      <c r="L400" s="2">
        <f>VLOOKUP(Input_Data[[#This Row],[PRODUCT ID]],Master_Data[],6,0)</f>
        <v>117.48</v>
      </c>
      <c r="M400" s="2">
        <f>Input_Data[[#This Row],[BUYING PRIZE]]*Input_Data[[#This Row],[QUANTITY]]</f>
        <v>1068</v>
      </c>
      <c r="N400" s="2">
        <f>Input_Data[[#This Row],[SELLING PRICE]]*Input_Data[[#This Row],[QUANTITY]]*(1-Input_Data[[#This Row],[DISCOUNT %]])</f>
        <v>1409.76</v>
      </c>
      <c r="O400">
        <f>DAY(Input_Data[[#This Row],[DATE]])</f>
        <v>10</v>
      </c>
      <c r="P400" t="str">
        <f>TEXT(Input_Data[[#This Row],[DATE]],"mmm")</f>
        <v>Jul</v>
      </c>
      <c r="Q400">
        <f>YEAR(Input_Data[[#This Row],[DATE]])</f>
        <v>2022</v>
      </c>
    </row>
    <row r="401" spans="1:17" x14ac:dyDescent="0.35">
      <c r="A401" s="1">
        <v>44754</v>
      </c>
      <c r="B401" t="s">
        <v>68</v>
      </c>
      <c r="C401">
        <v>12</v>
      </c>
      <c r="D401" t="s">
        <v>113</v>
      </c>
      <c r="E401" t="s">
        <v>112</v>
      </c>
      <c r="F401">
        <v>0</v>
      </c>
      <c r="G401" t="s">
        <v>140</v>
      </c>
      <c r="H401" t="str">
        <f>VLOOKUP(Input_Data[[#This Row],[PRODUCT ID]],Master_Data[],2,0)</f>
        <v>Product28</v>
      </c>
      <c r="I401" t="str">
        <f>VLOOKUP(Input_Data[[#This Row],[PRODUCT ID]],Master_Data[],3,0)</f>
        <v>Category04</v>
      </c>
      <c r="J401" t="str">
        <f>VLOOKUP(Input_Data[[#This Row],[PRODUCT ID]],Master_Data[],4,0)</f>
        <v>No.</v>
      </c>
      <c r="K401" s="2">
        <f>VLOOKUP(Input_Data[[#This Row],[PRODUCT ID]],Master_Data[],5,0)</f>
        <v>37</v>
      </c>
      <c r="L401" s="2">
        <f>VLOOKUP(Input_Data[[#This Row],[PRODUCT ID]],Master_Data[],6,0)</f>
        <v>41.81</v>
      </c>
      <c r="M401" s="2">
        <f>Input_Data[[#This Row],[BUYING PRIZE]]*Input_Data[[#This Row],[QUANTITY]]</f>
        <v>444</v>
      </c>
      <c r="N401" s="2">
        <f>Input_Data[[#This Row],[SELLING PRICE]]*Input_Data[[#This Row],[QUANTITY]]*(1-Input_Data[[#This Row],[DISCOUNT %]])</f>
        <v>501.72</v>
      </c>
      <c r="O401">
        <f>DAY(Input_Data[[#This Row],[DATE]])</f>
        <v>12</v>
      </c>
      <c r="P401" t="str">
        <f>TEXT(Input_Data[[#This Row],[DATE]],"mmm")</f>
        <v>Jul</v>
      </c>
      <c r="Q401">
        <f>YEAR(Input_Data[[#This Row],[DATE]])</f>
        <v>2022</v>
      </c>
    </row>
    <row r="402" spans="1:17" x14ac:dyDescent="0.35">
      <c r="A402" s="1">
        <v>44755</v>
      </c>
      <c r="B402" t="s">
        <v>61</v>
      </c>
      <c r="C402">
        <v>7</v>
      </c>
      <c r="D402" t="s">
        <v>113</v>
      </c>
      <c r="E402" t="s">
        <v>111</v>
      </c>
      <c r="F402">
        <v>0</v>
      </c>
      <c r="G402" t="s">
        <v>141</v>
      </c>
      <c r="H402" t="str">
        <f>VLOOKUP(Input_Data[[#This Row],[PRODUCT ID]],Master_Data[],2,0)</f>
        <v>Product25</v>
      </c>
      <c r="I402" t="str">
        <f>VLOOKUP(Input_Data[[#This Row],[PRODUCT ID]],Master_Data[],3,0)</f>
        <v>Category03</v>
      </c>
      <c r="J402" t="str">
        <f>VLOOKUP(Input_Data[[#This Row],[PRODUCT ID]],Master_Data[],4,0)</f>
        <v>No.</v>
      </c>
      <c r="K402" s="2">
        <f>VLOOKUP(Input_Data[[#This Row],[PRODUCT ID]],Master_Data[],5,0)</f>
        <v>7</v>
      </c>
      <c r="L402" s="2">
        <f>VLOOKUP(Input_Data[[#This Row],[PRODUCT ID]],Master_Data[],6,0)</f>
        <v>8.33</v>
      </c>
      <c r="M402" s="2">
        <f>Input_Data[[#This Row],[BUYING PRIZE]]*Input_Data[[#This Row],[QUANTITY]]</f>
        <v>49</v>
      </c>
      <c r="N402" s="2">
        <f>Input_Data[[#This Row],[SELLING PRICE]]*Input_Data[[#This Row],[QUANTITY]]*(1-Input_Data[[#This Row],[DISCOUNT %]])</f>
        <v>58.31</v>
      </c>
      <c r="O402">
        <f>DAY(Input_Data[[#This Row],[DATE]])</f>
        <v>13</v>
      </c>
      <c r="P402" t="str">
        <f>TEXT(Input_Data[[#This Row],[DATE]],"mmm")</f>
        <v>Jul</v>
      </c>
      <c r="Q402">
        <f>YEAR(Input_Data[[#This Row],[DATE]])</f>
        <v>2022</v>
      </c>
    </row>
    <row r="403" spans="1:17" x14ac:dyDescent="0.35">
      <c r="A403" s="1">
        <v>44756</v>
      </c>
      <c r="B403" t="s">
        <v>78</v>
      </c>
      <c r="C403">
        <v>9</v>
      </c>
      <c r="D403" t="s">
        <v>113</v>
      </c>
      <c r="E403" t="s">
        <v>111</v>
      </c>
      <c r="F403">
        <v>0</v>
      </c>
      <c r="G403" t="s">
        <v>142</v>
      </c>
      <c r="H403" t="str">
        <f>VLOOKUP(Input_Data[[#This Row],[PRODUCT ID]],Master_Data[],2,0)</f>
        <v>Product33</v>
      </c>
      <c r="I403" t="str">
        <f>VLOOKUP(Input_Data[[#This Row],[PRODUCT ID]],Master_Data[],3,0)</f>
        <v>Category04</v>
      </c>
      <c r="J403" t="str">
        <f>VLOOKUP(Input_Data[[#This Row],[PRODUCT ID]],Master_Data[],4,0)</f>
        <v>Kg</v>
      </c>
      <c r="K403" s="2">
        <f>VLOOKUP(Input_Data[[#This Row],[PRODUCT ID]],Master_Data[],5,0)</f>
        <v>95</v>
      </c>
      <c r="L403" s="2">
        <f>VLOOKUP(Input_Data[[#This Row],[PRODUCT ID]],Master_Data[],6,0)</f>
        <v>119.7</v>
      </c>
      <c r="M403" s="2">
        <f>Input_Data[[#This Row],[BUYING PRIZE]]*Input_Data[[#This Row],[QUANTITY]]</f>
        <v>855</v>
      </c>
      <c r="N403" s="2">
        <f>Input_Data[[#This Row],[SELLING PRICE]]*Input_Data[[#This Row],[QUANTITY]]*(1-Input_Data[[#This Row],[DISCOUNT %]])</f>
        <v>1077.3</v>
      </c>
      <c r="O403">
        <f>DAY(Input_Data[[#This Row],[DATE]])</f>
        <v>14</v>
      </c>
      <c r="P403" t="str">
        <f>TEXT(Input_Data[[#This Row],[DATE]],"mmm")</f>
        <v>Jul</v>
      </c>
      <c r="Q403">
        <f>YEAR(Input_Data[[#This Row],[DATE]])</f>
        <v>2022</v>
      </c>
    </row>
    <row r="404" spans="1:17" x14ac:dyDescent="0.35">
      <c r="A404" s="1">
        <v>44757</v>
      </c>
      <c r="B404" t="s">
        <v>14</v>
      </c>
      <c r="C404">
        <v>2</v>
      </c>
      <c r="D404" t="s">
        <v>111</v>
      </c>
      <c r="E404" t="s">
        <v>111</v>
      </c>
      <c r="F404">
        <v>0</v>
      </c>
      <c r="G404" t="s">
        <v>136</v>
      </c>
      <c r="H404" t="str">
        <f>VLOOKUP(Input_Data[[#This Row],[PRODUCT ID]],Master_Data[],2,0)</f>
        <v>Product04</v>
      </c>
      <c r="I404" t="str">
        <f>VLOOKUP(Input_Data[[#This Row],[PRODUCT ID]],Master_Data[],3,0)</f>
        <v>Category01</v>
      </c>
      <c r="J404" t="str">
        <f>VLOOKUP(Input_Data[[#This Row],[PRODUCT ID]],Master_Data[],4,0)</f>
        <v>Lt</v>
      </c>
      <c r="K404" s="2">
        <f>VLOOKUP(Input_Data[[#This Row],[PRODUCT ID]],Master_Data[],5,0)</f>
        <v>44</v>
      </c>
      <c r="L404" s="2">
        <f>VLOOKUP(Input_Data[[#This Row],[PRODUCT ID]],Master_Data[],6,0)</f>
        <v>48.84</v>
      </c>
      <c r="M404" s="2">
        <f>Input_Data[[#This Row],[BUYING PRIZE]]*Input_Data[[#This Row],[QUANTITY]]</f>
        <v>88</v>
      </c>
      <c r="N404" s="2">
        <f>Input_Data[[#This Row],[SELLING PRICE]]*Input_Data[[#This Row],[QUANTITY]]*(1-Input_Data[[#This Row],[DISCOUNT %]])</f>
        <v>97.68</v>
      </c>
      <c r="O404">
        <f>DAY(Input_Data[[#This Row],[DATE]])</f>
        <v>15</v>
      </c>
      <c r="P404" t="str">
        <f>TEXT(Input_Data[[#This Row],[DATE]],"mmm")</f>
        <v>Jul</v>
      </c>
      <c r="Q404">
        <f>YEAR(Input_Data[[#This Row],[DATE]])</f>
        <v>2022</v>
      </c>
    </row>
    <row r="405" spans="1:17" x14ac:dyDescent="0.35">
      <c r="A405" s="1">
        <v>44759</v>
      </c>
      <c r="B405" t="s">
        <v>95</v>
      </c>
      <c r="C405">
        <v>8</v>
      </c>
      <c r="D405" t="s">
        <v>111</v>
      </c>
      <c r="E405" t="s">
        <v>112</v>
      </c>
      <c r="F405">
        <v>0</v>
      </c>
      <c r="G405" t="s">
        <v>138</v>
      </c>
      <c r="H405" t="str">
        <f>VLOOKUP(Input_Data[[#This Row],[PRODUCT ID]],Master_Data[],2,0)</f>
        <v>Product41</v>
      </c>
      <c r="I405" t="str">
        <f>VLOOKUP(Input_Data[[#This Row],[PRODUCT ID]],Master_Data[],3,0)</f>
        <v>Category05</v>
      </c>
      <c r="J405" t="str">
        <f>VLOOKUP(Input_Data[[#This Row],[PRODUCT ID]],Master_Data[],4,0)</f>
        <v>Ft</v>
      </c>
      <c r="K405" s="2">
        <f>VLOOKUP(Input_Data[[#This Row],[PRODUCT ID]],Master_Data[],5,0)</f>
        <v>138</v>
      </c>
      <c r="L405" s="2">
        <f>VLOOKUP(Input_Data[[#This Row],[PRODUCT ID]],Master_Data[],6,0)</f>
        <v>173.88</v>
      </c>
      <c r="M405" s="2">
        <f>Input_Data[[#This Row],[BUYING PRIZE]]*Input_Data[[#This Row],[QUANTITY]]</f>
        <v>1104</v>
      </c>
      <c r="N405" s="2">
        <f>Input_Data[[#This Row],[SELLING PRICE]]*Input_Data[[#This Row],[QUANTITY]]*(1-Input_Data[[#This Row],[DISCOUNT %]])</f>
        <v>1391.04</v>
      </c>
      <c r="O405">
        <f>DAY(Input_Data[[#This Row],[DATE]])</f>
        <v>17</v>
      </c>
      <c r="P405" t="str">
        <f>TEXT(Input_Data[[#This Row],[DATE]],"mmm")</f>
        <v>Jul</v>
      </c>
      <c r="Q405">
        <f>YEAR(Input_Data[[#This Row],[DATE]])</f>
        <v>2022</v>
      </c>
    </row>
    <row r="406" spans="1:17" x14ac:dyDescent="0.35">
      <c r="A406" s="1">
        <v>44760</v>
      </c>
      <c r="B406" t="s">
        <v>29</v>
      </c>
      <c r="C406">
        <v>12</v>
      </c>
      <c r="D406" t="s">
        <v>113</v>
      </c>
      <c r="E406" t="s">
        <v>111</v>
      </c>
      <c r="F406">
        <v>0</v>
      </c>
      <c r="G406" t="s">
        <v>139</v>
      </c>
      <c r="H406" t="str">
        <f>VLOOKUP(Input_Data[[#This Row],[PRODUCT ID]],Master_Data[],2,0)</f>
        <v>Product10</v>
      </c>
      <c r="I406" t="str">
        <f>VLOOKUP(Input_Data[[#This Row],[PRODUCT ID]],Master_Data[],3,0)</f>
        <v>Category02</v>
      </c>
      <c r="J406" t="str">
        <f>VLOOKUP(Input_Data[[#This Row],[PRODUCT ID]],Master_Data[],4,0)</f>
        <v>Ft</v>
      </c>
      <c r="K406" s="2">
        <f>VLOOKUP(Input_Data[[#This Row],[PRODUCT ID]],Master_Data[],5,0)</f>
        <v>148</v>
      </c>
      <c r="L406" s="2">
        <f>VLOOKUP(Input_Data[[#This Row],[PRODUCT ID]],Master_Data[],6,0)</f>
        <v>164.28</v>
      </c>
      <c r="M406" s="2">
        <f>Input_Data[[#This Row],[BUYING PRIZE]]*Input_Data[[#This Row],[QUANTITY]]</f>
        <v>1776</v>
      </c>
      <c r="N406" s="2">
        <f>Input_Data[[#This Row],[SELLING PRICE]]*Input_Data[[#This Row],[QUANTITY]]*(1-Input_Data[[#This Row],[DISCOUNT %]])</f>
        <v>1971.3600000000001</v>
      </c>
      <c r="O406">
        <f>DAY(Input_Data[[#This Row],[DATE]])</f>
        <v>18</v>
      </c>
      <c r="P406" t="str">
        <f>TEXT(Input_Data[[#This Row],[DATE]],"mmm")</f>
        <v>Jul</v>
      </c>
      <c r="Q406">
        <f>YEAR(Input_Data[[#This Row],[DATE]])</f>
        <v>2022</v>
      </c>
    </row>
    <row r="407" spans="1:17" x14ac:dyDescent="0.35">
      <c r="A407" s="1">
        <v>44762</v>
      </c>
      <c r="B407" t="s">
        <v>97</v>
      </c>
      <c r="C407">
        <v>8</v>
      </c>
      <c r="D407" t="s">
        <v>110</v>
      </c>
      <c r="E407" t="s">
        <v>111</v>
      </c>
      <c r="F407">
        <v>0</v>
      </c>
      <c r="G407" t="s">
        <v>141</v>
      </c>
      <c r="H407" t="str">
        <f>VLOOKUP(Input_Data[[#This Row],[PRODUCT ID]],Master_Data[],2,0)</f>
        <v>Product42</v>
      </c>
      <c r="I407" t="str">
        <f>VLOOKUP(Input_Data[[#This Row],[PRODUCT ID]],Master_Data[],3,0)</f>
        <v>Category05</v>
      </c>
      <c r="J407" t="str">
        <f>VLOOKUP(Input_Data[[#This Row],[PRODUCT ID]],Master_Data[],4,0)</f>
        <v>Ft</v>
      </c>
      <c r="K407" s="2">
        <f>VLOOKUP(Input_Data[[#This Row],[PRODUCT ID]],Master_Data[],5,0)</f>
        <v>120</v>
      </c>
      <c r="L407" s="2">
        <f>VLOOKUP(Input_Data[[#This Row],[PRODUCT ID]],Master_Data[],6,0)</f>
        <v>162</v>
      </c>
      <c r="M407" s="2">
        <f>Input_Data[[#This Row],[BUYING PRIZE]]*Input_Data[[#This Row],[QUANTITY]]</f>
        <v>960</v>
      </c>
      <c r="N407" s="2">
        <f>Input_Data[[#This Row],[SELLING PRICE]]*Input_Data[[#This Row],[QUANTITY]]*(1-Input_Data[[#This Row],[DISCOUNT %]])</f>
        <v>1296</v>
      </c>
      <c r="O407">
        <f>DAY(Input_Data[[#This Row],[DATE]])</f>
        <v>20</v>
      </c>
      <c r="P407" t="str">
        <f>TEXT(Input_Data[[#This Row],[DATE]],"mmm")</f>
        <v>Jul</v>
      </c>
      <c r="Q407">
        <f>YEAR(Input_Data[[#This Row],[DATE]])</f>
        <v>2022</v>
      </c>
    </row>
    <row r="408" spans="1:17" x14ac:dyDescent="0.35">
      <c r="A408" s="1">
        <v>44764</v>
      </c>
      <c r="B408" t="s">
        <v>80</v>
      </c>
      <c r="C408">
        <v>6</v>
      </c>
      <c r="D408" t="s">
        <v>113</v>
      </c>
      <c r="E408" t="s">
        <v>112</v>
      </c>
      <c r="F408">
        <v>0</v>
      </c>
      <c r="G408" t="s">
        <v>136</v>
      </c>
      <c r="H408" t="str">
        <f>VLOOKUP(Input_Data[[#This Row],[PRODUCT ID]],Master_Data[],2,0)</f>
        <v>Product34</v>
      </c>
      <c r="I408" t="str">
        <f>VLOOKUP(Input_Data[[#This Row],[PRODUCT ID]],Master_Data[],3,0)</f>
        <v>Category04</v>
      </c>
      <c r="J408" t="str">
        <f>VLOOKUP(Input_Data[[#This Row],[PRODUCT ID]],Master_Data[],4,0)</f>
        <v>Lt</v>
      </c>
      <c r="K408" s="2">
        <f>VLOOKUP(Input_Data[[#This Row],[PRODUCT ID]],Master_Data[],5,0)</f>
        <v>55</v>
      </c>
      <c r="L408" s="2">
        <f>VLOOKUP(Input_Data[[#This Row],[PRODUCT ID]],Master_Data[],6,0)</f>
        <v>58.3</v>
      </c>
      <c r="M408" s="2">
        <f>Input_Data[[#This Row],[BUYING PRIZE]]*Input_Data[[#This Row],[QUANTITY]]</f>
        <v>330</v>
      </c>
      <c r="N408" s="2">
        <f>Input_Data[[#This Row],[SELLING PRICE]]*Input_Data[[#This Row],[QUANTITY]]*(1-Input_Data[[#This Row],[DISCOUNT %]])</f>
        <v>349.79999999999995</v>
      </c>
      <c r="O408">
        <f>DAY(Input_Data[[#This Row],[DATE]])</f>
        <v>22</v>
      </c>
      <c r="P408" t="str">
        <f>TEXT(Input_Data[[#This Row],[DATE]],"mmm")</f>
        <v>Jul</v>
      </c>
      <c r="Q408">
        <f>YEAR(Input_Data[[#This Row],[DATE]])</f>
        <v>2022</v>
      </c>
    </row>
    <row r="409" spans="1:17" x14ac:dyDescent="0.35">
      <c r="A409" s="1">
        <v>44765</v>
      </c>
      <c r="B409" t="s">
        <v>46</v>
      </c>
      <c r="C409">
        <v>2</v>
      </c>
      <c r="D409" t="s">
        <v>111</v>
      </c>
      <c r="E409" t="s">
        <v>111</v>
      </c>
      <c r="F409">
        <v>0</v>
      </c>
      <c r="G409" t="s">
        <v>137</v>
      </c>
      <c r="H409" t="str">
        <f>VLOOKUP(Input_Data[[#This Row],[PRODUCT ID]],Master_Data[],2,0)</f>
        <v>Product18</v>
      </c>
      <c r="I409" t="str">
        <f>VLOOKUP(Input_Data[[#This Row],[PRODUCT ID]],Master_Data[],3,0)</f>
        <v>Category02</v>
      </c>
      <c r="J409" t="str">
        <f>VLOOKUP(Input_Data[[#This Row],[PRODUCT ID]],Master_Data[],4,0)</f>
        <v>No.</v>
      </c>
      <c r="K409" s="2">
        <f>VLOOKUP(Input_Data[[#This Row],[PRODUCT ID]],Master_Data[],5,0)</f>
        <v>37</v>
      </c>
      <c r="L409" s="2">
        <f>VLOOKUP(Input_Data[[#This Row],[PRODUCT ID]],Master_Data[],6,0)</f>
        <v>49.21</v>
      </c>
      <c r="M409" s="2">
        <f>Input_Data[[#This Row],[BUYING PRIZE]]*Input_Data[[#This Row],[QUANTITY]]</f>
        <v>74</v>
      </c>
      <c r="N409" s="2">
        <f>Input_Data[[#This Row],[SELLING PRICE]]*Input_Data[[#This Row],[QUANTITY]]*(1-Input_Data[[#This Row],[DISCOUNT %]])</f>
        <v>98.42</v>
      </c>
      <c r="O409">
        <f>DAY(Input_Data[[#This Row],[DATE]])</f>
        <v>23</v>
      </c>
      <c r="P409" t="str">
        <f>TEXT(Input_Data[[#This Row],[DATE]],"mmm")</f>
        <v>Jul</v>
      </c>
      <c r="Q409">
        <f>YEAR(Input_Data[[#This Row],[DATE]])</f>
        <v>2022</v>
      </c>
    </row>
    <row r="410" spans="1:17" x14ac:dyDescent="0.35">
      <c r="A410" s="1">
        <v>44766</v>
      </c>
      <c r="B410" t="s">
        <v>20</v>
      </c>
      <c r="C410">
        <v>14</v>
      </c>
      <c r="D410" t="s">
        <v>113</v>
      </c>
      <c r="E410" t="s">
        <v>112</v>
      </c>
      <c r="F410">
        <v>0</v>
      </c>
      <c r="G410" t="s">
        <v>138</v>
      </c>
      <c r="H410" t="str">
        <f>VLOOKUP(Input_Data[[#This Row],[PRODUCT ID]],Master_Data[],2,0)</f>
        <v>Product06</v>
      </c>
      <c r="I410" t="str">
        <f>VLOOKUP(Input_Data[[#This Row],[PRODUCT ID]],Master_Data[],3,0)</f>
        <v>Category01</v>
      </c>
      <c r="J410" t="str">
        <f>VLOOKUP(Input_Data[[#This Row],[PRODUCT ID]],Master_Data[],4,0)</f>
        <v>Kg</v>
      </c>
      <c r="K410" s="2">
        <f>VLOOKUP(Input_Data[[#This Row],[PRODUCT ID]],Master_Data[],5,0)</f>
        <v>75</v>
      </c>
      <c r="L410" s="2">
        <f>VLOOKUP(Input_Data[[#This Row],[PRODUCT ID]],Master_Data[],6,0)</f>
        <v>85.5</v>
      </c>
      <c r="M410" s="2">
        <f>Input_Data[[#This Row],[BUYING PRIZE]]*Input_Data[[#This Row],[QUANTITY]]</f>
        <v>1050</v>
      </c>
      <c r="N410" s="2">
        <f>Input_Data[[#This Row],[SELLING PRICE]]*Input_Data[[#This Row],[QUANTITY]]*(1-Input_Data[[#This Row],[DISCOUNT %]])</f>
        <v>1197</v>
      </c>
      <c r="O410">
        <f>DAY(Input_Data[[#This Row],[DATE]])</f>
        <v>24</v>
      </c>
      <c r="P410" t="str">
        <f>TEXT(Input_Data[[#This Row],[DATE]],"mmm")</f>
        <v>Jul</v>
      </c>
      <c r="Q410">
        <f>YEAR(Input_Data[[#This Row],[DATE]])</f>
        <v>2022</v>
      </c>
    </row>
    <row r="411" spans="1:17" x14ac:dyDescent="0.35">
      <c r="A411" s="1">
        <v>44766</v>
      </c>
      <c r="B411" t="s">
        <v>66</v>
      </c>
      <c r="C411">
        <v>1</v>
      </c>
      <c r="D411" t="s">
        <v>111</v>
      </c>
      <c r="E411" t="s">
        <v>111</v>
      </c>
      <c r="F411">
        <v>0</v>
      </c>
      <c r="G411" t="s">
        <v>138</v>
      </c>
      <c r="H411" t="str">
        <f>VLOOKUP(Input_Data[[#This Row],[PRODUCT ID]],Master_Data[],2,0)</f>
        <v>Product27</v>
      </c>
      <c r="I411" t="str">
        <f>VLOOKUP(Input_Data[[#This Row],[PRODUCT ID]],Master_Data[],3,0)</f>
        <v>Category04</v>
      </c>
      <c r="J411" t="str">
        <f>VLOOKUP(Input_Data[[#This Row],[PRODUCT ID]],Master_Data[],4,0)</f>
        <v>Lt</v>
      </c>
      <c r="K411" s="2">
        <f>VLOOKUP(Input_Data[[#This Row],[PRODUCT ID]],Master_Data[],5,0)</f>
        <v>48</v>
      </c>
      <c r="L411" s="2">
        <f>VLOOKUP(Input_Data[[#This Row],[PRODUCT ID]],Master_Data[],6,0)</f>
        <v>57.120000000000005</v>
      </c>
      <c r="M411" s="2">
        <f>Input_Data[[#This Row],[BUYING PRIZE]]*Input_Data[[#This Row],[QUANTITY]]</f>
        <v>48</v>
      </c>
      <c r="N411" s="2">
        <f>Input_Data[[#This Row],[SELLING PRICE]]*Input_Data[[#This Row],[QUANTITY]]*(1-Input_Data[[#This Row],[DISCOUNT %]])</f>
        <v>57.120000000000005</v>
      </c>
      <c r="O411">
        <f>DAY(Input_Data[[#This Row],[DATE]])</f>
        <v>24</v>
      </c>
      <c r="P411" t="str">
        <f>TEXT(Input_Data[[#This Row],[DATE]],"mmm")</f>
        <v>Jul</v>
      </c>
      <c r="Q411">
        <f>YEAR(Input_Data[[#This Row],[DATE]])</f>
        <v>2022</v>
      </c>
    </row>
    <row r="412" spans="1:17" x14ac:dyDescent="0.35">
      <c r="A412" s="1">
        <v>44767</v>
      </c>
      <c r="B412" t="s">
        <v>101</v>
      </c>
      <c r="C412">
        <v>2</v>
      </c>
      <c r="D412" t="s">
        <v>113</v>
      </c>
      <c r="E412" t="s">
        <v>112</v>
      </c>
      <c r="F412">
        <v>0</v>
      </c>
      <c r="G412" t="s">
        <v>139</v>
      </c>
      <c r="H412" t="str">
        <f>VLOOKUP(Input_Data[[#This Row],[PRODUCT ID]],Master_Data[],2,0)</f>
        <v>Product44</v>
      </c>
      <c r="I412" t="str">
        <f>VLOOKUP(Input_Data[[#This Row],[PRODUCT ID]],Master_Data[],3,0)</f>
        <v>Category05</v>
      </c>
      <c r="J412" t="str">
        <f>VLOOKUP(Input_Data[[#This Row],[PRODUCT ID]],Master_Data[],4,0)</f>
        <v>Kg</v>
      </c>
      <c r="K412" s="2">
        <f>VLOOKUP(Input_Data[[#This Row],[PRODUCT ID]],Master_Data[],5,0)</f>
        <v>76</v>
      </c>
      <c r="L412" s="2">
        <f>VLOOKUP(Input_Data[[#This Row],[PRODUCT ID]],Master_Data[],6,0)</f>
        <v>82.08</v>
      </c>
      <c r="M412" s="2">
        <f>Input_Data[[#This Row],[BUYING PRIZE]]*Input_Data[[#This Row],[QUANTITY]]</f>
        <v>152</v>
      </c>
      <c r="N412" s="2">
        <f>Input_Data[[#This Row],[SELLING PRICE]]*Input_Data[[#This Row],[QUANTITY]]*(1-Input_Data[[#This Row],[DISCOUNT %]])</f>
        <v>164.16</v>
      </c>
      <c r="O412">
        <f>DAY(Input_Data[[#This Row],[DATE]])</f>
        <v>25</v>
      </c>
      <c r="P412" t="str">
        <f>TEXT(Input_Data[[#This Row],[DATE]],"mmm")</f>
        <v>Jul</v>
      </c>
      <c r="Q412">
        <f>YEAR(Input_Data[[#This Row],[DATE]])</f>
        <v>2022</v>
      </c>
    </row>
    <row r="413" spans="1:17" x14ac:dyDescent="0.35">
      <c r="A413" s="1">
        <v>44767</v>
      </c>
      <c r="B413" t="s">
        <v>44</v>
      </c>
      <c r="C413">
        <v>12</v>
      </c>
      <c r="D413" t="s">
        <v>113</v>
      </c>
      <c r="E413" t="s">
        <v>112</v>
      </c>
      <c r="F413">
        <v>0</v>
      </c>
      <c r="G413" t="s">
        <v>139</v>
      </c>
      <c r="H413" t="str">
        <f>VLOOKUP(Input_Data[[#This Row],[PRODUCT ID]],Master_Data[],2,0)</f>
        <v>Product17</v>
      </c>
      <c r="I413" t="str">
        <f>VLOOKUP(Input_Data[[#This Row],[PRODUCT ID]],Master_Data[],3,0)</f>
        <v>Category02</v>
      </c>
      <c r="J413" t="str">
        <f>VLOOKUP(Input_Data[[#This Row],[PRODUCT ID]],Master_Data[],4,0)</f>
        <v>Ft</v>
      </c>
      <c r="K413" s="2">
        <f>VLOOKUP(Input_Data[[#This Row],[PRODUCT ID]],Master_Data[],5,0)</f>
        <v>134</v>
      </c>
      <c r="L413" s="2">
        <f>VLOOKUP(Input_Data[[#This Row],[PRODUCT ID]],Master_Data[],6,0)</f>
        <v>156.78</v>
      </c>
      <c r="M413" s="2">
        <f>Input_Data[[#This Row],[BUYING PRIZE]]*Input_Data[[#This Row],[QUANTITY]]</f>
        <v>1608</v>
      </c>
      <c r="N413" s="2">
        <f>Input_Data[[#This Row],[SELLING PRICE]]*Input_Data[[#This Row],[QUANTITY]]*(1-Input_Data[[#This Row],[DISCOUNT %]])</f>
        <v>1881.3600000000001</v>
      </c>
      <c r="O413">
        <f>DAY(Input_Data[[#This Row],[DATE]])</f>
        <v>25</v>
      </c>
      <c r="P413" t="str">
        <f>TEXT(Input_Data[[#This Row],[DATE]],"mmm")</f>
        <v>Jul</v>
      </c>
      <c r="Q413">
        <f>YEAR(Input_Data[[#This Row],[DATE]])</f>
        <v>2022</v>
      </c>
    </row>
    <row r="414" spans="1:17" x14ac:dyDescent="0.35">
      <c r="A414" s="1">
        <v>44767</v>
      </c>
      <c r="B414" t="s">
        <v>12</v>
      </c>
      <c r="C414">
        <v>13</v>
      </c>
      <c r="D414" t="s">
        <v>111</v>
      </c>
      <c r="E414" t="s">
        <v>112</v>
      </c>
      <c r="F414">
        <v>0</v>
      </c>
      <c r="G414" t="s">
        <v>139</v>
      </c>
      <c r="H414" t="str">
        <f>VLOOKUP(Input_Data[[#This Row],[PRODUCT ID]],Master_Data[],2,0)</f>
        <v>Product03</v>
      </c>
      <c r="I414" t="str">
        <f>VLOOKUP(Input_Data[[#This Row],[PRODUCT ID]],Master_Data[],3,0)</f>
        <v>Category01</v>
      </c>
      <c r="J414" t="str">
        <f>VLOOKUP(Input_Data[[#This Row],[PRODUCT ID]],Master_Data[],4,0)</f>
        <v>Kg</v>
      </c>
      <c r="K414" s="2">
        <f>VLOOKUP(Input_Data[[#This Row],[PRODUCT ID]],Master_Data[],5,0)</f>
        <v>71</v>
      </c>
      <c r="L414" s="2">
        <f>VLOOKUP(Input_Data[[#This Row],[PRODUCT ID]],Master_Data[],6,0)</f>
        <v>80.94</v>
      </c>
      <c r="M414" s="2">
        <f>Input_Data[[#This Row],[BUYING PRIZE]]*Input_Data[[#This Row],[QUANTITY]]</f>
        <v>923</v>
      </c>
      <c r="N414" s="2">
        <f>Input_Data[[#This Row],[SELLING PRICE]]*Input_Data[[#This Row],[QUANTITY]]*(1-Input_Data[[#This Row],[DISCOUNT %]])</f>
        <v>1052.22</v>
      </c>
      <c r="O414">
        <f>DAY(Input_Data[[#This Row],[DATE]])</f>
        <v>25</v>
      </c>
      <c r="P414" t="str">
        <f>TEXT(Input_Data[[#This Row],[DATE]],"mmm")</f>
        <v>Jul</v>
      </c>
      <c r="Q414">
        <f>YEAR(Input_Data[[#This Row],[DATE]])</f>
        <v>2022</v>
      </c>
    </row>
    <row r="415" spans="1:17" x14ac:dyDescent="0.35">
      <c r="A415" s="1">
        <v>44768</v>
      </c>
      <c r="B415" t="s">
        <v>12</v>
      </c>
      <c r="C415">
        <v>10</v>
      </c>
      <c r="D415" t="s">
        <v>111</v>
      </c>
      <c r="E415" t="s">
        <v>111</v>
      </c>
      <c r="F415">
        <v>0</v>
      </c>
      <c r="G415" t="s">
        <v>140</v>
      </c>
      <c r="H415" t="str">
        <f>VLOOKUP(Input_Data[[#This Row],[PRODUCT ID]],Master_Data[],2,0)</f>
        <v>Product03</v>
      </c>
      <c r="I415" t="str">
        <f>VLOOKUP(Input_Data[[#This Row],[PRODUCT ID]],Master_Data[],3,0)</f>
        <v>Category01</v>
      </c>
      <c r="J415" t="str">
        <f>VLOOKUP(Input_Data[[#This Row],[PRODUCT ID]],Master_Data[],4,0)</f>
        <v>Kg</v>
      </c>
      <c r="K415" s="2">
        <f>VLOOKUP(Input_Data[[#This Row],[PRODUCT ID]],Master_Data[],5,0)</f>
        <v>71</v>
      </c>
      <c r="L415" s="2">
        <f>VLOOKUP(Input_Data[[#This Row],[PRODUCT ID]],Master_Data[],6,0)</f>
        <v>80.94</v>
      </c>
      <c r="M415" s="2">
        <f>Input_Data[[#This Row],[BUYING PRIZE]]*Input_Data[[#This Row],[QUANTITY]]</f>
        <v>710</v>
      </c>
      <c r="N415" s="2">
        <f>Input_Data[[#This Row],[SELLING PRICE]]*Input_Data[[#This Row],[QUANTITY]]*(1-Input_Data[[#This Row],[DISCOUNT %]])</f>
        <v>809.4</v>
      </c>
      <c r="O415">
        <f>DAY(Input_Data[[#This Row],[DATE]])</f>
        <v>26</v>
      </c>
      <c r="P415" t="str">
        <f>TEXT(Input_Data[[#This Row],[DATE]],"mmm")</f>
        <v>Jul</v>
      </c>
      <c r="Q415">
        <f>YEAR(Input_Data[[#This Row],[DATE]])</f>
        <v>2022</v>
      </c>
    </row>
    <row r="416" spans="1:17" x14ac:dyDescent="0.35">
      <c r="A416" s="1">
        <v>44768</v>
      </c>
      <c r="B416" t="s">
        <v>63</v>
      </c>
      <c r="C416">
        <v>1</v>
      </c>
      <c r="D416" t="s">
        <v>111</v>
      </c>
      <c r="E416" t="s">
        <v>112</v>
      </c>
      <c r="F416">
        <v>0</v>
      </c>
      <c r="G416" t="s">
        <v>140</v>
      </c>
      <c r="H416" t="str">
        <f>VLOOKUP(Input_Data[[#This Row],[PRODUCT ID]],Master_Data[],2,0)</f>
        <v>Product26</v>
      </c>
      <c r="I416" t="str">
        <f>VLOOKUP(Input_Data[[#This Row],[PRODUCT ID]],Master_Data[],3,0)</f>
        <v>Category04</v>
      </c>
      <c r="J416" t="str">
        <f>VLOOKUP(Input_Data[[#This Row],[PRODUCT ID]],Master_Data[],4,0)</f>
        <v>No.</v>
      </c>
      <c r="K416" s="2">
        <f>VLOOKUP(Input_Data[[#This Row],[PRODUCT ID]],Master_Data[],5,0)</f>
        <v>18</v>
      </c>
      <c r="L416" s="2">
        <f>VLOOKUP(Input_Data[[#This Row],[PRODUCT ID]],Master_Data[],6,0)</f>
        <v>24.66</v>
      </c>
      <c r="M416" s="2">
        <f>Input_Data[[#This Row],[BUYING PRIZE]]*Input_Data[[#This Row],[QUANTITY]]</f>
        <v>18</v>
      </c>
      <c r="N416" s="2">
        <f>Input_Data[[#This Row],[SELLING PRICE]]*Input_Data[[#This Row],[QUANTITY]]*(1-Input_Data[[#This Row],[DISCOUNT %]])</f>
        <v>24.66</v>
      </c>
      <c r="O416">
        <f>DAY(Input_Data[[#This Row],[DATE]])</f>
        <v>26</v>
      </c>
      <c r="P416" t="str">
        <f>TEXT(Input_Data[[#This Row],[DATE]],"mmm")</f>
        <v>Jul</v>
      </c>
      <c r="Q416">
        <f>YEAR(Input_Data[[#This Row],[DATE]])</f>
        <v>2022</v>
      </c>
    </row>
    <row r="417" spans="1:17" x14ac:dyDescent="0.35">
      <c r="A417" s="1">
        <v>44776</v>
      </c>
      <c r="B417" t="s">
        <v>34</v>
      </c>
      <c r="C417">
        <v>5</v>
      </c>
      <c r="D417" t="s">
        <v>113</v>
      </c>
      <c r="E417" t="s">
        <v>112</v>
      </c>
      <c r="F417">
        <v>0</v>
      </c>
      <c r="G417" t="s">
        <v>141</v>
      </c>
      <c r="H417" t="str">
        <f>VLOOKUP(Input_Data[[#This Row],[PRODUCT ID]],Master_Data[],2,0)</f>
        <v>Product12</v>
      </c>
      <c r="I417" t="str">
        <f>VLOOKUP(Input_Data[[#This Row],[PRODUCT ID]],Master_Data[],3,0)</f>
        <v>Category02</v>
      </c>
      <c r="J417" t="str">
        <f>VLOOKUP(Input_Data[[#This Row],[PRODUCT ID]],Master_Data[],4,0)</f>
        <v>Kg</v>
      </c>
      <c r="K417" s="2">
        <f>VLOOKUP(Input_Data[[#This Row],[PRODUCT ID]],Master_Data[],5,0)</f>
        <v>73</v>
      </c>
      <c r="L417" s="2">
        <f>VLOOKUP(Input_Data[[#This Row],[PRODUCT ID]],Master_Data[],6,0)</f>
        <v>94.17</v>
      </c>
      <c r="M417" s="2">
        <f>Input_Data[[#This Row],[BUYING PRIZE]]*Input_Data[[#This Row],[QUANTITY]]</f>
        <v>365</v>
      </c>
      <c r="N417" s="2">
        <f>Input_Data[[#This Row],[SELLING PRICE]]*Input_Data[[#This Row],[QUANTITY]]*(1-Input_Data[[#This Row],[DISCOUNT %]])</f>
        <v>470.85</v>
      </c>
      <c r="O417">
        <f>DAY(Input_Data[[#This Row],[DATE]])</f>
        <v>3</v>
      </c>
      <c r="P417" t="str">
        <f>TEXT(Input_Data[[#This Row],[DATE]],"mmm")</f>
        <v>Aug</v>
      </c>
      <c r="Q417">
        <f>YEAR(Input_Data[[#This Row],[DATE]])</f>
        <v>2022</v>
      </c>
    </row>
    <row r="418" spans="1:17" x14ac:dyDescent="0.35">
      <c r="A418" s="1">
        <v>44779</v>
      </c>
      <c r="B418" t="s">
        <v>42</v>
      </c>
      <c r="C418">
        <v>9</v>
      </c>
      <c r="D418" t="s">
        <v>111</v>
      </c>
      <c r="E418" t="s">
        <v>111</v>
      </c>
      <c r="F418">
        <v>0</v>
      </c>
      <c r="G418" t="s">
        <v>137</v>
      </c>
      <c r="H418" t="str">
        <f>VLOOKUP(Input_Data[[#This Row],[PRODUCT ID]],Master_Data[],2,0)</f>
        <v>Product16</v>
      </c>
      <c r="I418" t="str">
        <f>VLOOKUP(Input_Data[[#This Row],[PRODUCT ID]],Master_Data[],3,0)</f>
        <v>Category02</v>
      </c>
      <c r="J418" t="str">
        <f>VLOOKUP(Input_Data[[#This Row],[PRODUCT ID]],Master_Data[],4,0)</f>
        <v>No.</v>
      </c>
      <c r="K418" s="2">
        <f>VLOOKUP(Input_Data[[#This Row],[PRODUCT ID]],Master_Data[],5,0)</f>
        <v>13</v>
      </c>
      <c r="L418" s="2">
        <f>VLOOKUP(Input_Data[[#This Row],[PRODUCT ID]],Master_Data[],6,0)</f>
        <v>16.64</v>
      </c>
      <c r="M418" s="2">
        <f>Input_Data[[#This Row],[BUYING PRIZE]]*Input_Data[[#This Row],[QUANTITY]]</f>
        <v>117</v>
      </c>
      <c r="N418" s="2">
        <f>Input_Data[[#This Row],[SELLING PRICE]]*Input_Data[[#This Row],[QUANTITY]]*(1-Input_Data[[#This Row],[DISCOUNT %]])</f>
        <v>149.76</v>
      </c>
      <c r="O418">
        <f>DAY(Input_Data[[#This Row],[DATE]])</f>
        <v>6</v>
      </c>
      <c r="P418" t="str">
        <f>TEXT(Input_Data[[#This Row],[DATE]],"mmm")</f>
        <v>Aug</v>
      </c>
      <c r="Q418">
        <f>YEAR(Input_Data[[#This Row],[DATE]])</f>
        <v>2022</v>
      </c>
    </row>
    <row r="419" spans="1:17" x14ac:dyDescent="0.35">
      <c r="A419" s="1">
        <v>44781</v>
      </c>
      <c r="B419" t="s">
        <v>42</v>
      </c>
      <c r="C419">
        <v>2</v>
      </c>
      <c r="D419" t="s">
        <v>113</v>
      </c>
      <c r="E419" t="s">
        <v>111</v>
      </c>
      <c r="F419">
        <v>0</v>
      </c>
      <c r="G419" t="s">
        <v>139</v>
      </c>
      <c r="H419" t="str">
        <f>VLOOKUP(Input_Data[[#This Row],[PRODUCT ID]],Master_Data[],2,0)</f>
        <v>Product16</v>
      </c>
      <c r="I419" t="str">
        <f>VLOOKUP(Input_Data[[#This Row],[PRODUCT ID]],Master_Data[],3,0)</f>
        <v>Category02</v>
      </c>
      <c r="J419" t="str">
        <f>VLOOKUP(Input_Data[[#This Row],[PRODUCT ID]],Master_Data[],4,0)</f>
        <v>No.</v>
      </c>
      <c r="K419" s="2">
        <f>VLOOKUP(Input_Data[[#This Row],[PRODUCT ID]],Master_Data[],5,0)</f>
        <v>13</v>
      </c>
      <c r="L419" s="2">
        <f>VLOOKUP(Input_Data[[#This Row],[PRODUCT ID]],Master_Data[],6,0)</f>
        <v>16.64</v>
      </c>
      <c r="M419" s="2">
        <f>Input_Data[[#This Row],[BUYING PRIZE]]*Input_Data[[#This Row],[QUANTITY]]</f>
        <v>26</v>
      </c>
      <c r="N419" s="2">
        <f>Input_Data[[#This Row],[SELLING PRICE]]*Input_Data[[#This Row],[QUANTITY]]*(1-Input_Data[[#This Row],[DISCOUNT %]])</f>
        <v>33.28</v>
      </c>
      <c r="O419">
        <f>DAY(Input_Data[[#This Row],[DATE]])</f>
        <v>8</v>
      </c>
      <c r="P419" t="str">
        <f>TEXT(Input_Data[[#This Row],[DATE]],"mmm")</f>
        <v>Aug</v>
      </c>
      <c r="Q419">
        <f>YEAR(Input_Data[[#This Row],[DATE]])</f>
        <v>2022</v>
      </c>
    </row>
    <row r="420" spans="1:17" x14ac:dyDescent="0.35">
      <c r="A420" s="1">
        <v>44781</v>
      </c>
      <c r="B420" t="s">
        <v>76</v>
      </c>
      <c r="C420">
        <v>12</v>
      </c>
      <c r="D420" t="s">
        <v>113</v>
      </c>
      <c r="E420" t="s">
        <v>112</v>
      </c>
      <c r="F420">
        <v>0</v>
      </c>
      <c r="G420" t="s">
        <v>139</v>
      </c>
      <c r="H420" t="str">
        <f>VLOOKUP(Input_Data[[#This Row],[PRODUCT ID]],Master_Data[],2,0)</f>
        <v>Product32</v>
      </c>
      <c r="I420" t="str">
        <f>VLOOKUP(Input_Data[[#This Row],[PRODUCT ID]],Master_Data[],3,0)</f>
        <v>Category04</v>
      </c>
      <c r="J420" t="str">
        <f>VLOOKUP(Input_Data[[#This Row],[PRODUCT ID]],Master_Data[],4,0)</f>
        <v>Kg</v>
      </c>
      <c r="K420" s="2">
        <f>VLOOKUP(Input_Data[[#This Row],[PRODUCT ID]],Master_Data[],5,0)</f>
        <v>89</v>
      </c>
      <c r="L420" s="2">
        <f>VLOOKUP(Input_Data[[#This Row],[PRODUCT ID]],Master_Data[],6,0)</f>
        <v>117.48</v>
      </c>
      <c r="M420" s="2">
        <f>Input_Data[[#This Row],[BUYING PRIZE]]*Input_Data[[#This Row],[QUANTITY]]</f>
        <v>1068</v>
      </c>
      <c r="N420" s="2">
        <f>Input_Data[[#This Row],[SELLING PRICE]]*Input_Data[[#This Row],[QUANTITY]]*(1-Input_Data[[#This Row],[DISCOUNT %]])</f>
        <v>1409.76</v>
      </c>
      <c r="O420">
        <f>DAY(Input_Data[[#This Row],[DATE]])</f>
        <v>8</v>
      </c>
      <c r="P420" t="str">
        <f>TEXT(Input_Data[[#This Row],[DATE]],"mmm")</f>
        <v>Aug</v>
      </c>
      <c r="Q420">
        <f>YEAR(Input_Data[[#This Row],[DATE]])</f>
        <v>2022</v>
      </c>
    </row>
    <row r="421" spans="1:17" x14ac:dyDescent="0.35">
      <c r="A421" s="1">
        <v>44781</v>
      </c>
      <c r="B421" t="s">
        <v>53</v>
      </c>
      <c r="C421">
        <v>11</v>
      </c>
      <c r="D421" t="s">
        <v>113</v>
      </c>
      <c r="E421" t="s">
        <v>112</v>
      </c>
      <c r="F421">
        <v>0</v>
      </c>
      <c r="G421" t="s">
        <v>139</v>
      </c>
      <c r="H421" t="str">
        <f>VLOOKUP(Input_Data[[#This Row],[PRODUCT ID]],Master_Data[],2,0)</f>
        <v>Product21</v>
      </c>
      <c r="I421" t="str">
        <f>VLOOKUP(Input_Data[[#This Row],[PRODUCT ID]],Master_Data[],3,0)</f>
        <v>Category03</v>
      </c>
      <c r="J421" t="str">
        <f>VLOOKUP(Input_Data[[#This Row],[PRODUCT ID]],Master_Data[],4,0)</f>
        <v>Ft</v>
      </c>
      <c r="K421" s="2">
        <f>VLOOKUP(Input_Data[[#This Row],[PRODUCT ID]],Master_Data[],5,0)</f>
        <v>126</v>
      </c>
      <c r="L421" s="2">
        <f>VLOOKUP(Input_Data[[#This Row],[PRODUCT ID]],Master_Data[],6,0)</f>
        <v>162.54</v>
      </c>
      <c r="M421" s="2">
        <f>Input_Data[[#This Row],[BUYING PRIZE]]*Input_Data[[#This Row],[QUANTITY]]</f>
        <v>1386</v>
      </c>
      <c r="N421" s="2">
        <f>Input_Data[[#This Row],[SELLING PRICE]]*Input_Data[[#This Row],[QUANTITY]]*(1-Input_Data[[#This Row],[DISCOUNT %]])</f>
        <v>1787.9399999999998</v>
      </c>
      <c r="O421">
        <f>DAY(Input_Data[[#This Row],[DATE]])</f>
        <v>8</v>
      </c>
      <c r="P421" t="str">
        <f>TEXT(Input_Data[[#This Row],[DATE]],"mmm")</f>
        <v>Aug</v>
      </c>
      <c r="Q421">
        <f>YEAR(Input_Data[[#This Row],[DATE]])</f>
        <v>2022</v>
      </c>
    </row>
    <row r="422" spans="1:17" x14ac:dyDescent="0.35">
      <c r="A422" s="1">
        <v>44787</v>
      </c>
      <c r="B422" t="s">
        <v>72</v>
      </c>
      <c r="C422">
        <v>14</v>
      </c>
      <c r="D422" t="s">
        <v>113</v>
      </c>
      <c r="E422" t="s">
        <v>112</v>
      </c>
      <c r="F422">
        <v>0</v>
      </c>
      <c r="G422" t="s">
        <v>138</v>
      </c>
      <c r="H422" t="str">
        <f>VLOOKUP(Input_Data[[#This Row],[PRODUCT ID]],Master_Data[],2,0)</f>
        <v>Product30</v>
      </c>
      <c r="I422" t="str">
        <f>VLOOKUP(Input_Data[[#This Row],[PRODUCT ID]],Master_Data[],3,0)</f>
        <v>Category04</v>
      </c>
      <c r="J422" t="str">
        <f>VLOOKUP(Input_Data[[#This Row],[PRODUCT ID]],Master_Data[],4,0)</f>
        <v>Ft</v>
      </c>
      <c r="K422" s="2">
        <f>VLOOKUP(Input_Data[[#This Row],[PRODUCT ID]],Master_Data[],5,0)</f>
        <v>148</v>
      </c>
      <c r="L422" s="2">
        <f>VLOOKUP(Input_Data[[#This Row],[PRODUCT ID]],Master_Data[],6,0)</f>
        <v>201.28</v>
      </c>
      <c r="M422" s="2">
        <f>Input_Data[[#This Row],[BUYING PRIZE]]*Input_Data[[#This Row],[QUANTITY]]</f>
        <v>2072</v>
      </c>
      <c r="N422" s="2">
        <f>Input_Data[[#This Row],[SELLING PRICE]]*Input_Data[[#This Row],[QUANTITY]]*(1-Input_Data[[#This Row],[DISCOUNT %]])</f>
        <v>2817.92</v>
      </c>
      <c r="O422">
        <f>DAY(Input_Data[[#This Row],[DATE]])</f>
        <v>14</v>
      </c>
      <c r="P422" t="str">
        <f>TEXT(Input_Data[[#This Row],[DATE]],"mmm")</f>
        <v>Aug</v>
      </c>
      <c r="Q422">
        <f>YEAR(Input_Data[[#This Row],[DATE]])</f>
        <v>2022</v>
      </c>
    </row>
    <row r="423" spans="1:17" x14ac:dyDescent="0.35">
      <c r="A423" s="1">
        <v>44788</v>
      </c>
      <c r="B423" t="s">
        <v>32</v>
      </c>
      <c r="C423">
        <v>10</v>
      </c>
      <c r="D423" t="s">
        <v>110</v>
      </c>
      <c r="E423" t="s">
        <v>112</v>
      </c>
      <c r="F423">
        <v>0</v>
      </c>
      <c r="G423" t="s">
        <v>139</v>
      </c>
      <c r="H423" t="str">
        <f>VLOOKUP(Input_Data[[#This Row],[PRODUCT ID]],Master_Data[],2,0)</f>
        <v>Product11</v>
      </c>
      <c r="I423" t="str">
        <f>VLOOKUP(Input_Data[[#This Row],[PRODUCT ID]],Master_Data[],3,0)</f>
        <v>Category02</v>
      </c>
      <c r="J423" t="str">
        <f>VLOOKUP(Input_Data[[#This Row],[PRODUCT ID]],Master_Data[],4,0)</f>
        <v>Lt</v>
      </c>
      <c r="K423" s="2">
        <f>VLOOKUP(Input_Data[[#This Row],[PRODUCT ID]],Master_Data[],5,0)</f>
        <v>44</v>
      </c>
      <c r="L423" s="2">
        <f>VLOOKUP(Input_Data[[#This Row],[PRODUCT ID]],Master_Data[],6,0)</f>
        <v>48.4</v>
      </c>
      <c r="M423" s="2">
        <f>Input_Data[[#This Row],[BUYING PRIZE]]*Input_Data[[#This Row],[QUANTITY]]</f>
        <v>440</v>
      </c>
      <c r="N423" s="2">
        <f>Input_Data[[#This Row],[SELLING PRICE]]*Input_Data[[#This Row],[QUANTITY]]*(1-Input_Data[[#This Row],[DISCOUNT %]])</f>
        <v>484</v>
      </c>
      <c r="O423">
        <f>DAY(Input_Data[[#This Row],[DATE]])</f>
        <v>15</v>
      </c>
      <c r="P423" t="str">
        <f>TEXT(Input_Data[[#This Row],[DATE]],"mmm")</f>
        <v>Aug</v>
      </c>
      <c r="Q423">
        <f>YEAR(Input_Data[[#This Row],[DATE]])</f>
        <v>2022</v>
      </c>
    </row>
    <row r="424" spans="1:17" x14ac:dyDescent="0.35">
      <c r="A424" s="1">
        <v>44788</v>
      </c>
      <c r="B424" t="s">
        <v>40</v>
      </c>
      <c r="C424">
        <v>7</v>
      </c>
      <c r="D424" t="s">
        <v>113</v>
      </c>
      <c r="E424" t="s">
        <v>111</v>
      </c>
      <c r="F424">
        <v>0</v>
      </c>
      <c r="G424" t="s">
        <v>139</v>
      </c>
      <c r="H424" t="str">
        <f>VLOOKUP(Input_Data[[#This Row],[PRODUCT ID]],Master_Data[],2,0)</f>
        <v>Product15</v>
      </c>
      <c r="I424" t="str">
        <f>VLOOKUP(Input_Data[[#This Row],[PRODUCT ID]],Master_Data[],3,0)</f>
        <v>Category02</v>
      </c>
      <c r="J424" t="str">
        <f>VLOOKUP(Input_Data[[#This Row],[PRODUCT ID]],Master_Data[],4,0)</f>
        <v>No.</v>
      </c>
      <c r="K424" s="2">
        <f>VLOOKUP(Input_Data[[#This Row],[PRODUCT ID]],Master_Data[],5,0)</f>
        <v>12</v>
      </c>
      <c r="L424" s="2">
        <f>VLOOKUP(Input_Data[[#This Row],[PRODUCT ID]],Master_Data[],6,0)</f>
        <v>15.719999999999999</v>
      </c>
      <c r="M424" s="2">
        <f>Input_Data[[#This Row],[BUYING PRIZE]]*Input_Data[[#This Row],[QUANTITY]]</f>
        <v>84</v>
      </c>
      <c r="N424" s="2">
        <f>Input_Data[[#This Row],[SELLING PRICE]]*Input_Data[[#This Row],[QUANTITY]]*(1-Input_Data[[#This Row],[DISCOUNT %]])</f>
        <v>110.03999999999999</v>
      </c>
      <c r="O424">
        <f>DAY(Input_Data[[#This Row],[DATE]])</f>
        <v>15</v>
      </c>
      <c r="P424" t="str">
        <f>TEXT(Input_Data[[#This Row],[DATE]],"mmm")</f>
        <v>Aug</v>
      </c>
      <c r="Q424">
        <f>YEAR(Input_Data[[#This Row],[DATE]])</f>
        <v>2022</v>
      </c>
    </row>
    <row r="425" spans="1:17" x14ac:dyDescent="0.35">
      <c r="A425" s="1">
        <v>44791</v>
      </c>
      <c r="B425" t="s">
        <v>70</v>
      </c>
      <c r="C425">
        <v>8</v>
      </c>
      <c r="D425" t="s">
        <v>111</v>
      </c>
      <c r="E425" t="s">
        <v>111</v>
      </c>
      <c r="F425">
        <v>0</v>
      </c>
      <c r="G425" t="s">
        <v>142</v>
      </c>
      <c r="H425" t="str">
        <f>VLOOKUP(Input_Data[[#This Row],[PRODUCT ID]],Master_Data[],2,0)</f>
        <v>Product29</v>
      </c>
      <c r="I425" t="str">
        <f>VLOOKUP(Input_Data[[#This Row],[PRODUCT ID]],Master_Data[],3,0)</f>
        <v>Category04</v>
      </c>
      <c r="J425" t="str">
        <f>VLOOKUP(Input_Data[[#This Row],[PRODUCT ID]],Master_Data[],4,0)</f>
        <v>Lt</v>
      </c>
      <c r="K425" s="2">
        <f>VLOOKUP(Input_Data[[#This Row],[PRODUCT ID]],Master_Data[],5,0)</f>
        <v>47</v>
      </c>
      <c r="L425" s="2">
        <f>VLOOKUP(Input_Data[[#This Row],[PRODUCT ID]],Master_Data[],6,0)</f>
        <v>53.11</v>
      </c>
      <c r="M425" s="2">
        <f>Input_Data[[#This Row],[BUYING PRIZE]]*Input_Data[[#This Row],[QUANTITY]]</f>
        <v>376</v>
      </c>
      <c r="N425" s="2">
        <f>Input_Data[[#This Row],[SELLING PRICE]]*Input_Data[[#This Row],[QUANTITY]]*(1-Input_Data[[#This Row],[DISCOUNT %]])</f>
        <v>424.88</v>
      </c>
      <c r="O425">
        <f>DAY(Input_Data[[#This Row],[DATE]])</f>
        <v>18</v>
      </c>
      <c r="P425" t="str">
        <f>TEXT(Input_Data[[#This Row],[DATE]],"mmm")</f>
        <v>Aug</v>
      </c>
      <c r="Q425">
        <f>YEAR(Input_Data[[#This Row],[DATE]])</f>
        <v>2022</v>
      </c>
    </row>
    <row r="426" spans="1:17" x14ac:dyDescent="0.35">
      <c r="A426" s="1">
        <v>44791</v>
      </c>
      <c r="B426" t="s">
        <v>29</v>
      </c>
      <c r="C426">
        <v>2</v>
      </c>
      <c r="D426" t="s">
        <v>111</v>
      </c>
      <c r="E426" t="s">
        <v>112</v>
      </c>
      <c r="F426">
        <v>0</v>
      </c>
      <c r="G426" t="s">
        <v>142</v>
      </c>
      <c r="H426" t="str">
        <f>VLOOKUP(Input_Data[[#This Row],[PRODUCT ID]],Master_Data[],2,0)</f>
        <v>Product10</v>
      </c>
      <c r="I426" t="str">
        <f>VLOOKUP(Input_Data[[#This Row],[PRODUCT ID]],Master_Data[],3,0)</f>
        <v>Category02</v>
      </c>
      <c r="J426" t="str">
        <f>VLOOKUP(Input_Data[[#This Row],[PRODUCT ID]],Master_Data[],4,0)</f>
        <v>Ft</v>
      </c>
      <c r="K426" s="2">
        <f>VLOOKUP(Input_Data[[#This Row],[PRODUCT ID]],Master_Data[],5,0)</f>
        <v>148</v>
      </c>
      <c r="L426" s="2">
        <f>VLOOKUP(Input_Data[[#This Row],[PRODUCT ID]],Master_Data[],6,0)</f>
        <v>164.28</v>
      </c>
      <c r="M426" s="2">
        <f>Input_Data[[#This Row],[BUYING PRIZE]]*Input_Data[[#This Row],[QUANTITY]]</f>
        <v>296</v>
      </c>
      <c r="N426" s="2">
        <f>Input_Data[[#This Row],[SELLING PRICE]]*Input_Data[[#This Row],[QUANTITY]]*(1-Input_Data[[#This Row],[DISCOUNT %]])</f>
        <v>328.56</v>
      </c>
      <c r="O426">
        <f>DAY(Input_Data[[#This Row],[DATE]])</f>
        <v>18</v>
      </c>
      <c r="P426" t="str">
        <f>TEXT(Input_Data[[#This Row],[DATE]],"mmm")</f>
        <v>Aug</v>
      </c>
      <c r="Q426">
        <f>YEAR(Input_Data[[#This Row],[DATE]])</f>
        <v>2022</v>
      </c>
    </row>
    <row r="427" spans="1:17" x14ac:dyDescent="0.35">
      <c r="A427" s="1">
        <v>44792</v>
      </c>
      <c r="B427" t="s">
        <v>22</v>
      </c>
      <c r="C427">
        <v>3</v>
      </c>
      <c r="D427" t="s">
        <v>111</v>
      </c>
      <c r="E427" t="s">
        <v>111</v>
      </c>
      <c r="F427">
        <v>0</v>
      </c>
      <c r="G427" t="s">
        <v>136</v>
      </c>
      <c r="H427" t="str">
        <f>VLOOKUP(Input_Data[[#This Row],[PRODUCT ID]],Master_Data[],2,0)</f>
        <v>Product07</v>
      </c>
      <c r="I427" t="str">
        <f>VLOOKUP(Input_Data[[#This Row],[PRODUCT ID]],Master_Data[],3,0)</f>
        <v>Category01</v>
      </c>
      <c r="J427" t="str">
        <f>VLOOKUP(Input_Data[[#This Row],[PRODUCT ID]],Master_Data[],4,0)</f>
        <v>Lt</v>
      </c>
      <c r="K427" s="2">
        <f>VLOOKUP(Input_Data[[#This Row],[PRODUCT ID]],Master_Data[],5,0)</f>
        <v>43</v>
      </c>
      <c r="L427" s="2">
        <f>VLOOKUP(Input_Data[[#This Row],[PRODUCT ID]],Master_Data[],6,0)</f>
        <v>47.730000000000004</v>
      </c>
      <c r="M427" s="2">
        <f>Input_Data[[#This Row],[BUYING PRIZE]]*Input_Data[[#This Row],[QUANTITY]]</f>
        <v>129</v>
      </c>
      <c r="N427" s="2">
        <f>Input_Data[[#This Row],[SELLING PRICE]]*Input_Data[[#This Row],[QUANTITY]]*(1-Input_Data[[#This Row],[DISCOUNT %]])</f>
        <v>143.19</v>
      </c>
      <c r="O427">
        <f>DAY(Input_Data[[#This Row],[DATE]])</f>
        <v>19</v>
      </c>
      <c r="P427" t="str">
        <f>TEXT(Input_Data[[#This Row],[DATE]],"mmm")</f>
        <v>Aug</v>
      </c>
      <c r="Q427">
        <f>YEAR(Input_Data[[#This Row],[DATE]])</f>
        <v>2022</v>
      </c>
    </row>
    <row r="428" spans="1:17" x14ac:dyDescent="0.35">
      <c r="A428" s="1">
        <v>44793</v>
      </c>
      <c r="B428" t="s">
        <v>57</v>
      </c>
      <c r="C428">
        <v>13</v>
      </c>
      <c r="D428" t="s">
        <v>113</v>
      </c>
      <c r="E428" t="s">
        <v>111</v>
      </c>
      <c r="F428">
        <v>0</v>
      </c>
      <c r="G428" t="s">
        <v>137</v>
      </c>
      <c r="H428" t="str">
        <f>VLOOKUP(Input_Data[[#This Row],[PRODUCT ID]],Master_Data[],2,0)</f>
        <v>Product23</v>
      </c>
      <c r="I428" t="str">
        <f>VLOOKUP(Input_Data[[#This Row],[PRODUCT ID]],Master_Data[],3,0)</f>
        <v>Category03</v>
      </c>
      <c r="J428" t="str">
        <f>VLOOKUP(Input_Data[[#This Row],[PRODUCT ID]],Master_Data[],4,0)</f>
        <v>Ft</v>
      </c>
      <c r="K428" s="2">
        <f>VLOOKUP(Input_Data[[#This Row],[PRODUCT ID]],Master_Data[],5,0)</f>
        <v>141</v>
      </c>
      <c r="L428" s="2">
        <f>VLOOKUP(Input_Data[[#This Row],[PRODUCT ID]],Master_Data[],6,0)</f>
        <v>149.46</v>
      </c>
      <c r="M428" s="2">
        <f>Input_Data[[#This Row],[BUYING PRIZE]]*Input_Data[[#This Row],[QUANTITY]]</f>
        <v>1833</v>
      </c>
      <c r="N428" s="2">
        <f>Input_Data[[#This Row],[SELLING PRICE]]*Input_Data[[#This Row],[QUANTITY]]*(1-Input_Data[[#This Row],[DISCOUNT %]])</f>
        <v>1942.98</v>
      </c>
      <c r="O428">
        <f>DAY(Input_Data[[#This Row],[DATE]])</f>
        <v>20</v>
      </c>
      <c r="P428" t="str">
        <f>TEXT(Input_Data[[#This Row],[DATE]],"mmm")</f>
        <v>Aug</v>
      </c>
      <c r="Q428">
        <f>YEAR(Input_Data[[#This Row],[DATE]])</f>
        <v>2022</v>
      </c>
    </row>
    <row r="429" spans="1:17" x14ac:dyDescent="0.35">
      <c r="A429" s="1">
        <v>44793</v>
      </c>
      <c r="B429" t="s">
        <v>78</v>
      </c>
      <c r="C429">
        <v>14</v>
      </c>
      <c r="D429" t="s">
        <v>113</v>
      </c>
      <c r="E429" t="s">
        <v>111</v>
      </c>
      <c r="F429">
        <v>0</v>
      </c>
      <c r="G429" t="s">
        <v>137</v>
      </c>
      <c r="H429" t="str">
        <f>VLOOKUP(Input_Data[[#This Row],[PRODUCT ID]],Master_Data[],2,0)</f>
        <v>Product33</v>
      </c>
      <c r="I429" t="str">
        <f>VLOOKUP(Input_Data[[#This Row],[PRODUCT ID]],Master_Data[],3,0)</f>
        <v>Category04</v>
      </c>
      <c r="J429" t="str">
        <f>VLOOKUP(Input_Data[[#This Row],[PRODUCT ID]],Master_Data[],4,0)</f>
        <v>Kg</v>
      </c>
      <c r="K429" s="2">
        <f>VLOOKUP(Input_Data[[#This Row],[PRODUCT ID]],Master_Data[],5,0)</f>
        <v>95</v>
      </c>
      <c r="L429" s="2">
        <f>VLOOKUP(Input_Data[[#This Row],[PRODUCT ID]],Master_Data[],6,0)</f>
        <v>119.7</v>
      </c>
      <c r="M429" s="2">
        <f>Input_Data[[#This Row],[BUYING PRIZE]]*Input_Data[[#This Row],[QUANTITY]]</f>
        <v>1330</v>
      </c>
      <c r="N429" s="2">
        <f>Input_Data[[#This Row],[SELLING PRICE]]*Input_Data[[#This Row],[QUANTITY]]*(1-Input_Data[[#This Row],[DISCOUNT %]])</f>
        <v>1675.8</v>
      </c>
      <c r="O429">
        <f>DAY(Input_Data[[#This Row],[DATE]])</f>
        <v>20</v>
      </c>
      <c r="P429" t="str">
        <f>TEXT(Input_Data[[#This Row],[DATE]],"mmm")</f>
        <v>Aug</v>
      </c>
      <c r="Q429">
        <f>YEAR(Input_Data[[#This Row],[DATE]])</f>
        <v>2022</v>
      </c>
    </row>
    <row r="430" spans="1:17" x14ac:dyDescent="0.35">
      <c r="A430" s="1">
        <v>44794</v>
      </c>
      <c r="B430" t="s">
        <v>42</v>
      </c>
      <c r="C430">
        <v>4</v>
      </c>
      <c r="D430" t="s">
        <v>113</v>
      </c>
      <c r="E430" t="s">
        <v>111</v>
      </c>
      <c r="F430">
        <v>0</v>
      </c>
      <c r="G430" t="s">
        <v>138</v>
      </c>
      <c r="H430" t="str">
        <f>VLOOKUP(Input_Data[[#This Row],[PRODUCT ID]],Master_Data[],2,0)</f>
        <v>Product16</v>
      </c>
      <c r="I430" t="str">
        <f>VLOOKUP(Input_Data[[#This Row],[PRODUCT ID]],Master_Data[],3,0)</f>
        <v>Category02</v>
      </c>
      <c r="J430" t="str">
        <f>VLOOKUP(Input_Data[[#This Row],[PRODUCT ID]],Master_Data[],4,0)</f>
        <v>No.</v>
      </c>
      <c r="K430" s="2">
        <f>VLOOKUP(Input_Data[[#This Row],[PRODUCT ID]],Master_Data[],5,0)</f>
        <v>13</v>
      </c>
      <c r="L430" s="2">
        <f>VLOOKUP(Input_Data[[#This Row],[PRODUCT ID]],Master_Data[],6,0)</f>
        <v>16.64</v>
      </c>
      <c r="M430" s="2">
        <f>Input_Data[[#This Row],[BUYING PRIZE]]*Input_Data[[#This Row],[QUANTITY]]</f>
        <v>52</v>
      </c>
      <c r="N430" s="2">
        <f>Input_Data[[#This Row],[SELLING PRICE]]*Input_Data[[#This Row],[QUANTITY]]*(1-Input_Data[[#This Row],[DISCOUNT %]])</f>
        <v>66.56</v>
      </c>
      <c r="O430">
        <f>DAY(Input_Data[[#This Row],[DATE]])</f>
        <v>21</v>
      </c>
      <c r="P430" t="str">
        <f>TEXT(Input_Data[[#This Row],[DATE]],"mmm")</f>
        <v>Aug</v>
      </c>
      <c r="Q430">
        <f>YEAR(Input_Data[[#This Row],[DATE]])</f>
        <v>2022</v>
      </c>
    </row>
    <row r="431" spans="1:17" x14ac:dyDescent="0.35">
      <c r="A431" s="1">
        <v>44796</v>
      </c>
      <c r="B431" t="s">
        <v>101</v>
      </c>
      <c r="C431">
        <v>11</v>
      </c>
      <c r="D431" t="s">
        <v>111</v>
      </c>
      <c r="E431" t="s">
        <v>111</v>
      </c>
      <c r="F431">
        <v>0</v>
      </c>
      <c r="G431" t="s">
        <v>140</v>
      </c>
      <c r="H431" t="str">
        <f>VLOOKUP(Input_Data[[#This Row],[PRODUCT ID]],Master_Data[],2,0)</f>
        <v>Product44</v>
      </c>
      <c r="I431" t="str">
        <f>VLOOKUP(Input_Data[[#This Row],[PRODUCT ID]],Master_Data[],3,0)</f>
        <v>Category05</v>
      </c>
      <c r="J431" t="str">
        <f>VLOOKUP(Input_Data[[#This Row],[PRODUCT ID]],Master_Data[],4,0)</f>
        <v>Kg</v>
      </c>
      <c r="K431" s="2">
        <f>VLOOKUP(Input_Data[[#This Row],[PRODUCT ID]],Master_Data[],5,0)</f>
        <v>76</v>
      </c>
      <c r="L431" s="2">
        <f>VLOOKUP(Input_Data[[#This Row],[PRODUCT ID]],Master_Data[],6,0)</f>
        <v>82.08</v>
      </c>
      <c r="M431" s="2">
        <f>Input_Data[[#This Row],[BUYING PRIZE]]*Input_Data[[#This Row],[QUANTITY]]</f>
        <v>836</v>
      </c>
      <c r="N431" s="2">
        <f>Input_Data[[#This Row],[SELLING PRICE]]*Input_Data[[#This Row],[QUANTITY]]*(1-Input_Data[[#This Row],[DISCOUNT %]])</f>
        <v>902.88</v>
      </c>
      <c r="O431">
        <f>DAY(Input_Data[[#This Row],[DATE]])</f>
        <v>23</v>
      </c>
      <c r="P431" t="str">
        <f>TEXT(Input_Data[[#This Row],[DATE]],"mmm")</f>
        <v>Aug</v>
      </c>
      <c r="Q431">
        <f>YEAR(Input_Data[[#This Row],[DATE]])</f>
        <v>2022</v>
      </c>
    </row>
    <row r="432" spans="1:17" x14ac:dyDescent="0.35">
      <c r="A432" s="1">
        <v>44796</v>
      </c>
      <c r="B432" t="s">
        <v>70</v>
      </c>
      <c r="C432">
        <v>14</v>
      </c>
      <c r="D432" t="s">
        <v>113</v>
      </c>
      <c r="E432" t="s">
        <v>112</v>
      </c>
      <c r="F432">
        <v>0</v>
      </c>
      <c r="G432" t="s">
        <v>140</v>
      </c>
      <c r="H432" t="str">
        <f>VLOOKUP(Input_Data[[#This Row],[PRODUCT ID]],Master_Data[],2,0)</f>
        <v>Product29</v>
      </c>
      <c r="I432" t="str">
        <f>VLOOKUP(Input_Data[[#This Row],[PRODUCT ID]],Master_Data[],3,0)</f>
        <v>Category04</v>
      </c>
      <c r="J432" t="str">
        <f>VLOOKUP(Input_Data[[#This Row],[PRODUCT ID]],Master_Data[],4,0)</f>
        <v>Lt</v>
      </c>
      <c r="K432" s="2">
        <f>VLOOKUP(Input_Data[[#This Row],[PRODUCT ID]],Master_Data[],5,0)</f>
        <v>47</v>
      </c>
      <c r="L432" s="2">
        <f>VLOOKUP(Input_Data[[#This Row],[PRODUCT ID]],Master_Data[],6,0)</f>
        <v>53.11</v>
      </c>
      <c r="M432" s="2">
        <f>Input_Data[[#This Row],[BUYING PRIZE]]*Input_Data[[#This Row],[QUANTITY]]</f>
        <v>658</v>
      </c>
      <c r="N432" s="2">
        <f>Input_Data[[#This Row],[SELLING PRICE]]*Input_Data[[#This Row],[QUANTITY]]*(1-Input_Data[[#This Row],[DISCOUNT %]])</f>
        <v>743.54</v>
      </c>
      <c r="O432">
        <f>DAY(Input_Data[[#This Row],[DATE]])</f>
        <v>23</v>
      </c>
      <c r="P432" t="str">
        <f>TEXT(Input_Data[[#This Row],[DATE]],"mmm")</f>
        <v>Aug</v>
      </c>
      <c r="Q432">
        <f>YEAR(Input_Data[[#This Row],[DATE]])</f>
        <v>2022</v>
      </c>
    </row>
    <row r="433" spans="1:17" x14ac:dyDescent="0.35">
      <c r="A433" s="1">
        <v>44797</v>
      </c>
      <c r="B433" t="s">
        <v>17</v>
      </c>
      <c r="C433">
        <v>5</v>
      </c>
      <c r="D433" t="s">
        <v>113</v>
      </c>
      <c r="E433" t="s">
        <v>112</v>
      </c>
      <c r="F433">
        <v>0</v>
      </c>
      <c r="G433" t="s">
        <v>141</v>
      </c>
      <c r="H433" t="str">
        <f>VLOOKUP(Input_Data[[#This Row],[PRODUCT ID]],Master_Data[],2,0)</f>
        <v>Product05</v>
      </c>
      <c r="I433" t="str">
        <f>VLOOKUP(Input_Data[[#This Row],[PRODUCT ID]],Master_Data[],3,0)</f>
        <v>Category01</v>
      </c>
      <c r="J433" t="str">
        <f>VLOOKUP(Input_Data[[#This Row],[PRODUCT ID]],Master_Data[],4,0)</f>
        <v>Ft</v>
      </c>
      <c r="K433" s="2">
        <f>VLOOKUP(Input_Data[[#This Row],[PRODUCT ID]],Master_Data[],5,0)</f>
        <v>133</v>
      </c>
      <c r="L433" s="2">
        <f>VLOOKUP(Input_Data[[#This Row],[PRODUCT ID]],Master_Data[],6,0)</f>
        <v>155.61000000000001</v>
      </c>
      <c r="M433" s="2">
        <f>Input_Data[[#This Row],[BUYING PRIZE]]*Input_Data[[#This Row],[QUANTITY]]</f>
        <v>665</v>
      </c>
      <c r="N433" s="2">
        <f>Input_Data[[#This Row],[SELLING PRICE]]*Input_Data[[#This Row],[QUANTITY]]*(1-Input_Data[[#This Row],[DISCOUNT %]])</f>
        <v>778.05000000000007</v>
      </c>
      <c r="O433">
        <f>DAY(Input_Data[[#This Row],[DATE]])</f>
        <v>24</v>
      </c>
      <c r="P433" t="str">
        <f>TEXT(Input_Data[[#This Row],[DATE]],"mmm")</f>
        <v>Aug</v>
      </c>
      <c r="Q433">
        <f>YEAR(Input_Data[[#This Row],[DATE]])</f>
        <v>2022</v>
      </c>
    </row>
    <row r="434" spans="1:17" x14ac:dyDescent="0.35">
      <c r="A434" s="1">
        <v>44799</v>
      </c>
      <c r="B434" t="s">
        <v>48</v>
      </c>
      <c r="C434">
        <v>13</v>
      </c>
      <c r="D434" t="s">
        <v>110</v>
      </c>
      <c r="E434" t="s">
        <v>112</v>
      </c>
      <c r="F434">
        <v>0</v>
      </c>
      <c r="G434" t="s">
        <v>136</v>
      </c>
      <c r="H434" t="str">
        <f>VLOOKUP(Input_Data[[#This Row],[PRODUCT ID]],Master_Data[],2,0)</f>
        <v>Product19</v>
      </c>
      <c r="I434" t="str">
        <f>VLOOKUP(Input_Data[[#This Row],[PRODUCT ID]],Master_Data[],3,0)</f>
        <v>Category02</v>
      </c>
      <c r="J434" t="str">
        <f>VLOOKUP(Input_Data[[#This Row],[PRODUCT ID]],Master_Data[],4,0)</f>
        <v>Ft</v>
      </c>
      <c r="K434" s="2">
        <f>VLOOKUP(Input_Data[[#This Row],[PRODUCT ID]],Master_Data[],5,0)</f>
        <v>150</v>
      </c>
      <c r="L434" s="2">
        <f>VLOOKUP(Input_Data[[#This Row],[PRODUCT ID]],Master_Data[],6,0)</f>
        <v>210</v>
      </c>
      <c r="M434" s="2">
        <f>Input_Data[[#This Row],[BUYING PRIZE]]*Input_Data[[#This Row],[QUANTITY]]</f>
        <v>1950</v>
      </c>
      <c r="N434" s="2">
        <f>Input_Data[[#This Row],[SELLING PRICE]]*Input_Data[[#This Row],[QUANTITY]]*(1-Input_Data[[#This Row],[DISCOUNT %]])</f>
        <v>2730</v>
      </c>
      <c r="O434">
        <f>DAY(Input_Data[[#This Row],[DATE]])</f>
        <v>26</v>
      </c>
      <c r="P434" t="str">
        <f>TEXT(Input_Data[[#This Row],[DATE]],"mmm")</f>
        <v>Aug</v>
      </c>
      <c r="Q434">
        <f>YEAR(Input_Data[[#This Row],[DATE]])</f>
        <v>2022</v>
      </c>
    </row>
    <row r="435" spans="1:17" x14ac:dyDescent="0.35">
      <c r="A435" s="1">
        <v>44799</v>
      </c>
      <c r="B435" t="s">
        <v>86</v>
      </c>
      <c r="C435">
        <v>8</v>
      </c>
      <c r="D435" t="s">
        <v>111</v>
      </c>
      <c r="E435" t="s">
        <v>111</v>
      </c>
      <c r="F435">
        <v>0</v>
      </c>
      <c r="G435" t="s">
        <v>136</v>
      </c>
      <c r="H435" t="str">
        <f>VLOOKUP(Input_Data[[#This Row],[PRODUCT ID]],Master_Data[],2,0)</f>
        <v>Product37</v>
      </c>
      <c r="I435" t="str">
        <f>VLOOKUP(Input_Data[[#This Row],[PRODUCT ID]],Master_Data[],3,0)</f>
        <v>Category05</v>
      </c>
      <c r="J435" t="str">
        <f>VLOOKUP(Input_Data[[#This Row],[PRODUCT ID]],Master_Data[],4,0)</f>
        <v>Kg</v>
      </c>
      <c r="K435" s="2">
        <f>VLOOKUP(Input_Data[[#This Row],[PRODUCT ID]],Master_Data[],5,0)</f>
        <v>67</v>
      </c>
      <c r="L435" s="2">
        <f>VLOOKUP(Input_Data[[#This Row],[PRODUCT ID]],Master_Data[],6,0)</f>
        <v>85.76</v>
      </c>
      <c r="M435" s="2">
        <f>Input_Data[[#This Row],[BUYING PRIZE]]*Input_Data[[#This Row],[QUANTITY]]</f>
        <v>536</v>
      </c>
      <c r="N435" s="2">
        <f>Input_Data[[#This Row],[SELLING PRICE]]*Input_Data[[#This Row],[QUANTITY]]*(1-Input_Data[[#This Row],[DISCOUNT %]])</f>
        <v>686.08</v>
      </c>
      <c r="O435">
        <f>DAY(Input_Data[[#This Row],[DATE]])</f>
        <v>26</v>
      </c>
      <c r="P435" t="str">
        <f>TEXT(Input_Data[[#This Row],[DATE]],"mmm")</f>
        <v>Aug</v>
      </c>
      <c r="Q435">
        <f>YEAR(Input_Data[[#This Row],[DATE]])</f>
        <v>2022</v>
      </c>
    </row>
    <row r="436" spans="1:17" x14ac:dyDescent="0.35">
      <c r="A436" s="1">
        <v>44800</v>
      </c>
      <c r="B436" t="s">
        <v>91</v>
      </c>
      <c r="C436">
        <v>15</v>
      </c>
      <c r="D436" t="s">
        <v>110</v>
      </c>
      <c r="E436" t="s">
        <v>111</v>
      </c>
      <c r="F436">
        <v>0</v>
      </c>
      <c r="G436" t="s">
        <v>137</v>
      </c>
      <c r="H436" t="str">
        <f>VLOOKUP(Input_Data[[#This Row],[PRODUCT ID]],Master_Data[],2,0)</f>
        <v>Product39</v>
      </c>
      <c r="I436" t="str">
        <f>VLOOKUP(Input_Data[[#This Row],[PRODUCT ID]],Master_Data[],3,0)</f>
        <v>Category05</v>
      </c>
      <c r="J436" t="str">
        <f>VLOOKUP(Input_Data[[#This Row],[PRODUCT ID]],Master_Data[],4,0)</f>
        <v>No.</v>
      </c>
      <c r="K436" s="2">
        <f>VLOOKUP(Input_Data[[#This Row],[PRODUCT ID]],Master_Data[],5,0)</f>
        <v>37</v>
      </c>
      <c r="L436" s="2">
        <f>VLOOKUP(Input_Data[[#This Row],[PRODUCT ID]],Master_Data[],6,0)</f>
        <v>42.55</v>
      </c>
      <c r="M436" s="2">
        <f>Input_Data[[#This Row],[BUYING PRIZE]]*Input_Data[[#This Row],[QUANTITY]]</f>
        <v>555</v>
      </c>
      <c r="N436" s="2">
        <f>Input_Data[[#This Row],[SELLING PRICE]]*Input_Data[[#This Row],[QUANTITY]]*(1-Input_Data[[#This Row],[DISCOUNT %]])</f>
        <v>638.25</v>
      </c>
      <c r="O436">
        <f>DAY(Input_Data[[#This Row],[DATE]])</f>
        <v>27</v>
      </c>
      <c r="P436" t="str">
        <f>TEXT(Input_Data[[#This Row],[DATE]],"mmm")</f>
        <v>Aug</v>
      </c>
      <c r="Q436">
        <f>YEAR(Input_Data[[#This Row],[DATE]])</f>
        <v>2022</v>
      </c>
    </row>
    <row r="437" spans="1:17" x14ac:dyDescent="0.35">
      <c r="A437" s="1">
        <v>44801</v>
      </c>
      <c r="B437" t="s">
        <v>17</v>
      </c>
      <c r="C437">
        <v>9</v>
      </c>
      <c r="D437" t="s">
        <v>111</v>
      </c>
      <c r="E437" t="s">
        <v>111</v>
      </c>
      <c r="F437">
        <v>0</v>
      </c>
      <c r="G437" t="s">
        <v>138</v>
      </c>
      <c r="H437" t="str">
        <f>VLOOKUP(Input_Data[[#This Row],[PRODUCT ID]],Master_Data[],2,0)</f>
        <v>Product05</v>
      </c>
      <c r="I437" t="str">
        <f>VLOOKUP(Input_Data[[#This Row],[PRODUCT ID]],Master_Data[],3,0)</f>
        <v>Category01</v>
      </c>
      <c r="J437" t="str">
        <f>VLOOKUP(Input_Data[[#This Row],[PRODUCT ID]],Master_Data[],4,0)</f>
        <v>Ft</v>
      </c>
      <c r="K437" s="2">
        <f>VLOOKUP(Input_Data[[#This Row],[PRODUCT ID]],Master_Data[],5,0)</f>
        <v>133</v>
      </c>
      <c r="L437" s="2">
        <f>VLOOKUP(Input_Data[[#This Row],[PRODUCT ID]],Master_Data[],6,0)</f>
        <v>155.61000000000001</v>
      </c>
      <c r="M437" s="2">
        <f>Input_Data[[#This Row],[BUYING PRIZE]]*Input_Data[[#This Row],[QUANTITY]]</f>
        <v>1197</v>
      </c>
      <c r="N437" s="2">
        <f>Input_Data[[#This Row],[SELLING PRICE]]*Input_Data[[#This Row],[QUANTITY]]*(1-Input_Data[[#This Row],[DISCOUNT %]])</f>
        <v>1400.4900000000002</v>
      </c>
      <c r="O437">
        <f>DAY(Input_Data[[#This Row],[DATE]])</f>
        <v>28</v>
      </c>
      <c r="P437" t="str">
        <f>TEXT(Input_Data[[#This Row],[DATE]],"mmm")</f>
        <v>Aug</v>
      </c>
      <c r="Q437">
        <f>YEAR(Input_Data[[#This Row],[DATE]])</f>
        <v>2022</v>
      </c>
    </row>
    <row r="438" spans="1:17" x14ac:dyDescent="0.35">
      <c r="A438" s="1">
        <v>44801</v>
      </c>
      <c r="B438" t="s">
        <v>91</v>
      </c>
      <c r="C438">
        <v>5</v>
      </c>
      <c r="D438" t="s">
        <v>113</v>
      </c>
      <c r="E438" t="s">
        <v>111</v>
      </c>
      <c r="F438">
        <v>0</v>
      </c>
      <c r="G438" t="s">
        <v>138</v>
      </c>
      <c r="H438" t="str">
        <f>VLOOKUP(Input_Data[[#This Row],[PRODUCT ID]],Master_Data[],2,0)</f>
        <v>Product39</v>
      </c>
      <c r="I438" t="str">
        <f>VLOOKUP(Input_Data[[#This Row],[PRODUCT ID]],Master_Data[],3,0)</f>
        <v>Category05</v>
      </c>
      <c r="J438" t="str">
        <f>VLOOKUP(Input_Data[[#This Row],[PRODUCT ID]],Master_Data[],4,0)</f>
        <v>No.</v>
      </c>
      <c r="K438" s="2">
        <f>VLOOKUP(Input_Data[[#This Row],[PRODUCT ID]],Master_Data[],5,0)</f>
        <v>37</v>
      </c>
      <c r="L438" s="2">
        <f>VLOOKUP(Input_Data[[#This Row],[PRODUCT ID]],Master_Data[],6,0)</f>
        <v>42.55</v>
      </c>
      <c r="M438" s="2">
        <f>Input_Data[[#This Row],[BUYING PRIZE]]*Input_Data[[#This Row],[QUANTITY]]</f>
        <v>185</v>
      </c>
      <c r="N438" s="2">
        <f>Input_Data[[#This Row],[SELLING PRICE]]*Input_Data[[#This Row],[QUANTITY]]*(1-Input_Data[[#This Row],[DISCOUNT %]])</f>
        <v>212.75</v>
      </c>
      <c r="O438">
        <f>DAY(Input_Data[[#This Row],[DATE]])</f>
        <v>28</v>
      </c>
      <c r="P438" t="str">
        <f>TEXT(Input_Data[[#This Row],[DATE]],"mmm")</f>
        <v>Aug</v>
      </c>
      <c r="Q438">
        <f>YEAR(Input_Data[[#This Row],[DATE]])</f>
        <v>2022</v>
      </c>
    </row>
    <row r="439" spans="1:17" x14ac:dyDescent="0.35">
      <c r="A439" s="1">
        <v>44803</v>
      </c>
      <c r="B439" t="s">
        <v>20</v>
      </c>
      <c r="C439">
        <v>6</v>
      </c>
      <c r="D439" t="s">
        <v>111</v>
      </c>
      <c r="E439" t="s">
        <v>112</v>
      </c>
      <c r="F439">
        <v>0</v>
      </c>
      <c r="G439" t="s">
        <v>140</v>
      </c>
      <c r="H439" t="str">
        <f>VLOOKUP(Input_Data[[#This Row],[PRODUCT ID]],Master_Data[],2,0)</f>
        <v>Product06</v>
      </c>
      <c r="I439" t="str">
        <f>VLOOKUP(Input_Data[[#This Row],[PRODUCT ID]],Master_Data[],3,0)</f>
        <v>Category01</v>
      </c>
      <c r="J439" t="str">
        <f>VLOOKUP(Input_Data[[#This Row],[PRODUCT ID]],Master_Data[],4,0)</f>
        <v>Kg</v>
      </c>
      <c r="K439" s="2">
        <f>VLOOKUP(Input_Data[[#This Row],[PRODUCT ID]],Master_Data[],5,0)</f>
        <v>75</v>
      </c>
      <c r="L439" s="2">
        <f>VLOOKUP(Input_Data[[#This Row],[PRODUCT ID]],Master_Data[],6,0)</f>
        <v>85.5</v>
      </c>
      <c r="M439" s="2">
        <f>Input_Data[[#This Row],[BUYING PRIZE]]*Input_Data[[#This Row],[QUANTITY]]</f>
        <v>450</v>
      </c>
      <c r="N439" s="2">
        <f>Input_Data[[#This Row],[SELLING PRICE]]*Input_Data[[#This Row],[QUANTITY]]*(1-Input_Data[[#This Row],[DISCOUNT %]])</f>
        <v>513</v>
      </c>
      <c r="O439">
        <f>DAY(Input_Data[[#This Row],[DATE]])</f>
        <v>30</v>
      </c>
      <c r="P439" t="str">
        <f>TEXT(Input_Data[[#This Row],[DATE]],"mmm")</f>
        <v>Aug</v>
      </c>
      <c r="Q439">
        <f>YEAR(Input_Data[[#This Row],[DATE]])</f>
        <v>2022</v>
      </c>
    </row>
    <row r="440" spans="1:17" x14ac:dyDescent="0.35">
      <c r="A440" s="1">
        <v>44803</v>
      </c>
      <c r="B440" t="s">
        <v>99</v>
      </c>
      <c r="C440">
        <v>6</v>
      </c>
      <c r="D440" t="s">
        <v>113</v>
      </c>
      <c r="E440" t="s">
        <v>112</v>
      </c>
      <c r="F440">
        <v>0</v>
      </c>
      <c r="G440" t="s">
        <v>140</v>
      </c>
      <c r="H440" t="str">
        <f>VLOOKUP(Input_Data[[#This Row],[PRODUCT ID]],Master_Data[],2,0)</f>
        <v>Product43</v>
      </c>
      <c r="I440" t="str">
        <f>VLOOKUP(Input_Data[[#This Row],[PRODUCT ID]],Master_Data[],3,0)</f>
        <v>Category05</v>
      </c>
      <c r="J440" t="str">
        <f>VLOOKUP(Input_Data[[#This Row],[PRODUCT ID]],Master_Data[],4,0)</f>
        <v>Kg</v>
      </c>
      <c r="K440" s="2">
        <f>VLOOKUP(Input_Data[[#This Row],[PRODUCT ID]],Master_Data[],5,0)</f>
        <v>67</v>
      </c>
      <c r="L440" s="2">
        <f>VLOOKUP(Input_Data[[#This Row],[PRODUCT ID]],Master_Data[],6,0)</f>
        <v>83.08</v>
      </c>
      <c r="M440" s="2">
        <f>Input_Data[[#This Row],[BUYING PRIZE]]*Input_Data[[#This Row],[QUANTITY]]</f>
        <v>402</v>
      </c>
      <c r="N440" s="2">
        <f>Input_Data[[#This Row],[SELLING PRICE]]*Input_Data[[#This Row],[QUANTITY]]*(1-Input_Data[[#This Row],[DISCOUNT %]])</f>
        <v>498.48</v>
      </c>
      <c r="O440">
        <f>DAY(Input_Data[[#This Row],[DATE]])</f>
        <v>30</v>
      </c>
      <c r="P440" t="str">
        <f>TEXT(Input_Data[[#This Row],[DATE]],"mmm")</f>
        <v>Aug</v>
      </c>
      <c r="Q440">
        <f>YEAR(Input_Data[[#This Row],[DATE]])</f>
        <v>2022</v>
      </c>
    </row>
    <row r="441" spans="1:17" x14ac:dyDescent="0.35">
      <c r="A441" s="1">
        <v>44803</v>
      </c>
      <c r="B441" t="s">
        <v>61</v>
      </c>
      <c r="C441">
        <v>5</v>
      </c>
      <c r="D441" t="s">
        <v>113</v>
      </c>
      <c r="E441" t="s">
        <v>112</v>
      </c>
      <c r="F441">
        <v>0</v>
      </c>
      <c r="G441" t="s">
        <v>140</v>
      </c>
      <c r="H441" t="str">
        <f>VLOOKUP(Input_Data[[#This Row],[PRODUCT ID]],Master_Data[],2,0)</f>
        <v>Product25</v>
      </c>
      <c r="I441" t="str">
        <f>VLOOKUP(Input_Data[[#This Row],[PRODUCT ID]],Master_Data[],3,0)</f>
        <v>Category03</v>
      </c>
      <c r="J441" t="str">
        <f>VLOOKUP(Input_Data[[#This Row],[PRODUCT ID]],Master_Data[],4,0)</f>
        <v>No.</v>
      </c>
      <c r="K441" s="2">
        <f>VLOOKUP(Input_Data[[#This Row],[PRODUCT ID]],Master_Data[],5,0)</f>
        <v>7</v>
      </c>
      <c r="L441" s="2">
        <f>VLOOKUP(Input_Data[[#This Row],[PRODUCT ID]],Master_Data[],6,0)</f>
        <v>8.33</v>
      </c>
      <c r="M441" s="2">
        <f>Input_Data[[#This Row],[BUYING PRIZE]]*Input_Data[[#This Row],[QUANTITY]]</f>
        <v>35</v>
      </c>
      <c r="N441" s="2">
        <f>Input_Data[[#This Row],[SELLING PRICE]]*Input_Data[[#This Row],[QUANTITY]]*(1-Input_Data[[#This Row],[DISCOUNT %]])</f>
        <v>41.65</v>
      </c>
      <c r="O441">
        <f>DAY(Input_Data[[#This Row],[DATE]])</f>
        <v>30</v>
      </c>
      <c r="P441" t="str">
        <f>TEXT(Input_Data[[#This Row],[DATE]],"mmm")</f>
        <v>Aug</v>
      </c>
      <c r="Q441">
        <f>YEAR(Input_Data[[#This Row],[DATE]])</f>
        <v>2022</v>
      </c>
    </row>
    <row r="442" spans="1:17" x14ac:dyDescent="0.35">
      <c r="A442" s="1">
        <v>44804</v>
      </c>
      <c r="B442" t="s">
        <v>40</v>
      </c>
      <c r="C442">
        <v>13</v>
      </c>
      <c r="D442" t="s">
        <v>113</v>
      </c>
      <c r="E442" t="s">
        <v>112</v>
      </c>
      <c r="F442">
        <v>0</v>
      </c>
      <c r="G442" t="s">
        <v>141</v>
      </c>
      <c r="H442" t="str">
        <f>VLOOKUP(Input_Data[[#This Row],[PRODUCT ID]],Master_Data[],2,0)</f>
        <v>Product15</v>
      </c>
      <c r="I442" t="str">
        <f>VLOOKUP(Input_Data[[#This Row],[PRODUCT ID]],Master_Data[],3,0)</f>
        <v>Category02</v>
      </c>
      <c r="J442" t="str">
        <f>VLOOKUP(Input_Data[[#This Row],[PRODUCT ID]],Master_Data[],4,0)</f>
        <v>No.</v>
      </c>
      <c r="K442" s="2">
        <f>VLOOKUP(Input_Data[[#This Row],[PRODUCT ID]],Master_Data[],5,0)</f>
        <v>12</v>
      </c>
      <c r="L442" s="2">
        <f>VLOOKUP(Input_Data[[#This Row],[PRODUCT ID]],Master_Data[],6,0)</f>
        <v>15.719999999999999</v>
      </c>
      <c r="M442" s="2">
        <f>Input_Data[[#This Row],[BUYING PRIZE]]*Input_Data[[#This Row],[QUANTITY]]</f>
        <v>156</v>
      </c>
      <c r="N442" s="2">
        <f>Input_Data[[#This Row],[SELLING PRICE]]*Input_Data[[#This Row],[QUANTITY]]*(1-Input_Data[[#This Row],[DISCOUNT %]])</f>
        <v>204.35999999999999</v>
      </c>
      <c r="O442">
        <f>DAY(Input_Data[[#This Row],[DATE]])</f>
        <v>31</v>
      </c>
      <c r="P442" t="str">
        <f>TEXT(Input_Data[[#This Row],[DATE]],"mmm")</f>
        <v>Aug</v>
      </c>
      <c r="Q442">
        <f>YEAR(Input_Data[[#This Row],[DATE]])</f>
        <v>2022</v>
      </c>
    </row>
    <row r="443" spans="1:17" x14ac:dyDescent="0.35">
      <c r="A443" s="1">
        <v>44808</v>
      </c>
      <c r="B443" t="s">
        <v>10</v>
      </c>
      <c r="C443">
        <v>1</v>
      </c>
      <c r="D443" t="s">
        <v>113</v>
      </c>
      <c r="E443" t="s">
        <v>112</v>
      </c>
      <c r="F443">
        <v>0</v>
      </c>
      <c r="G443" t="s">
        <v>138</v>
      </c>
      <c r="H443" t="str">
        <f>VLOOKUP(Input_Data[[#This Row],[PRODUCT ID]],Master_Data[],2,0)</f>
        <v>Product02</v>
      </c>
      <c r="I443" t="str">
        <f>VLOOKUP(Input_Data[[#This Row],[PRODUCT ID]],Master_Data[],3,0)</f>
        <v>Category01</v>
      </c>
      <c r="J443" t="str">
        <f>VLOOKUP(Input_Data[[#This Row],[PRODUCT ID]],Master_Data[],4,0)</f>
        <v>Kg</v>
      </c>
      <c r="K443" s="2">
        <f>VLOOKUP(Input_Data[[#This Row],[PRODUCT ID]],Master_Data[],5,0)</f>
        <v>105</v>
      </c>
      <c r="L443" s="2">
        <f>VLOOKUP(Input_Data[[#This Row],[PRODUCT ID]],Master_Data[],6,0)</f>
        <v>142.80000000000001</v>
      </c>
      <c r="M443" s="2">
        <f>Input_Data[[#This Row],[BUYING PRIZE]]*Input_Data[[#This Row],[QUANTITY]]</f>
        <v>105</v>
      </c>
      <c r="N443" s="2">
        <f>Input_Data[[#This Row],[SELLING PRICE]]*Input_Data[[#This Row],[QUANTITY]]*(1-Input_Data[[#This Row],[DISCOUNT %]])</f>
        <v>142.80000000000001</v>
      </c>
      <c r="O443">
        <f>DAY(Input_Data[[#This Row],[DATE]])</f>
        <v>4</v>
      </c>
      <c r="P443" t="str">
        <f>TEXT(Input_Data[[#This Row],[DATE]],"mmm")</f>
        <v>Sep</v>
      </c>
      <c r="Q443">
        <f>YEAR(Input_Data[[#This Row],[DATE]])</f>
        <v>2022</v>
      </c>
    </row>
    <row r="444" spans="1:17" x14ac:dyDescent="0.35">
      <c r="A444" s="1">
        <v>44810</v>
      </c>
      <c r="B444" t="s">
        <v>17</v>
      </c>
      <c r="C444">
        <v>12</v>
      </c>
      <c r="D444" t="s">
        <v>110</v>
      </c>
      <c r="E444" t="s">
        <v>111</v>
      </c>
      <c r="F444">
        <v>0</v>
      </c>
      <c r="G444" t="s">
        <v>140</v>
      </c>
      <c r="H444" t="str">
        <f>VLOOKUP(Input_Data[[#This Row],[PRODUCT ID]],Master_Data[],2,0)</f>
        <v>Product05</v>
      </c>
      <c r="I444" t="str">
        <f>VLOOKUP(Input_Data[[#This Row],[PRODUCT ID]],Master_Data[],3,0)</f>
        <v>Category01</v>
      </c>
      <c r="J444" t="str">
        <f>VLOOKUP(Input_Data[[#This Row],[PRODUCT ID]],Master_Data[],4,0)</f>
        <v>Ft</v>
      </c>
      <c r="K444" s="2">
        <f>VLOOKUP(Input_Data[[#This Row],[PRODUCT ID]],Master_Data[],5,0)</f>
        <v>133</v>
      </c>
      <c r="L444" s="2">
        <f>VLOOKUP(Input_Data[[#This Row],[PRODUCT ID]],Master_Data[],6,0)</f>
        <v>155.61000000000001</v>
      </c>
      <c r="M444" s="2">
        <f>Input_Data[[#This Row],[BUYING PRIZE]]*Input_Data[[#This Row],[QUANTITY]]</f>
        <v>1596</v>
      </c>
      <c r="N444" s="2">
        <f>Input_Data[[#This Row],[SELLING PRICE]]*Input_Data[[#This Row],[QUANTITY]]*(1-Input_Data[[#This Row],[DISCOUNT %]])</f>
        <v>1867.3200000000002</v>
      </c>
      <c r="O444">
        <f>DAY(Input_Data[[#This Row],[DATE]])</f>
        <v>6</v>
      </c>
      <c r="P444" t="str">
        <f>TEXT(Input_Data[[#This Row],[DATE]],"mmm")</f>
        <v>Sep</v>
      </c>
      <c r="Q444">
        <f>YEAR(Input_Data[[#This Row],[DATE]])</f>
        <v>2022</v>
      </c>
    </row>
    <row r="445" spans="1:17" x14ac:dyDescent="0.35">
      <c r="A445" s="1">
        <v>44813</v>
      </c>
      <c r="B445" t="s">
        <v>95</v>
      </c>
      <c r="C445">
        <v>9</v>
      </c>
      <c r="D445" t="s">
        <v>113</v>
      </c>
      <c r="E445" t="s">
        <v>111</v>
      </c>
      <c r="F445">
        <v>0</v>
      </c>
      <c r="G445" t="s">
        <v>136</v>
      </c>
      <c r="H445" t="str">
        <f>VLOOKUP(Input_Data[[#This Row],[PRODUCT ID]],Master_Data[],2,0)</f>
        <v>Product41</v>
      </c>
      <c r="I445" t="str">
        <f>VLOOKUP(Input_Data[[#This Row],[PRODUCT ID]],Master_Data[],3,0)</f>
        <v>Category05</v>
      </c>
      <c r="J445" t="str">
        <f>VLOOKUP(Input_Data[[#This Row],[PRODUCT ID]],Master_Data[],4,0)</f>
        <v>Ft</v>
      </c>
      <c r="K445" s="2">
        <f>VLOOKUP(Input_Data[[#This Row],[PRODUCT ID]],Master_Data[],5,0)</f>
        <v>138</v>
      </c>
      <c r="L445" s="2">
        <f>VLOOKUP(Input_Data[[#This Row],[PRODUCT ID]],Master_Data[],6,0)</f>
        <v>173.88</v>
      </c>
      <c r="M445" s="2">
        <f>Input_Data[[#This Row],[BUYING PRIZE]]*Input_Data[[#This Row],[QUANTITY]]</f>
        <v>1242</v>
      </c>
      <c r="N445" s="2">
        <f>Input_Data[[#This Row],[SELLING PRICE]]*Input_Data[[#This Row],[QUANTITY]]*(1-Input_Data[[#This Row],[DISCOUNT %]])</f>
        <v>1564.92</v>
      </c>
      <c r="O445">
        <f>DAY(Input_Data[[#This Row],[DATE]])</f>
        <v>9</v>
      </c>
      <c r="P445" t="str">
        <f>TEXT(Input_Data[[#This Row],[DATE]],"mmm")</f>
        <v>Sep</v>
      </c>
      <c r="Q445">
        <f>YEAR(Input_Data[[#This Row],[DATE]])</f>
        <v>2022</v>
      </c>
    </row>
    <row r="446" spans="1:17" x14ac:dyDescent="0.35">
      <c r="A446" s="1">
        <v>44813</v>
      </c>
      <c r="B446" t="s">
        <v>12</v>
      </c>
      <c r="C446">
        <v>3</v>
      </c>
      <c r="D446" t="s">
        <v>113</v>
      </c>
      <c r="E446" t="s">
        <v>111</v>
      </c>
      <c r="F446">
        <v>0</v>
      </c>
      <c r="G446" t="s">
        <v>136</v>
      </c>
      <c r="H446" t="str">
        <f>VLOOKUP(Input_Data[[#This Row],[PRODUCT ID]],Master_Data[],2,0)</f>
        <v>Product03</v>
      </c>
      <c r="I446" t="str">
        <f>VLOOKUP(Input_Data[[#This Row],[PRODUCT ID]],Master_Data[],3,0)</f>
        <v>Category01</v>
      </c>
      <c r="J446" t="str">
        <f>VLOOKUP(Input_Data[[#This Row],[PRODUCT ID]],Master_Data[],4,0)</f>
        <v>Kg</v>
      </c>
      <c r="K446" s="2">
        <f>VLOOKUP(Input_Data[[#This Row],[PRODUCT ID]],Master_Data[],5,0)</f>
        <v>71</v>
      </c>
      <c r="L446" s="2">
        <f>VLOOKUP(Input_Data[[#This Row],[PRODUCT ID]],Master_Data[],6,0)</f>
        <v>80.94</v>
      </c>
      <c r="M446" s="2">
        <f>Input_Data[[#This Row],[BUYING PRIZE]]*Input_Data[[#This Row],[QUANTITY]]</f>
        <v>213</v>
      </c>
      <c r="N446" s="2">
        <f>Input_Data[[#This Row],[SELLING PRICE]]*Input_Data[[#This Row],[QUANTITY]]*(1-Input_Data[[#This Row],[DISCOUNT %]])</f>
        <v>242.82</v>
      </c>
      <c r="O446">
        <f>DAY(Input_Data[[#This Row],[DATE]])</f>
        <v>9</v>
      </c>
      <c r="P446" t="str">
        <f>TEXT(Input_Data[[#This Row],[DATE]],"mmm")</f>
        <v>Sep</v>
      </c>
      <c r="Q446">
        <f>YEAR(Input_Data[[#This Row],[DATE]])</f>
        <v>2022</v>
      </c>
    </row>
    <row r="447" spans="1:17" x14ac:dyDescent="0.35">
      <c r="A447" s="1">
        <v>44814</v>
      </c>
      <c r="B447" t="s">
        <v>82</v>
      </c>
      <c r="C447">
        <v>15</v>
      </c>
      <c r="D447" t="s">
        <v>111</v>
      </c>
      <c r="E447" t="s">
        <v>112</v>
      </c>
      <c r="F447">
        <v>0</v>
      </c>
      <c r="G447" t="s">
        <v>137</v>
      </c>
      <c r="H447" t="str">
        <f>VLOOKUP(Input_Data[[#This Row],[PRODUCT ID]],Master_Data[],2,0)</f>
        <v>Product35</v>
      </c>
      <c r="I447" t="str">
        <f>VLOOKUP(Input_Data[[#This Row],[PRODUCT ID]],Master_Data[],3,0)</f>
        <v>Category04</v>
      </c>
      <c r="J447" t="str">
        <f>VLOOKUP(Input_Data[[#This Row],[PRODUCT ID]],Master_Data[],4,0)</f>
        <v>No.</v>
      </c>
      <c r="K447" s="2">
        <f>VLOOKUP(Input_Data[[#This Row],[PRODUCT ID]],Master_Data[],5,0)</f>
        <v>5</v>
      </c>
      <c r="L447" s="2">
        <f>VLOOKUP(Input_Data[[#This Row],[PRODUCT ID]],Master_Data[],6,0)</f>
        <v>6.7</v>
      </c>
      <c r="M447" s="2">
        <f>Input_Data[[#This Row],[BUYING PRIZE]]*Input_Data[[#This Row],[QUANTITY]]</f>
        <v>75</v>
      </c>
      <c r="N447" s="2">
        <f>Input_Data[[#This Row],[SELLING PRICE]]*Input_Data[[#This Row],[QUANTITY]]*(1-Input_Data[[#This Row],[DISCOUNT %]])</f>
        <v>100.5</v>
      </c>
      <c r="O447">
        <f>DAY(Input_Data[[#This Row],[DATE]])</f>
        <v>10</v>
      </c>
      <c r="P447" t="str">
        <f>TEXT(Input_Data[[#This Row],[DATE]],"mmm")</f>
        <v>Sep</v>
      </c>
      <c r="Q447">
        <f>YEAR(Input_Data[[#This Row],[DATE]])</f>
        <v>2022</v>
      </c>
    </row>
    <row r="448" spans="1:17" x14ac:dyDescent="0.35">
      <c r="A448" s="1">
        <v>44814</v>
      </c>
      <c r="B448" t="s">
        <v>89</v>
      </c>
      <c r="C448">
        <v>4</v>
      </c>
      <c r="D448" t="s">
        <v>113</v>
      </c>
      <c r="E448" t="s">
        <v>112</v>
      </c>
      <c r="F448">
        <v>0</v>
      </c>
      <c r="G448" t="s">
        <v>137</v>
      </c>
      <c r="H448" t="str">
        <f>VLOOKUP(Input_Data[[#This Row],[PRODUCT ID]],Master_Data[],2,0)</f>
        <v>Product38</v>
      </c>
      <c r="I448" t="str">
        <f>VLOOKUP(Input_Data[[#This Row],[PRODUCT ID]],Master_Data[],3,0)</f>
        <v>Category05</v>
      </c>
      <c r="J448" t="str">
        <f>VLOOKUP(Input_Data[[#This Row],[PRODUCT ID]],Master_Data[],4,0)</f>
        <v>Kg</v>
      </c>
      <c r="K448" s="2">
        <f>VLOOKUP(Input_Data[[#This Row],[PRODUCT ID]],Master_Data[],5,0)</f>
        <v>72</v>
      </c>
      <c r="L448" s="2">
        <f>VLOOKUP(Input_Data[[#This Row],[PRODUCT ID]],Master_Data[],6,0)</f>
        <v>79.92</v>
      </c>
      <c r="M448" s="2">
        <f>Input_Data[[#This Row],[BUYING PRIZE]]*Input_Data[[#This Row],[QUANTITY]]</f>
        <v>288</v>
      </c>
      <c r="N448" s="2">
        <f>Input_Data[[#This Row],[SELLING PRICE]]*Input_Data[[#This Row],[QUANTITY]]*(1-Input_Data[[#This Row],[DISCOUNT %]])</f>
        <v>319.68</v>
      </c>
      <c r="O448">
        <f>DAY(Input_Data[[#This Row],[DATE]])</f>
        <v>10</v>
      </c>
      <c r="P448" t="str">
        <f>TEXT(Input_Data[[#This Row],[DATE]],"mmm")</f>
        <v>Sep</v>
      </c>
      <c r="Q448">
        <f>YEAR(Input_Data[[#This Row],[DATE]])</f>
        <v>2022</v>
      </c>
    </row>
    <row r="449" spans="1:17" x14ac:dyDescent="0.35">
      <c r="A449" s="1">
        <v>44818</v>
      </c>
      <c r="B449" t="s">
        <v>70</v>
      </c>
      <c r="C449">
        <v>3</v>
      </c>
      <c r="D449" t="s">
        <v>113</v>
      </c>
      <c r="E449" t="s">
        <v>112</v>
      </c>
      <c r="F449">
        <v>0</v>
      </c>
      <c r="G449" t="s">
        <v>141</v>
      </c>
      <c r="H449" t="str">
        <f>VLOOKUP(Input_Data[[#This Row],[PRODUCT ID]],Master_Data[],2,0)</f>
        <v>Product29</v>
      </c>
      <c r="I449" t="str">
        <f>VLOOKUP(Input_Data[[#This Row],[PRODUCT ID]],Master_Data[],3,0)</f>
        <v>Category04</v>
      </c>
      <c r="J449" t="str">
        <f>VLOOKUP(Input_Data[[#This Row],[PRODUCT ID]],Master_Data[],4,0)</f>
        <v>Lt</v>
      </c>
      <c r="K449" s="2">
        <f>VLOOKUP(Input_Data[[#This Row],[PRODUCT ID]],Master_Data[],5,0)</f>
        <v>47</v>
      </c>
      <c r="L449" s="2">
        <f>VLOOKUP(Input_Data[[#This Row],[PRODUCT ID]],Master_Data[],6,0)</f>
        <v>53.11</v>
      </c>
      <c r="M449" s="2">
        <f>Input_Data[[#This Row],[BUYING PRIZE]]*Input_Data[[#This Row],[QUANTITY]]</f>
        <v>141</v>
      </c>
      <c r="N449" s="2">
        <f>Input_Data[[#This Row],[SELLING PRICE]]*Input_Data[[#This Row],[QUANTITY]]*(1-Input_Data[[#This Row],[DISCOUNT %]])</f>
        <v>159.32999999999998</v>
      </c>
      <c r="O449">
        <f>DAY(Input_Data[[#This Row],[DATE]])</f>
        <v>14</v>
      </c>
      <c r="P449" t="str">
        <f>TEXT(Input_Data[[#This Row],[DATE]],"mmm")</f>
        <v>Sep</v>
      </c>
      <c r="Q449">
        <f>YEAR(Input_Data[[#This Row],[DATE]])</f>
        <v>2022</v>
      </c>
    </row>
    <row r="450" spans="1:17" x14ac:dyDescent="0.35">
      <c r="A450" s="1">
        <v>44819</v>
      </c>
      <c r="B450" t="s">
        <v>86</v>
      </c>
      <c r="C450">
        <v>15</v>
      </c>
      <c r="D450" t="s">
        <v>111</v>
      </c>
      <c r="E450" t="s">
        <v>111</v>
      </c>
      <c r="F450">
        <v>0</v>
      </c>
      <c r="G450" t="s">
        <v>142</v>
      </c>
      <c r="H450" t="str">
        <f>VLOOKUP(Input_Data[[#This Row],[PRODUCT ID]],Master_Data[],2,0)</f>
        <v>Product37</v>
      </c>
      <c r="I450" t="str">
        <f>VLOOKUP(Input_Data[[#This Row],[PRODUCT ID]],Master_Data[],3,0)</f>
        <v>Category05</v>
      </c>
      <c r="J450" t="str">
        <f>VLOOKUP(Input_Data[[#This Row],[PRODUCT ID]],Master_Data[],4,0)</f>
        <v>Kg</v>
      </c>
      <c r="K450" s="2">
        <f>VLOOKUP(Input_Data[[#This Row],[PRODUCT ID]],Master_Data[],5,0)</f>
        <v>67</v>
      </c>
      <c r="L450" s="2">
        <f>VLOOKUP(Input_Data[[#This Row],[PRODUCT ID]],Master_Data[],6,0)</f>
        <v>85.76</v>
      </c>
      <c r="M450" s="2">
        <f>Input_Data[[#This Row],[BUYING PRIZE]]*Input_Data[[#This Row],[QUANTITY]]</f>
        <v>1005</v>
      </c>
      <c r="N450" s="2">
        <f>Input_Data[[#This Row],[SELLING PRICE]]*Input_Data[[#This Row],[QUANTITY]]*(1-Input_Data[[#This Row],[DISCOUNT %]])</f>
        <v>1286.4000000000001</v>
      </c>
      <c r="O450">
        <f>DAY(Input_Data[[#This Row],[DATE]])</f>
        <v>15</v>
      </c>
      <c r="P450" t="str">
        <f>TEXT(Input_Data[[#This Row],[DATE]],"mmm")</f>
        <v>Sep</v>
      </c>
      <c r="Q450">
        <f>YEAR(Input_Data[[#This Row],[DATE]])</f>
        <v>2022</v>
      </c>
    </row>
    <row r="451" spans="1:17" x14ac:dyDescent="0.35">
      <c r="A451" s="1">
        <v>44822</v>
      </c>
      <c r="B451" t="s">
        <v>63</v>
      </c>
      <c r="C451">
        <v>14</v>
      </c>
      <c r="D451" t="s">
        <v>111</v>
      </c>
      <c r="E451" t="s">
        <v>112</v>
      </c>
      <c r="F451">
        <v>0</v>
      </c>
      <c r="G451" t="s">
        <v>138</v>
      </c>
      <c r="H451" t="str">
        <f>VLOOKUP(Input_Data[[#This Row],[PRODUCT ID]],Master_Data[],2,0)</f>
        <v>Product26</v>
      </c>
      <c r="I451" t="str">
        <f>VLOOKUP(Input_Data[[#This Row],[PRODUCT ID]],Master_Data[],3,0)</f>
        <v>Category04</v>
      </c>
      <c r="J451" t="str">
        <f>VLOOKUP(Input_Data[[#This Row],[PRODUCT ID]],Master_Data[],4,0)</f>
        <v>No.</v>
      </c>
      <c r="K451" s="2">
        <f>VLOOKUP(Input_Data[[#This Row],[PRODUCT ID]],Master_Data[],5,0)</f>
        <v>18</v>
      </c>
      <c r="L451" s="2">
        <f>VLOOKUP(Input_Data[[#This Row],[PRODUCT ID]],Master_Data[],6,0)</f>
        <v>24.66</v>
      </c>
      <c r="M451" s="2">
        <f>Input_Data[[#This Row],[BUYING PRIZE]]*Input_Data[[#This Row],[QUANTITY]]</f>
        <v>252</v>
      </c>
      <c r="N451" s="2">
        <f>Input_Data[[#This Row],[SELLING PRICE]]*Input_Data[[#This Row],[QUANTITY]]*(1-Input_Data[[#This Row],[DISCOUNT %]])</f>
        <v>345.24</v>
      </c>
      <c r="O451">
        <f>DAY(Input_Data[[#This Row],[DATE]])</f>
        <v>18</v>
      </c>
      <c r="P451" t="str">
        <f>TEXT(Input_Data[[#This Row],[DATE]],"mmm")</f>
        <v>Sep</v>
      </c>
      <c r="Q451">
        <f>YEAR(Input_Data[[#This Row],[DATE]])</f>
        <v>2022</v>
      </c>
    </row>
    <row r="452" spans="1:17" x14ac:dyDescent="0.35">
      <c r="A452" s="1">
        <v>44823</v>
      </c>
      <c r="B452" t="s">
        <v>78</v>
      </c>
      <c r="C452">
        <v>8</v>
      </c>
      <c r="D452" t="s">
        <v>110</v>
      </c>
      <c r="E452" t="s">
        <v>112</v>
      </c>
      <c r="F452">
        <v>0</v>
      </c>
      <c r="G452" t="s">
        <v>139</v>
      </c>
      <c r="H452" t="str">
        <f>VLOOKUP(Input_Data[[#This Row],[PRODUCT ID]],Master_Data[],2,0)</f>
        <v>Product33</v>
      </c>
      <c r="I452" t="str">
        <f>VLOOKUP(Input_Data[[#This Row],[PRODUCT ID]],Master_Data[],3,0)</f>
        <v>Category04</v>
      </c>
      <c r="J452" t="str">
        <f>VLOOKUP(Input_Data[[#This Row],[PRODUCT ID]],Master_Data[],4,0)</f>
        <v>Kg</v>
      </c>
      <c r="K452" s="2">
        <f>VLOOKUP(Input_Data[[#This Row],[PRODUCT ID]],Master_Data[],5,0)</f>
        <v>95</v>
      </c>
      <c r="L452" s="2">
        <f>VLOOKUP(Input_Data[[#This Row],[PRODUCT ID]],Master_Data[],6,0)</f>
        <v>119.7</v>
      </c>
      <c r="M452" s="2">
        <f>Input_Data[[#This Row],[BUYING PRIZE]]*Input_Data[[#This Row],[QUANTITY]]</f>
        <v>760</v>
      </c>
      <c r="N452" s="2">
        <f>Input_Data[[#This Row],[SELLING PRICE]]*Input_Data[[#This Row],[QUANTITY]]*(1-Input_Data[[#This Row],[DISCOUNT %]])</f>
        <v>957.6</v>
      </c>
      <c r="O452">
        <f>DAY(Input_Data[[#This Row],[DATE]])</f>
        <v>19</v>
      </c>
      <c r="P452" t="str">
        <f>TEXT(Input_Data[[#This Row],[DATE]],"mmm")</f>
        <v>Sep</v>
      </c>
      <c r="Q452">
        <f>YEAR(Input_Data[[#This Row],[DATE]])</f>
        <v>2022</v>
      </c>
    </row>
    <row r="453" spans="1:17" x14ac:dyDescent="0.35">
      <c r="A453" s="1">
        <v>44824</v>
      </c>
      <c r="B453" t="s">
        <v>78</v>
      </c>
      <c r="C453">
        <v>6</v>
      </c>
      <c r="D453" t="s">
        <v>113</v>
      </c>
      <c r="E453" t="s">
        <v>111</v>
      </c>
      <c r="F453">
        <v>0</v>
      </c>
      <c r="G453" t="s">
        <v>140</v>
      </c>
      <c r="H453" t="str">
        <f>VLOOKUP(Input_Data[[#This Row],[PRODUCT ID]],Master_Data[],2,0)</f>
        <v>Product33</v>
      </c>
      <c r="I453" t="str">
        <f>VLOOKUP(Input_Data[[#This Row],[PRODUCT ID]],Master_Data[],3,0)</f>
        <v>Category04</v>
      </c>
      <c r="J453" t="str">
        <f>VLOOKUP(Input_Data[[#This Row],[PRODUCT ID]],Master_Data[],4,0)</f>
        <v>Kg</v>
      </c>
      <c r="K453" s="2">
        <f>VLOOKUP(Input_Data[[#This Row],[PRODUCT ID]],Master_Data[],5,0)</f>
        <v>95</v>
      </c>
      <c r="L453" s="2">
        <f>VLOOKUP(Input_Data[[#This Row],[PRODUCT ID]],Master_Data[],6,0)</f>
        <v>119.7</v>
      </c>
      <c r="M453" s="2">
        <f>Input_Data[[#This Row],[BUYING PRIZE]]*Input_Data[[#This Row],[QUANTITY]]</f>
        <v>570</v>
      </c>
      <c r="N453" s="2">
        <f>Input_Data[[#This Row],[SELLING PRICE]]*Input_Data[[#This Row],[QUANTITY]]*(1-Input_Data[[#This Row],[DISCOUNT %]])</f>
        <v>718.2</v>
      </c>
      <c r="O453">
        <f>DAY(Input_Data[[#This Row],[DATE]])</f>
        <v>20</v>
      </c>
      <c r="P453" t="str">
        <f>TEXT(Input_Data[[#This Row],[DATE]],"mmm")</f>
        <v>Sep</v>
      </c>
      <c r="Q453">
        <f>YEAR(Input_Data[[#This Row],[DATE]])</f>
        <v>2022</v>
      </c>
    </row>
    <row r="454" spans="1:17" x14ac:dyDescent="0.35">
      <c r="A454" s="1">
        <v>44824</v>
      </c>
      <c r="B454" t="s">
        <v>6</v>
      </c>
      <c r="C454">
        <v>10</v>
      </c>
      <c r="D454" t="s">
        <v>113</v>
      </c>
      <c r="E454" t="s">
        <v>111</v>
      </c>
      <c r="F454">
        <v>0</v>
      </c>
      <c r="G454" t="s">
        <v>140</v>
      </c>
      <c r="H454" t="str">
        <f>VLOOKUP(Input_Data[[#This Row],[PRODUCT ID]],Master_Data[],2,0)</f>
        <v>Product01</v>
      </c>
      <c r="I454" t="str">
        <f>VLOOKUP(Input_Data[[#This Row],[PRODUCT ID]],Master_Data[],3,0)</f>
        <v>Category01</v>
      </c>
      <c r="J454" t="str">
        <f>VLOOKUP(Input_Data[[#This Row],[PRODUCT ID]],Master_Data[],4,0)</f>
        <v>Kg</v>
      </c>
      <c r="K454" s="2">
        <f>VLOOKUP(Input_Data[[#This Row],[PRODUCT ID]],Master_Data[],5,0)</f>
        <v>98</v>
      </c>
      <c r="L454" s="2">
        <f>VLOOKUP(Input_Data[[#This Row],[PRODUCT ID]],Master_Data[],6,0)</f>
        <v>103.88</v>
      </c>
      <c r="M454" s="2">
        <f>Input_Data[[#This Row],[BUYING PRIZE]]*Input_Data[[#This Row],[QUANTITY]]</f>
        <v>980</v>
      </c>
      <c r="N454" s="2">
        <f>Input_Data[[#This Row],[SELLING PRICE]]*Input_Data[[#This Row],[QUANTITY]]*(1-Input_Data[[#This Row],[DISCOUNT %]])</f>
        <v>1038.8</v>
      </c>
      <c r="O454">
        <f>DAY(Input_Data[[#This Row],[DATE]])</f>
        <v>20</v>
      </c>
      <c r="P454" t="str">
        <f>TEXT(Input_Data[[#This Row],[DATE]],"mmm")</f>
        <v>Sep</v>
      </c>
      <c r="Q454">
        <f>YEAR(Input_Data[[#This Row],[DATE]])</f>
        <v>2022</v>
      </c>
    </row>
    <row r="455" spans="1:17" x14ac:dyDescent="0.35">
      <c r="A455" s="1">
        <v>44825</v>
      </c>
      <c r="B455" t="s">
        <v>46</v>
      </c>
      <c r="C455">
        <v>14</v>
      </c>
      <c r="D455" t="s">
        <v>111</v>
      </c>
      <c r="E455" t="s">
        <v>111</v>
      </c>
      <c r="F455">
        <v>0</v>
      </c>
      <c r="G455" t="s">
        <v>141</v>
      </c>
      <c r="H455" t="str">
        <f>VLOOKUP(Input_Data[[#This Row],[PRODUCT ID]],Master_Data[],2,0)</f>
        <v>Product18</v>
      </c>
      <c r="I455" t="str">
        <f>VLOOKUP(Input_Data[[#This Row],[PRODUCT ID]],Master_Data[],3,0)</f>
        <v>Category02</v>
      </c>
      <c r="J455" t="str">
        <f>VLOOKUP(Input_Data[[#This Row],[PRODUCT ID]],Master_Data[],4,0)</f>
        <v>No.</v>
      </c>
      <c r="K455" s="2">
        <f>VLOOKUP(Input_Data[[#This Row],[PRODUCT ID]],Master_Data[],5,0)</f>
        <v>37</v>
      </c>
      <c r="L455" s="2">
        <f>VLOOKUP(Input_Data[[#This Row],[PRODUCT ID]],Master_Data[],6,0)</f>
        <v>49.21</v>
      </c>
      <c r="M455" s="2">
        <f>Input_Data[[#This Row],[BUYING PRIZE]]*Input_Data[[#This Row],[QUANTITY]]</f>
        <v>518</v>
      </c>
      <c r="N455" s="2">
        <f>Input_Data[[#This Row],[SELLING PRICE]]*Input_Data[[#This Row],[QUANTITY]]*(1-Input_Data[[#This Row],[DISCOUNT %]])</f>
        <v>688.94</v>
      </c>
      <c r="O455">
        <f>DAY(Input_Data[[#This Row],[DATE]])</f>
        <v>21</v>
      </c>
      <c r="P455" t="str">
        <f>TEXT(Input_Data[[#This Row],[DATE]],"mmm")</f>
        <v>Sep</v>
      </c>
      <c r="Q455">
        <f>YEAR(Input_Data[[#This Row],[DATE]])</f>
        <v>2022</v>
      </c>
    </row>
    <row r="456" spans="1:17" x14ac:dyDescent="0.35">
      <c r="A456" s="1">
        <v>44825</v>
      </c>
      <c r="B456" t="s">
        <v>63</v>
      </c>
      <c r="C456">
        <v>5</v>
      </c>
      <c r="D456" t="s">
        <v>113</v>
      </c>
      <c r="E456" t="s">
        <v>112</v>
      </c>
      <c r="F456">
        <v>0</v>
      </c>
      <c r="G456" t="s">
        <v>141</v>
      </c>
      <c r="H456" t="str">
        <f>VLOOKUP(Input_Data[[#This Row],[PRODUCT ID]],Master_Data[],2,0)</f>
        <v>Product26</v>
      </c>
      <c r="I456" t="str">
        <f>VLOOKUP(Input_Data[[#This Row],[PRODUCT ID]],Master_Data[],3,0)</f>
        <v>Category04</v>
      </c>
      <c r="J456" t="str">
        <f>VLOOKUP(Input_Data[[#This Row],[PRODUCT ID]],Master_Data[],4,0)</f>
        <v>No.</v>
      </c>
      <c r="K456" s="2">
        <f>VLOOKUP(Input_Data[[#This Row],[PRODUCT ID]],Master_Data[],5,0)</f>
        <v>18</v>
      </c>
      <c r="L456" s="2">
        <f>VLOOKUP(Input_Data[[#This Row],[PRODUCT ID]],Master_Data[],6,0)</f>
        <v>24.66</v>
      </c>
      <c r="M456" s="2">
        <f>Input_Data[[#This Row],[BUYING PRIZE]]*Input_Data[[#This Row],[QUANTITY]]</f>
        <v>90</v>
      </c>
      <c r="N456" s="2">
        <f>Input_Data[[#This Row],[SELLING PRICE]]*Input_Data[[#This Row],[QUANTITY]]*(1-Input_Data[[#This Row],[DISCOUNT %]])</f>
        <v>123.3</v>
      </c>
      <c r="O456">
        <f>DAY(Input_Data[[#This Row],[DATE]])</f>
        <v>21</v>
      </c>
      <c r="P456" t="str">
        <f>TEXT(Input_Data[[#This Row],[DATE]],"mmm")</f>
        <v>Sep</v>
      </c>
      <c r="Q456">
        <f>YEAR(Input_Data[[#This Row],[DATE]])</f>
        <v>2022</v>
      </c>
    </row>
    <row r="457" spans="1:17" x14ac:dyDescent="0.35">
      <c r="A457" s="1">
        <v>44826</v>
      </c>
      <c r="B457" t="s">
        <v>99</v>
      </c>
      <c r="C457">
        <v>12</v>
      </c>
      <c r="D457" t="s">
        <v>111</v>
      </c>
      <c r="E457" t="s">
        <v>111</v>
      </c>
      <c r="F457">
        <v>0</v>
      </c>
      <c r="G457" t="s">
        <v>142</v>
      </c>
      <c r="H457" t="str">
        <f>VLOOKUP(Input_Data[[#This Row],[PRODUCT ID]],Master_Data[],2,0)</f>
        <v>Product43</v>
      </c>
      <c r="I457" t="str">
        <f>VLOOKUP(Input_Data[[#This Row],[PRODUCT ID]],Master_Data[],3,0)</f>
        <v>Category05</v>
      </c>
      <c r="J457" t="str">
        <f>VLOOKUP(Input_Data[[#This Row],[PRODUCT ID]],Master_Data[],4,0)</f>
        <v>Kg</v>
      </c>
      <c r="K457" s="2">
        <f>VLOOKUP(Input_Data[[#This Row],[PRODUCT ID]],Master_Data[],5,0)</f>
        <v>67</v>
      </c>
      <c r="L457" s="2">
        <f>VLOOKUP(Input_Data[[#This Row],[PRODUCT ID]],Master_Data[],6,0)</f>
        <v>83.08</v>
      </c>
      <c r="M457" s="2">
        <f>Input_Data[[#This Row],[BUYING PRIZE]]*Input_Data[[#This Row],[QUANTITY]]</f>
        <v>804</v>
      </c>
      <c r="N457" s="2">
        <f>Input_Data[[#This Row],[SELLING PRICE]]*Input_Data[[#This Row],[QUANTITY]]*(1-Input_Data[[#This Row],[DISCOUNT %]])</f>
        <v>996.96</v>
      </c>
      <c r="O457">
        <f>DAY(Input_Data[[#This Row],[DATE]])</f>
        <v>22</v>
      </c>
      <c r="P457" t="str">
        <f>TEXT(Input_Data[[#This Row],[DATE]],"mmm")</f>
        <v>Sep</v>
      </c>
      <c r="Q457">
        <f>YEAR(Input_Data[[#This Row],[DATE]])</f>
        <v>2022</v>
      </c>
    </row>
    <row r="458" spans="1:17" x14ac:dyDescent="0.35">
      <c r="A458" s="1">
        <v>44827</v>
      </c>
      <c r="B458" t="s">
        <v>34</v>
      </c>
      <c r="C458">
        <v>12</v>
      </c>
      <c r="D458" t="s">
        <v>113</v>
      </c>
      <c r="E458" t="s">
        <v>111</v>
      </c>
      <c r="F458">
        <v>0</v>
      </c>
      <c r="G458" t="s">
        <v>136</v>
      </c>
      <c r="H458" t="str">
        <f>VLOOKUP(Input_Data[[#This Row],[PRODUCT ID]],Master_Data[],2,0)</f>
        <v>Product12</v>
      </c>
      <c r="I458" t="str">
        <f>VLOOKUP(Input_Data[[#This Row],[PRODUCT ID]],Master_Data[],3,0)</f>
        <v>Category02</v>
      </c>
      <c r="J458" t="str">
        <f>VLOOKUP(Input_Data[[#This Row],[PRODUCT ID]],Master_Data[],4,0)</f>
        <v>Kg</v>
      </c>
      <c r="K458" s="2">
        <f>VLOOKUP(Input_Data[[#This Row],[PRODUCT ID]],Master_Data[],5,0)</f>
        <v>73</v>
      </c>
      <c r="L458" s="2">
        <f>VLOOKUP(Input_Data[[#This Row],[PRODUCT ID]],Master_Data[],6,0)</f>
        <v>94.17</v>
      </c>
      <c r="M458" s="2">
        <f>Input_Data[[#This Row],[BUYING PRIZE]]*Input_Data[[#This Row],[QUANTITY]]</f>
        <v>876</v>
      </c>
      <c r="N458" s="2">
        <f>Input_Data[[#This Row],[SELLING PRICE]]*Input_Data[[#This Row],[QUANTITY]]*(1-Input_Data[[#This Row],[DISCOUNT %]])</f>
        <v>1130.04</v>
      </c>
      <c r="O458">
        <f>DAY(Input_Data[[#This Row],[DATE]])</f>
        <v>23</v>
      </c>
      <c r="P458" t="str">
        <f>TEXT(Input_Data[[#This Row],[DATE]],"mmm")</f>
        <v>Sep</v>
      </c>
      <c r="Q458">
        <f>YEAR(Input_Data[[#This Row],[DATE]])</f>
        <v>2022</v>
      </c>
    </row>
    <row r="459" spans="1:17" x14ac:dyDescent="0.35">
      <c r="A459" s="1">
        <v>44828</v>
      </c>
      <c r="B459" t="s">
        <v>76</v>
      </c>
      <c r="C459">
        <v>14</v>
      </c>
      <c r="D459" t="s">
        <v>113</v>
      </c>
      <c r="E459" t="s">
        <v>111</v>
      </c>
      <c r="F459">
        <v>0</v>
      </c>
      <c r="G459" t="s">
        <v>137</v>
      </c>
      <c r="H459" t="str">
        <f>VLOOKUP(Input_Data[[#This Row],[PRODUCT ID]],Master_Data[],2,0)</f>
        <v>Product32</v>
      </c>
      <c r="I459" t="str">
        <f>VLOOKUP(Input_Data[[#This Row],[PRODUCT ID]],Master_Data[],3,0)</f>
        <v>Category04</v>
      </c>
      <c r="J459" t="str">
        <f>VLOOKUP(Input_Data[[#This Row],[PRODUCT ID]],Master_Data[],4,0)</f>
        <v>Kg</v>
      </c>
      <c r="K459" s="2">
        <f>VLOOKUP(Input_Data[[#This Row],[PRODUCT ID]],Master_Data[],5,0)</f>
        <v>89</v>
      </c>
      <c r="L459" s="2">
        <f>VLOOKUP(Input_Data[[#This Row],[PRODUCT ID]],Master_Data[],6,0)</f>
        <v>117.48</v>
      </c>
      <c r="M459" s="2">
        <f>Input_Data[[#This Row],[BUYING PRIZE]]*Input_Data[[#This Row],[QUANTITY]]</f>
        <v>1246</v>
      </c>
      <c r="N459" s="2">
        <f>Input_Data[[#This Row],[SELLING PRICE]]*Input_Data[[#This Row],[QUANTITY]]*(1-Input_Data[[#This Row],[DISCOUNT %]])</f>
        <v>1644.72</v>
      </c>
      <c r="O459">
        <f>DAY(Input_Data[[#This Row],[DATE]])</f>
        <v>24</v>
      </c>
      <c r="P459" t="str">
        <f>TEXT(Input_Data[[#This Row],[DATE]],"mmm")</f>
        <v>Sep</v>
      </c>
      <c r="Q459">
        <f>YEAR(Input_Data[[#This Row],[DATE]])</f>
        <v>2022</v>
      </c>
    </row>
    <row r="460" spans="1:17" x14ac:dyDescent="0.35">
      <c r="A460" s="1">
        <v>44828</v>
      </c>
      <c r="B460" t="s">
        <v>76</v>
      </c>
      <c r="C460">
        <v>8</v>
      </c>
      <c r="D460" t="s">
        <v>113</v>
      </c>
      <c r="E460" t="s">
        <v>112</v>
      </c>
      <c r="F460">
        <v>0</v>
      </c>
      <c r="G460" t="s">
        <v>137</v>
      </c>
      <c r="H460" t="str">
        <f>VLOOKUP(Input_Data[[#This Row],[PRODUCT ID]],Master_Data[],2,0)</f>
        <v>Product32</v>
      </c>
      <c r="I460" t="str">
        <f>VLOOKUP(Input_Data[[#This Row],[PRODUCT ID]],Master_Data[],3,0)</f>
        <v>Category04</v>
      </c>
      <c r="J460" t="str">
        <f>VLOOKUP(Input_Data[[#This Row],[PRODUCT ID]],Master_Data[],4,0)</f>
        <v>Kg</v>
      </c>
      <c r="K460" s="2">
        <f>VLOOKUP(Input_Data[[#This Row],[PRODUCT ID]],Master_Data[],5,0)</f>
        <v>89</v>
      </c>
      <c r="L460" s="2">
        <f>VLOOKUP(Input_Data[[#This Row],[PRODUCT ID]],Master_Data[],6,0)</f>
        <v>117.48</v>
      </c>
      <c r="M460" s="2">
        <f>Input_Data[[#This Row],[BUYING PRIZE]]*Input_Data[[#This Row],[QUANTITY]]</f>
        <v>712</v>
      </c>
      <c r="N460" s="2">
        <f>Input_Data[[#This Row],[SELLING PRICE]]*Input_Data[[#This Row],[QUANTITY]]*(1-Input_Data[[#This Row],[DISCOUNT %]])</f>
        <v>939.84</v>
      </c>
      <c r="O460">
        <f>DAY(Input_Data[[#This Row],[DATE]])</f>
        <v>24</v>
      </c>
      <c r="P460" t="str">
        <f>TEXT(Input_Data[[#This Row],[DATE]],"mmm")</f>
        <v>Sep</v>
      </c>
      <c r="Q460">
        <f>YEAR(Input_Data[[#This Row],[DATE]])</f>
        <v>2022</v>
      </c>
    </row>
    <row r="461" spans="1:17" x14ac:dyDescent="0.35">
      <c r="A461" s="1">
        <v>44831</v>
      </c>
      <c r="B461" t="s">
        <v>84</v>
      </c>
      <c r="C461">
        <v>4</v>
      </c>
      <c r="D461" t="s">
        <v>113</v>
      </c>
      <c r="E461" t="s">
        <v>112</v>
      </c>
      <c r="F461">
        <v>0</v>
      </c>
      <c r="G461" t="s">
        <v>140</v>
      </c>
      <c r="H461" t="str">
        <f>VLOOKUP(Input_Data[[#This Row],[PRODUCT ID]],Master_Data[],2,0)</f>
        <v>Product36</v>
      </c>
      <c r="I461" t="str">
        <f>VLOOKUP(Input_Data[[#This Row],[PRODUCT ID]],Master_Data[],3,0)</f>
        <v>Category04</v>
      </c>
      <c r="J461" t="str">
        <f>VLOOKUP(Input_Data[[#This Row],[PRODUCT ID]],Master_Data[],4,0)</f>
        <v>Kg</v>
      </c>
      <c r="K461" s="2">
        <f>VLOOKUP(Input_Data[[#This Row],[PRODUCT ID]],Master_Data[],5,0)</f>
        <v>90</v>
      </c>
      <c r="L461" s="2">
        <f>VLOOKUP(Input_Data[[#This Row],[PRODUCT ID]],Master_Data[],6,0)</f>
        <v>96.3</v>
      </c>
      <c r="M461" s="2">
        <f>Input_Data[[#This Row],[BUYING PRIZE]]*Input_Data[[#This Row],[QUANTITY]]</f>
        <v>360</v>
      </c>
      <c r="N461" s="2">
        <f>Input_Data[[#This Row],[SELLING PRICE]]*Input_Data[[#This Row],[QUANTITY]]*(1-Input_Data[[#This Row],[DISCOUNT %]])</f>
        <v>385.2</v>
      </c>
      <c r="O461">
        <f>DAY(Input_Data[[#This Row],[DATE]])</f>
        <v>27</v>
      </c>
      <c r="P461" t="str">
        <f>TEXT(Input_Data[[#This Row],[DATE]],"mmm")</f>
        <v>Sep</v>
      </c>
      <c r="Q461">
        <f>YEAR(Input_Data[[#This Row],[DATE]])</f>
        <v>2022</v>
      </c>
    </row>
    <row r="462" spans="1:17" x14ac:dyDescent="0.35">
      <c r="A462" s="1">
        <v>44831</v>
      </c>
      <c r="B462" t="s">
        <v>101</v>
      </c>
      <c r="C462">
        <v>9</v>
      </c>
      <c r="D462" t="s">
        <v>113</v>
      </c>
      <c r="E462" t="s">
        <v>112</v>
      </c>
      <c r="F462">
        <v>0</v>
      </c>
      <c r="G462" t="s">
        <v>140</v>
      </c>
      <c r="H462" t="str">
        <f>VLOOKUP(Input_Data[[#This Row],[PRODUCT ID]],Master_Data[],2,0)</f>
        <v>Product44</v>
      </c>
      <c r="I462" t="str">
        <f>VLOOKUP(Input_Data[[#This Row],[PRODUCT ID]],Master_Data[],3,0)</f>
        <v>Category05</v>
      </c>
      <c r="J462" t="str">
        <f>VLOOKUP(Input_Data[[#This Row],[PRODUCT ID]],Master_Data[],4,0)</f>
        <v>Kg</v>
      </c>
      <c r="K462" s="2">
        <f>VLOOKUP(Input_Data[[#This Row],[PRODUCT ID]],Master_Data[],5,0)</f>
        <v>76</v>
      </c>
      <c r="L462" s="2">
        <f>VLOOKUP(Input_Data[[#This Row],[PRODUCT ID]],Master_Data[],6,0)</f>
        <v>82.08</v>
      </c>
      <c r="M462" s="2">
        <f>Input_Data[[#This Row],[BUYING PRIZE]]*Input_Data[[#This Row],[QUANTITY]]</f>
        <v>684</v>
      </c>
      <c r="N462" s="2">
        <f>Input_Data[[#This Row],[SELLING PRICE]]*Input_Data[[#This Row],[QUANTITY]]*(1-Input_Data[[#This Row],[DISCOUNT %]])</f>
        <v>738.72</v>
      </c>
      <c r="O462">
        <f>DAY(Input_Data[[#This Row],[DATE]])</f>
        <v>27</v>
      </c>
      <c r="P462" t="str">
        <f>TEXT(Input_Data[[#This Row],[DATE]],"mmm")</f>
        <v>Sep</v>
      </c>
      <c r="Q462">
        <f>YEAR(Input_Data[[#This Row],[DATE]])</f>
        <v>2022</v>
      </c>
    </row>
    <row r="463" spans="1:17" x14ac:dyDescent="0.35">
      <c r="A463" s="1">
        <v>44831</v>
      </c>
      <c r="B463" t="s">
        <v>89</v>
      </c>
      <c r="C463">
        <v>3</v>
      </c>
      <c r="D463" t="s">
        <v>110</v>
      </c>
      <c r="E463" t="s">
        <v>112</v>
      </c>
      <c r="F463">
        <v>0</v>
      </c>
      <c r="G463" t="s">
        <v>140</v>
      </c>
      <c r="H463" t="str">
        <f>VLOOKUP(Input_Data[[#This Row],[PRODUCT ID]],Master_Data[],2,0)</f>
        <v>Product38</v>
      </c>
      <c r="I463" t="str">
        <f>VLOOKUP(Input_Data[[#This Row],[PRODUCT ID]],Master_Data[],3,0)</f>
        <v>Category05</v>
      </c>
      <c r="J463" t="str">
        <f>VLOOKUP(Input_Data[[#This Row],[PRODUCT ID]],Master_Data[],4,0)</f>
        <v>Kg</v>
      </c>
      <c r="K463" s="2">
        <f>VLOOKUP(Input_Data[[#This Row],[PRODUCT ID]],Master_Data[],5,0)</f>
        <v>72</v>
      </c>
      <c r="L463" s="2">
        <f>VLOOKUP(Input_Data[[#This Row],[PRODUCT ID]],Master_Data[],6,0)</f>
        <v>79.92</v>
      </c>
      <c r="M463" s="2">
        <f>Input_Data[[#This Row],[BUYING PRIZE]]*Input_Data[[#This Row],[QUANTITY]]</f>
        <v>216</v>
      </c>
      <c r="N463" s="2">
        <f>Input_Data[[#This Row],[SELLING PRICE]]*Input_Data[[#This Row],[QUANTITY]]*(1-Input_Data[[#This Row],[DISCOUNT %]])</f>
        <v>239.76</v>
      </c>
      <c r="O463">
        <f>DAY(Input_Data[[#This Row],[DATE]])</f>
        <v>27</v>
      </c>
      <c r="P463" t="str">
        <f>TEXT(Input_Data[[#This Row],[DATE]],"mmm")</f>
        <v>Sep</v>
      </c>
      <c r="Q463">
        <f>YEAR(Input_Data[[#This Row],[DATE]])</f>
        <v>2022</v>
      </c>
    </row>
    <row r="464" spans="1:17" x14ac:dyDescent="0.35">
      <c r="A464" s="1">
        <v>44833</v>
      </c>
      <c r="B464" t="s">
        <v>80</v>
      </c>
      <c r="C464">
        <v>13</v>
      </c>
      <c r="D464" t="s">
        <v>113</v>
      </c>
      <c r="E464" t="s">
        <v>111</v>
      </c>
      <c r="F464">
        <v>0</v>
      </c>
      <c r="G464" t="s">
        <v>142</v>
      </c>
      <c r="H464" t="str">
        <f>VLOOKUP(Input_Data[[#This Row],[PRODUCT ID]],Master_Data[],2,0)</f>
        <v>Product34</v>
      </c>
      <c r="I464" t="str">
        <f>VLOOKUP(Input_Data[[#This Row],[PRODUCT ID]],Master_Data[],3,0)</f>
        <v>Category04</v>
      </c>
      <c r="J464" t="str">
        <f>VLOOKUP(Input_Data[[#This Row],[PRODUCT ID]],Master_Data[],4,0)</f>
        <v>Lt</v>
      </c>
      <c r="K464" s="2">
        <f>VLOOKUP(Input_Data[[#This Row],[PRODUCT ID]],Master_Data[],5,0)</f>
        <v>55</v>
      </c>
      <c r="L464" s="2">
        <f>VLOOKUP(Input_Data[[#This Row],[PRODUCT ID]],Master_Data[],6,0)</f>
        <v>58.3</v>
      </c>
      <c r="M464" s="2">
        <f>Input_Data[[#This Row],[BUYING PRIZE]]*Input_Data[[#This Row],[QUANTITY]]</f>
        <v>715</v>
      </c>
      <c r="N464" s="2">
        <f>Input_Data[[#This Row],[SELLING PRICE]]*Input_Data[[#This Row],[QUANTITY]]*(1-Input_Data[[#This Row],[DISCOUNT %]])</f>
        <v>757.9</v>
      </c>
      <c r="O464">
        <f>DAY(Input_Data[[#This Row],[DATE]])</f>
        <v>29</v>
      </c>
      <c r="P464" t="str">
        <f>TEXT(Input_Data[[#This Row],[DATE]],"mmm")</f>
        <v>Sep</v>
      </c>
      <c r="Q464">
        <f>YEAR(Input_Data[[#This Row],[DATE]])</f>
        <v>2022</v>
      </c>
    </row>
    <row r="465" spans="1:17" x14ac:dyDescent="0.35">
      <c r="A465" s="1">
        <v>44837</v>
      </c>
      <c r="B465" t="s">
        <v>32</v>
      </c>
      <c r="C465">
        <v>5</v>
      </c>
      <c r="D465" t="s">
        <v>113</v>
      </c>
      <c r="E465" t="s">
        <v>112</v>
      </c>
      <c r="F465">
        <v>0</v>
      </c>
      <c r="G465" t="s">
        <v>139</v>
      </c>
      <c r="H465" t="str">
        <f>VLOOKUP(Input_Data[[#This Row],[PRODUCT ID]],Master_Data[],2,0)</f>
        <v>Product11</v>
      </c>
      <c r="I465" t="str">
        <f>VLOOKUP(Input_Data[[#This Row],[PRODUCT ID]],Master_Data[],3,0)</f>
        <v>Category02</v>
      </c>
      <c r="J465" t="str">
        <f>VLOOKUP(Input_Data[[#This Row],[PRODUCT ID]],Master_Data[],4,0)</f>
        <v>Lt</v>
      </c>
      <c r="K465" s="2">
        <f>VLOOKUP(Input_Data[[#This Row],[PRODUCT ID]],Master_Data[],5,0)</f>
        <v>44</v>
      </c>
      <c r="L465" s="2">
        <f>VLOOKUP(Input_Data[[#This Row],[PRODUCT ID]],Master_Data[],6,0)</f>
        <v>48.4</v>
      </c>
      <c r="M465" s="2">
        <f>Input_Data[[#This Row],[BUYING PRIZE]]*Input_Data[[#This Row],[QUANTITY]]</f>
        <v>220</v>
      </c>
      <c r="N465" s="2">
        <f>Input_Data[[#This Row],[SELLING PRICE]]*Input_Data[[#This Row],[QUANTITY]]*(1-Input_Data[[#This Row],[DISCOUNT %]])</f>
        <v>242</v>
      </c>
      <c r="O465">
        <f>DAY(Input_Data[[#This Row],[DATE]])</f>
        <v>3</v>
      </c>
      <c r="P465" t="str">
        <f>TEXT(Input_Data[[#This Row],[DATE]],"mmm")</f>
        <v>Oct</v>
      </c>
      <c r="Q465">
        <f>YEAR(Input_Data[[#This Row],[DATE]])</f>
        <v>2022</v>
      </c>
    </row>
    <row r="466" spans="1:17" x14ac:dyDescent="0.35">
      <c r="A466" s="1">
        <v>44838</v>
      </c>
      <c r="B466" t="s">
        <v>22</v>
      </c>
      <c r="C466">
        <v>15</v>
      </c>
      <c r="D466" t="s">
        <v>113</v>
      </c>
      <c r="E466" t="s">
        <v>111</v>
      </c>
      <c r="F466">
        <v>0</v>
      </c>
      <c r="G466" t="s">
        <v>140</v>
      </c>
      <c r="H466" t="str">
        <f>VLOOKUP(Input_Data[[#This Row],[PRODUCT ID]],Master_Data[],2,0)</f>
        <v>Product07</v>
      </c>
      <c r="I466" t="str">
        <f>VLOOKUP(Input_Data[[#This Row],[PRODUCT ID]],Master_Data[],3,0)</f>
        <v>Category01</v>
      </c>
      <c r="J466" t="str">
        <f>VLOOKUP(Input_Data[[#This Row],[PRODUCT ID]],Master_Data[],4,0)</f>
        <v>Lt</v>
      </c>
      <c r="K466" s="2">
        <f>VLOOKUP(Input_Data[[#This Row],[PRODUCT ID]],Master_Data[],5,0)</f>
        <v>43</v>
      </c>
      <c r="L466" s="2">
        <f>VLOOKUP(Input_Data[[#This Row],[PRODUCT ID]],Master_Data[],6,0)</f>
        <v>47.730000000000004</v>
      </c>
      <c r="M466" s="2">
        <f>Input_Data[[#This Row],[BUYING PRIZE]]*Input_Data[[#This Row],[QUANTITY]]</f>
        <v>645</v>
      </c>
      <c r="N466" s="2">
        <f>Input_Data[[#This Row],[SELLING PRICE]]*Input_Data[[#This Row],[QUANTITY]]*(1-Input_Data[[#This Row],[DISCOUNT %]])</f>
        <v>715.95</v>
      </c>
      <c r="O466">
        <f>DAY(Input_Data[[#This Row],[DATE]])</f>
        <v>4</v>
      </c>
      <c r="P466" t="str">
        <f>TEXT(Input_Data[[#This Row],[DATE]],"mmm")</f>
        <v>Oct</v>
      </c>
      <c r="Q466">
        <f>YEAR(Input_Data[[#This Row],[DATE]])</f>
        <v>2022</v>
      </c>
    </row>
    <row r="467" spans="1:17" x14ac:dyDescent="0.35">
      <c r="A467" s="1">
        <v>44840</v>
      </c>
      <c r="B467" t="s">
        <v>82</v>
      </c>
      <c r="C467">
        <v>1</v>
      </c>
      <c r="D467" t="s">
        <v>113</v>
      </c>
      <c r="E467" t="s">
        <v>111</v>
      </c>
      <c r="F467">
        <v>0</v>
      </c>
      <c r="G467" t="s">
        <v>142</v>
      </c>
      <c r="H467" t="str">
        <f>VLOOKUP(Input_Data[[#This Row],[PRODUCT ID]],Master_Data[],2,0)</f>
        <v>Product35</v>
      </c>
      <c r="I467" t="str">
        <f>VLOOKUP(Input_Data[[#This Row],[PRODUCT ID]],Master_Data[],3,0)</f>
        <v>Category04</v>
      </c>
      <c r="J467" t="str">
        <f>VLOOKUP(Input_Data[[#This Row],[PRODUCT ID]],Master_Data[],4,0)</f>
        <v>No.</v>
      </c>
      <c r="K467" s="2">
        <f>VLOOKUP(Input_Data[[#This Row],[PRODUCT ID]],Master_Data[],5,0)</f>
        <v>5</v>
      </c>
      <c r="L467" s="2">
        <f>VLOOKUP(Input_Data[[#This Row],[PRODUCT ID]],Master_Data[],6,0)</f>
        <v>6.7</v>
      </c>
      <c r="M467" s="2">
        <f>Input_Data[[#This Row],[BUYING PRIZE]]*Input_Data[[#This Row],[QUANTITY]]</f>
        <v>5</v>
      </c>
      <c r="N467" s="2">
        <f>Input_Data[[#This Row],[SELLING PRICE]]*Input_Data[[#This Row],[QUANTITY]]*(1-Input_Data[[#This Row],[DISCOUNT %]])</f>
        <v>6.7</v>
      </c>
      <c r="O467">
        <f>DAY(Input_Data[[#This Row],[DATE]])</f>
        <v>6</v>
      </c>
      <c r="P467" t="str">
        <f>TEXT(Input_Data[[#This Row],[DATE]],"mmm")</f>
        <v>Oct</v>
      </c>
      <c r="Q467">
        <f>YEAR(Input_Data[[#This Row],[DATE]])</f>
        <v>2022</v>
      </c>
    </row>
    <row r="468" spans="1:17" x14ac:dyDescent="0.35">
      <c r="A468" s="1">
        <v>44843</v>
      </c>
      <c r="B468" t="s">
        <v>89</v>
      </c>
      <c r="C468">
        <v>14</v>
      </c>
      <c r="D468" t="s">
        <v>111</v>
      </c>
      <c r="E468" t="s">
        <v>111</v>
      </c>
      <c r="F468">
        <v>0</v>
      </c>
      <c r="G468" t="s">
        <v>138</v>
      </c>
      <c r="H468" t="str">
        <f>VLOOKUP(Input_Data[[#This Row],[PRODUCT ID]],Master_Data[],2,0)</f>
        <v>Product38</v>
      </c>
      <c r="I468" t="str">
        <f>VLOOKUP(Input_Data[[#This Row],[PRODUCT ID]],Master_Data[],3,0)</f>
        <v>Category05</v>
      </c>
      <c r="J468" t="str">
        <f>VLOOKUP(Input_Data[[#This Row],[PRODUCT ID]],Master_Data[],4,0)</f>
        <v>Kg</v>
      </c>
      <c r="K468" s="2">
        <f>VLOOKUP(Input_Data[[#This Row],[PRODUCT ID]],Master_Data[],5,0)</f>
        <v>72</v>
      </c>
      <c r="L468" s="2">
        <f>VLOOKUP(Input_Data[[#This Row],[PRODUCT ID]],Master_Data[],6,0)</f>
        <v>79.92</v>
      </c>
      <c r="M468" s="2">
        <f>Input_Data[[#This Row],[BUYING PRIZE]]*Input_Data[[#This Row],[QUANTITY]]</f>
        <v>1008</v>
      </c>
      <c r="N468" s="2">
        <f>Input_Data[[#This Row],[SELLING PRICE]]*Input_Data[[#This Row],[QUANTITY]]*(1-Input_Data[[#This Row],[DISCOUNT %]])</f>
        <v>1118.8800000000001</v>
      </c>
      <c r="O468">
        <f>DAY(Input_Data[[#This Row],[DATE]])</f>
        <v>9</v>
      </c>
      <c r="P468" t="str">
        <f>TEXT(Input_Data[[#This Row],[DATE]],"mmm")</f>
        <v>Oct</v>
      </c>
      <c r="Q468">
        <f>YEAR(Input_Data[[#This Row],[DATE]])</f>
        <v>2022</v>
      </c>
    </row>
    <row r="469" spans="1:17" x14ac:dyDescent="0.35">
      <c r="A469" s="1">
        <v>44844</v>
      </c>
      <c r="B469" t="s">
        <v>48</v>
      </c>
      <c r="C469">
        <v>9</v>
      </c>
      <c r="D469" t="s">
        <v>113</v>
      </c>
      <c r="E469" t="s">
        <v>111</v>
      </c>
      <c r="F469">
        <v>0</v>
      </c>
      <c r="G469" t="s">
        <v>139</v>
      </c>
      <c r="H469" t="str">
        <f>VLOOKUP(Input_Data[[#This Row],[PRODUCT ID]],Master_Data[],2,0)</f>
        <v>Product19</v>
      </c>
      <c r="I469" t="str">
        <f>VLOOKUP(Input_Data[[#This Row],[PRODUCT ID]],Master_Data[],3,0)</f>
        <v>Category02</v>
      </c>
      <c r="J469" t="str">
        <f>VLOOKUP(Input_Data[[#This Row],[PRODUCT ID]],Master_Data[],4,0)</f>
        <v>Ft</v>
      </c>
      <c r="K469" s="2">
        <f>VLOOKUP(Input_Data[[#This Row],[PRODUCT ID]],Master_Data[],5,0)</f>
        <v>150</v>
      </c>
      <c r="L469" s="2">
        <f>VLOOKUP(Input_Data[[#This Row],[PRODUCT ID]],Master_Data[],6,0)</f>
        <v>210</v>
      </c>
      <c r="M469" s="2">
        <f>Input_Data[[#This Row],[BUYING PRIZE]]*Input_Data[[#This Row],[QUANTITY]]</f>
        <v>1350</v>
      </c>
      <c r="N469" s="2">
        <f>Input_Data[[#This Row],[SELLING PRICE]]*Input_Data[[#This Row],[QUANTITY]]*(1-Input_Data[[#This Row],[DISCOUNT %]])</f>
        <v>1890</v>
      </c>
      <c r="O469">
        <f>DAY(Input_Data[[#This Row],[DATE]])</f>
        <v>10</v>
      </c>
      <c r="P469" t="str">
        <f>TEXT(Input_Data[[#This Row],[DATE]],"mmm")</f>
        <v>Oct</v>
      </c>
      <c r="Q469">
        <f>YEAR(Input_Data[[#This Row],[DATE]])</f>
        <v>2022</v>
      </c>
    </row>
    <row r="470" spans="1:17" x14ac:dyDescent="0.35">
      <c r="A470" s="1">
        <v>44844</v>
      </c>
      <c r="B470" t="s">
        <v>101</v>
      </c>
      <c r="C470">
        <v>12</v>
      </c>
      <c r="D470" t="s">
        <v>111</v>
      </c>
      <c r="E470" t="s">
        <v>111</v>
      </c>
      <c r="F470">
        <v>0</v>
      </c>
      <c r="G470" t="s">
        <v>139</v>
      </c>
      <c r="H470" t="str">
        <f>VLOOKUP(Input_Data[[#This Row],[PRODUCT ID]],Master_Data[],2,0)</f>
        <v>Product44</v>
      </c>
      <c r="I470" t="str">
        <f>VLOOKUP(Input_Data[[#This Row],[PRODUCT ID]],Master_Data[],3,0)</f>
        <v>Category05</v>
      </c>
      <c r="J470" t="str">
        <f>VLOOKUP(Input_Data[[#This Row],[PRODUCT ID]],Master_Data[],4,0)</f>
        <v>Kg</v>
      </c>
      <c r="K470" s="2">
        <f>VLOOKUP(Input_Data[[#This Row],[PRODUCT ID]],Master_Data[],5,0)</f>
        <v>76</v>
      </c>
      <c r="L470" s="2">
        <f>VLOOKUP(Input_Data[[#This Row],[PRODUCT ID]],Master_Data[],6,0)</f>
        <v>82.08</v>
      </c>
      <c r="M470" s="2">
        <f>Input_Data[[#This Row],[BUYING PRIZE]]*Input_Data[[#This Row],[QUANTITY]]</f>
        <v>912</v>
      </c>
      <c r="N470" s="2">
        <f>Input_Data[[#This Row],[SELLING PRICE]]*Input_Data[[#This Row],[QUANTITY]]*(1-Input_Data[[#This Row],[DISCOUNT %]])</f>
        <v>984.96</v>
      </c>
      <c r="O470">
        <f>DAY(Input_Data[[#This Row],[DATE]])</f>
        <v>10</v>
      </c>
      <c r="P470" t="str">
        <f>TEXT(Input_Data[[#This Row],[DATE]],"mmm")</f>
        <v>Oct</v>
      </c>
      <c r="Q470">
        <f>YEAR(Input_Data[[#This Row],[DATE]])</f>
        <v>2022</v>
      </c>
    </row>
    <row r="471" spans="1:17" x14ac:dyDescent="0.35">
      <c r="A471" s="1">
        <v>44845</v>
      </c>
      <c r="B471" t="s">
        <v>24</v>
      </c>
      <c r="C471">
        <v>10</v>
      </c>
      <c r="D471" t="s">
        <v>113</v>
      </c>
      <c r="E471" t="s">
        <v>111</v>
      </c>
      <c r="F471">
        <v>0</v>
      </c>
      <c r="G471" t="s">
        <v>140</v>
      </c>
      <c r="H471" t="str">
        <f>VLOOKUP(Input_Data[[#This Row],[PRODUCT ID]],Master_Data[],2,0)</f>
        <v>Product08</v>
      </c>
      <c r="I471" t="str">
        <f>VLOOKUP(Input_Data[[#This Row],[PRODUCT ID]],Master_Data[],3,0)</f>
        <v>Category01</v>
      </c>
      <c r="J471" t="str">
        <f>VLOOKUP(Input_Data[[#This Row],[PRODUCT ID]],Master_Data[],4,0)</f>
        <v>Kg</v>
      </c>
      <c r="K471" s="2">
        <f>VLOOKUP(Input_Data[[#This Row],[PRODUCT ID]],Master_Data[],5,0)</f>
        <v>83</v>
      </c>
      <c r="L471" s="2">
        <f>VLOOKUP(Input_Data[[#This Row],[PRODUCT ID]],Master_Data[],6,0)</f>
        <v>94.62</v>
      </c>
      <c r="M471" s="2">
        <f>Input_Data[[#This Row],[BUYING PRIZE]]*Input_Data[[#This Row],[QUANTITY]]</f>
        <v>830</v>
      </c>
      <c r="N471" s="2">
        <f>Input_Data[[#This Row],[SELLING PRICE]]*Input_Data[[#This Row],[QUANTITY]]*(1-Input_Data[[#This Row],[DISCOUNT %]])</f>
        <v>946.2</v>
      </c>
      <c r="O471">
        <f>DAY(Input_Data[[#This Row],[DATE]])</f>
        <v>11</v>
      </c>
      <c r="P471" t="str">
        <f>TEXT(Input_Data[[#This Row],[DATE]],"mmm")</f>
        <v>Oct</v>
      </c>
      <c r="Q471">
        <f>YEAR(Input_Data[[#This Row],[DATE]])</f>
        <v>2022</v>
      </c>
    </row>
    <row r="472" spans="1:17" x14ac:dyDescent="0.35">
      <c r="A472" s="1">
        <v>44847</v>
      </c>
      <c r="B472" t="s">
        <v>10</v>
      </c>
      <c r="C472">
        <v>15</v>
      </c>
      <c r="D472" t="s">
        <v>111</v>
      </c>
      <c r="E472" t="s">
        <v>111</v>
      </c>
      <c r="F472">
        <v>0</v>
      </c>
      <c r="G472" t="s">
        <v>142</v>
      </c>
      <c r="H472" t="str">
        <f>VLOOKUP(Input_Data[[#This Row],[PRODUCT ID]],Master_Data[],2,0)</f>
        <v>Product02</v>
      </c>
      <c r="I472" t="str">
        <f>VLOOKUP(Input_Data[[#This Row],[PRODUCT ID]],Master_Data[],3,0)</f>
        <v>Category01</v>
      </c>
      <c r="J472" t="str">
        <f>VLOOKUP(Input_Data[[#This Row],[PRODUCT ID]],Master_Data[],4,0)</f>
        <v>Kg</v>
      </c>
      <c r="K472" s="2">
        <f>VLOOKUP(Input_Data[[#This Row],[PRODUCT ID]],Master_Data[],5,0)</f>
        <v>105</v>
      </c>
      <c r="L472" s="2">
        <f>VLOOKUP(Input_Data[[#This Row],[PRODUCT ID]],Master_Data[],6,0)</f>
        <v>142.80000000000001</v>
      </c>
      <c r="M472" s="2">
        <f>Input_Data[[#This Row],[BUYING PRIZE]]*Input_Data[[#This Row],[QUANTITY]]</f>
        <v>1575</v>
      </c>
      <c r="N472" s="2">
        <f>Input_Data[[#This Row],[SELLING PRICE]]*Input_Data[[#This Row],[QUANTITY]]*(1-Input_Data[[#This Row],[DISCOUNT %]])</f>
        <v>2142</v>
      </c>
      <c r="O472">
        <f>DAY(Input_Data[[#This Row],[DATE]])</f>
        <v>13</v>
      </c>
      <c r="P472" t="str">
        <f>TEXT(Input_Data[[#This Row],[DATE]],"mmm")</f>
        <v>Oct</v>
      </c>
      <c r="Q472">
        <f>YEAR(Input_Data[[#This Row],[DATE]])</f>
        <v>2022</v>
      </c>
    </row>
    <row r="473" spans="1:17" x14ac:dyDescent="0.35">
      <c r="A473" s="1">
        <v>44848</v>
      </c>
      <c r="B473" t="s">
        <v>101</v>
      </c>
      <c r="C473">
        <v>15</v>
      </c>
      <c r="D473" t="s">
        <v>110</v>
      </c>
      <c r="E473" t="s">
        <v>111</v>
      </c>
      <c r="F473">
        <v>0</v>
      </c>
      <c r="G473" t="s">
        <v>136</v>
      </c>
      <c r="H473" t="str">
        <f>VLOOKUP(Input_Data[[#This Row],[PRODUCT ID]],Master_Data[],2,0)</f>
        <v>Product44</v>
      </c>
      <c r="I473" t="str">
        <f>VLOOKUP(Input_Data[[#This Row],[PRODUCT ID]],Master_Data[],3,0)</f>
        <v>Category05</v>
      </c>
      <c r="J473" t="str">
        <f>VLOOKUP(Input_Data[[#This Row],[PRODUCT ID]],Master_Data[],4,0)</f>
        <v>Kg</v>
      </c>
      <c r="K473" s="2">
        <f>VLOOKUP(Input_Data[[#This Row],[PRODUCT ID]],Master_Data[],5,0)</f>
        <v>76</v>
      </c>
      <c r="L473" s="2">
        <f>VLOOKUP(Input_Data[[#This Row],[PRODUCT ID]],Master_Data[],6,0)</f>
        <v>82.08</v>
      </c>
      <c r="M473" s="2">
        <f>Input_Data[[#This Row],[BUYING PRIZE]]*Input_Data[[#This Row],[QUANTITY]]</f>
        <v>1140</v>
      </c>
      <c r="N473" s="2">
        <f>Input_Data[[#This Row],[SELLING PRICE]]*Input_Data[[#This Row],[QUANTITY]]*(1-Input_Data[[#This Row],[DISCOUNT %]])</f>
        <v>1231.2</v>
      </c>
      <c r="O473">
        <f>DAY(Input_Data[[#This Row],[DATE]])</f>
        <v>14</v>
      </c>
      <c r="P473" t="str">
        <f>TEXT(Input_Data[[#This Row],[DATE]],"mmm")</f>
        <v>Oct</v>
      </c>
      <c r="Q473">
        <f>YEAR(Input_Data[[#This Row],[DATE]])</f>
        <v>2022</v>
      </c>
    </row>
    <row r="474" spans="1:17" x14ac:dyDescent="0.35">
      <c r="A474" s="1">
        <v>44849</v>
      </c>
      <c r="B474" t="s">
        <v>40</v>
      </c>
      <c r="C474">
        <v>10</v>
      </c>
      <c r="D474" t="s">
        <v>113</v>
      </c>
      <c r="E474" t="s">
        <v>112</v>
      </c>
      <c r="F474">
        <v>0</v>
      </c>
      <c r="G474" t="s">
        <v>137</v>
      </c>
      <c r="H474" t="str">
        <f>VLOOKUP(Input_Data[[#This Row],[PRODUCT ID]],Master_Data[],2,0)</f>
        <v>Product15</v>
      </c>
      <c r="I474" t="str">
        <f>VLOOKUP(Input_Data[[#This Row],[PRODUCT ID]],Master_Data[],3,0)</f>
        <v>Category02</v>
      </c>
      <c r="J474" t="str">
        <f>VLOOKUP(Input_Data[[#This Row],[PRODUCT ID]],Master_Data[],4,0)</f>
        <v>No.</v>
      </c>
      <c r="K474" s="2">
        <f>VLOOKUP(Input_Data[[#This Row],[PRODUCT ID]],Master_Data[],5,0)</f>
        <v>12</v>
      </c>
      <c r="L474" s="2">
        <f>VLOOKUP(Input_Data[[#This Row],[PRODUCT ID]],Master_Data[],6,0)</f>
        <v>15.719999999999999</v>
      </c>
      <c r="M474" s="2">
        <f>Input_Data[[#This Row],[BUYING PRIZE]]*Input_Data[[#This Row],[QUANTITY]]</f>
        <v>120</v>
      </c>
      <c r="N474" s="2">
        <f>Input_Data[[#This Row],[SELLING PRICE]]*Input_Data[[#This Row],[QUANTITY]]*(1-Input_Data[[#This Row],[DISCOUNT %]])</f>
        <v>157.19999999999999</v>
      </c>
      <c r="O474">
        <f>DAY(Input_Data[[#This Row],[DATE]])</f>
        <v>15</v>
      </c>
      <c r="P474" t="str">
        <f>TEXT(Input_Data[[#This Row],[DATE]],"mmm")</f>
        <v>Oct</v>
      </c>
      <c r="Q474">
        <f>YEAR(Input_Data[[#This Row],[DATE]])</f>
        <v>2022</v>
      </c>
    </row>
    <row r="475" spans="1:17" x14ac:dyDescent="0.35">
      <c r="A475" s="1">
        <v>44850</v>
      </c>
      <c r="B475" t="s">
        <v>84</v>
      </c>
      <c r="C475">
        <v>3</v>
      </c>
      <c r="D475" t="s">
        <v>111</v>
      </c>
      <c r="E475" t="s">
        <v>111</v>
      </c>
      <c r="F475">
        <v>0</v>
      </c>
      <c r="G475" t="s">
        <v>138</v>
      </c>
      <c r="H475" t="str">
        <f>VLOOKUP(Input_Data[[#This Row],[PRODUCT ID]],Master_Data[],2,0)</f>
        <v>Product36</v>
      </c>
      <c r="I475" t="str">
        <f>VLOOKUP(Input_Data[[#This Row],[PRODUCT ID]],Master_Data[],3,0)</f>
        <v>Category04</v>
      </c>
      <c r="J475" t="str">
        <f>VLOOKUP(Input_Data[[#This Row],[PRODUCT ID]],Master_Data[],4,0)</f>
        <v>Kg</v>
      </c>
      <c r="K475" s="2">
        <f>VLOOKUP(Input_Data[[#This Row],[PRODUCT ID]],Master_Data[],5,0)</f>
        <v>90</v>
      </c>
      <c r="L475" s="2">
        <f>VLOOKUP(Input_Data[[#This Row],[PRODUCT ID]],Master_Data[],6,0)</f>
        <v>96.3</v>
      </c>
      <c r="M475" s="2">
        <f>Input_Data[[#This Row],[BUYING PRIZE]]*Input_Data[[#This Row],[QUANTITY]]</f>
        <v>270</v>
      </c>
      <c r="N475" s="2">
        <f>Input_Data[[#This Row],[SELLING PRICE]]*Input_Data[[#This Row],[QUANTITY]]*(1-Input_Data[[#This Row],[DISCOUNT %]])</f>
        <v>288.89999999999998</v>
      </c>
      <c r="O475">
        <f>DAY(Input_Data[[#This Row],[DATE]])</f>
        <v>16</v>
      </c>
      <c r="P475" t="str">
        <f>TEXT(Input_Data[[#This Row],[DATE]],"mmm")</f>
        <v>Oct</v>
      </c>
      <c r="Q475">
        <f>YEAR(Input_Data[[#This Row],[DATE]])</f>
        <v>2022</v>
      </c>
    </row>
    <row r="476" spans="1:17" x14ac:dyDescent="0.35">
      <c r="A476" s="1">
        <v>44857</v>
      </c>
      <c r="B476" t="s">
        <v>59</v>
      </c>
      <c r="C476">
        <v>14</v>
      </c>
      <c r="D476" t="s">
        <v>111</v>
      </c>
      <c r="E476" t="s">
        <v>112</v>
      </c>
      <c r="F476">
        <v>0</v>
      </c>
      <c r="G476" t="s">
        <v>138</v>
      </c>
      <c r="H476" t="str">
        <f>VLOOKUP(Input_Data[[#This Row],[PRODUCT ID]],Master_Data[],2,0)</f>
        <v>Product24</v>
      </c>
      <c r="I476" t="str">
        <f>VLOOKUP(Input_Data[[#This Row],[PRODUCT ID]],Master_Data[],3,0)</f>
        <v>Category03</v>
      </c>
      <c r="J476" t="str">
        <f>VLOOKUP(Input_Data[[#This Row],[PRODUCT ID]],Master_Data[],4,0)</f>
        <v>Ft</v>
      </c>
      <c r="K476" s="2">
        <f>VLOOKUP(Input_Data[[#This Row],[PRODUCT ID]],Master_Data[],5,0)</f>
        <v>144</v>
      </c>
      <c r="L476" s="2">
        <f>VLOOKUP(Input_Data[[#This Row],[PRODUCT ID]],Master_Data[],6,0)</f>
        <v>156.96</v>
      </c>
      <c r="M476" s="2">
        <f>Input_Data[[#This Row],[BUYING PRIZE]]*Input_Data[[#This Row],[QUANTITY]]</f>
        <v>2016</v>
      </c>
      <c r="N476" s="2">
        <f>Input_Data[[#This Row],[SELLING PRICE]]*Input_Data[[#This Row],[QUANTITY]]*(1-Input_Data[[#This Row],[DISCOUNT %]])</f>
        <v>2197.44</v>
      </c>
      <c r="O476">
        <f>DAY(Input_Data[[#This Row],[DATE]])</f>
        <v>23</v>
      </c>
      <c r="P476" t="str">
        <f>TEXT(Input_Data[[#This Row],[DATE]],"mmm")</f>
        <v>Oct</v>
      </c>
      <c r="Q476">
        <f>YEAR(Input_Data[[#This Row],[DATE]])</f>
        <v>2022</v>
      </c>
    </row>
    <row r="477" spans="1:17" x14ac:dyDescent="0.35">
      <c r="A477" s="1">
        <v>44864</v>
      </c>
      <c r="B477" t="s">
        <v>97</v>
      </c>
      <c r="C477">
        <v>3</v>
      </c>
      <c r="D477" t="s">
        <v>113</v>
      </c>
      <c r="E477" t="s">
        <v>112</v>
      </c>
      <c r="F477">
        <v>0</v>
      </c>
      <c r="G477" t="s">
        <v>138</v>
      </c>
      <c r="H477" t="str">
        <f>VLOOKUP(Input_Data[[#This Row],[PRODUCT ID]],Master_Data[],2,0)</f>
        <v>Product42</v>
      </c>
      <c r="I477" t="str">
        <f>VLOOKUP(Input_Data[[#This Row],[PRODUCT ID]],Master_Data[],3,0)</f>
        <v>Category05</v>
      </c>
      <c r="J477" t="str">
        <f>VLOOKUP(Input_Data[[#This Row],[PRODUCT ID]],Master_Data[],4,0)</f>
        <v>Ft</v>
      </c>
      <c r="K477" s="2">
        <f>VLOOKUP(Input_Data[[#This Row],[PRODUCT ID]],Master_Data[],5,0)</f>
        <v>120</v>
      </c>
      <c r="L477" s="2">
        <f>VLOOKUP(Input_Data[[#This Row],[PRODUCT ID]],Master_Data[],6,0)</f>
        <v>162</v>
      </c>
      <c r="M477" s="2">
        <f>Input_Data[[#This Row],[BUYING PRIZE]]*Input_Data[[#This Row],[QUANTITY]]</f>
        <v>360</v>
      </c>
      <c r="N477" s="2">
        <f>Input_Data[[#This Row],[SELLING PRICE]]*Input_Data[[#This Row],[QUANTITY]]*(1-Input_Data[[#This Row],[DISCOUNT %]])</f>
        <v>486</v>
      </c>
      <c r="O477">
        <f>DAY(Input_Data[[#This Row],[DATE]])</f>
        <v>30</v>
      </c>
      <c r="P477" t="str">
        <f>TEXT(Input_Data[[#This Row],[DATE]],"mmm")</f>
        <v>Oct</v>
      </c>
      <c r="Q477">
        <f>YEAR(Input_Data[[#This Row],[DATE]])</f>
        <v>2022</v>
      </c>
    </row>
    <row r="478" spans="1:17" x14ac:dyDescent="0.35">
      <c r="A478" s="1">
        <v>44865</v>
      </c>
      <c r="B478" t="s">
        <v>89</v>
      </c>
      <c r="C478">
        <v>8</v>
      </c>
      <c r="D478" t="s">
        <v>113</v>
      </c>
      <c r="E478" t="s">
        <v>111</v>
      </c>
      <c r="F478">
        <v>0</v>
      </c>
      <c r="G478" t="s">
        <v>139</v>
      </c>
      <c r="H478" t="str">
        <f>VLOOKUP(Input_Data[[#This Row],[PRODUCT ID]],Master_Data[],2,0)</f>
        <v>Product38</v>
      </c>
      <c r="I478" t="str">
        <f>VLOOKUP(Input_Data[[#This Row],[PRODUCT ID]],Master_Data[],3,0)</f>
        <v>Category05</v>
      </c>
      <c r="J478" t="str">
        <f>VLOOKUP(Input_Data[[#This Row],[PRODUCT ID]],Master_Data[],4,0)</f>
        <v>Kg</v>
      </c>
      <c r="K478" s="2">
        <f>VLOOKUP(Input_Data[[#This Row],[PRODUCT ID]],Master_Data[],5,0)</f>
        <v>72</v>
      </c>
      <c r="L478" s="2">
        <f>VLOOKUP(Input_Data[[#This Row],[PRODUCT ID]],Master_Data[],6,0)</f>
        <v>79.92</v>
      </c>
      <c r="M478" s="2">
        <f>Input_Data[[#This Row],[BUYING PRIZE]]*Input_Data[[#This Row],[QUANTITY]]</f>
        <v>576</v>
      </c>
      <c r="N478" s="2">
        <f>Input_Data[[#This Row],[SELLING PRICE]]*Input_Data[[#This Row],[QUANTITY]]*(1-Input_Data[[#This Row],[DISCOUNT %]])</f>
        <v>639.36</v>
      </c>
      <c r="O478">
        <f>DAY(Input_Data[[#This Row],[DATE]])</f>
        <v>31</v>
      </c>
      <c r="P478" t="str">
        <f>TEXT(Input_Data[[#This Row],[DATE]],"mmm")</f>
        <v>Oct</v>
      </c>
      <c r="Q478">
        <f>YEAR(Input_Data[[#This Row],[DATE]])</f>
        <v>2022</v>
      </c>
    </row>
    <row r="479" spans="1:17" x14ac:dyDescent="0.35">
      <c r="A479" s="1">
        <v>44866</v>
      </c>
      <c r="B479" t="s">
        <v>34</v>
      </c>
      <c r="C479">
        <v>15</v>
      </c>
      <c r="D479" t="s">
        <v>110</v>
      </c>
      <c r="E479" t="s">
        <v>111</v>
      </c>
      <c r="F479">
        <v>0</v>
      </c>
      <c r="G479" t="s">
        <v>140</v>
      </c>
      <c r="H479" t="str">
        <f>VLOOKUP(Input_Data[[#This Row],[PRODUCT ID]],Master_Data[],2,0)</f>
        <v>Product12</v>
      </c>
      <c r="I479" t="str">
        <f>VLOOKUP(Input_Data[[#This Row],[PRODUCT ID]],Master_Data[],3,0)</f>
        <v>Category02</v>
      </c>
      <c r="J479" t="str">
        <f>VLOOKUP(Input_Data[[#This Row],[PRODUCT ID]],Master_Data[],4,0)</f>
        <v>Kg</v>
      </c>
      <c r="K479" s="2">
        <f>VLOOKUP(Input_Data[[#This Row],[PRODUCT ID]],Master_Data[],5,0)</f>
        <v>73</v>
      </c>
      <c r="L479" s="2">
        <f>VLOOKUP(Input_Data[[#This Row],[PRODUCT ID]],Master_Data[],6,0)</f>
        <v>94.17</v>
      </c>
      <c r="M479" s="2">
        <f>Input_Data[[#This Row],[BUYING PRIZE]]*Input_Data[[#This Row],[QUANTITY]]</f>
        <v>1095</v>
      </c>
      <c r="N479" s="2">
        <f>Input_Data[[#This Row],[SELLING PRICE]]*Input_Data[[#This Row],[QUANTITY]]*(1-Input_Data[[#This Row],[DISCOUNT %]])</f>
        <v>1412.55</v>
      </c>
      <c r="O479">
        <f>DAY(Input_Data[[#This Row],[DATE]])</f>
        <v>1</v>
      </c>
      <c r="P479" t="str">
        <f>TEXT(Input_Data[[#This Row],[DATE]],"mmm")</f>
        <v>Nov</v>
      </c>
      <c r="Q479">
        <f>YEAR(Input_Data[[#This Row],[DATE]])</f>
        <v>2022</v>
      </c>
    </row>
    <row r="480" spans="1:17" x14ac:dyDescent="0.35">
      <c r="A480" s="1">
        <v>44867</v>
      </c>
      <c r="B480" t="s">
        <v>40</v>
      </c>
      <c r="C480">
        <v>15</v>
      </c>
      <c r="D480" t="s">
        <v>110</v>
      </c>
      <c r="E480" t="s">
        <v>112</v>
      </c>
      <c r="F480">
        <v>0</v>
      </c>
      <c r="G480" t="s">
        <v>141</v>
      </c>
      <c r="H480" t="str">
        <f>VLOOKUP(Input_Data[[#This Row],[PRODUCT ID]],Master_Data[],2,0)</f>
        <v>Product15</v>
      </c>
      <c r="I480" t="str">
        <f>VLOOKUP(Input_Data[[#This Row],[PRODUCT ID]],Master_Data[],3,0)</f>
        <v>Category02</v>
      </c>
      <c r="J480" t="str">
        <f>VLOOKUP(Input_Data[[#This Row],[PRODUCT ID]],Master_Data[],4,0)</f>
        <v>No.</v>
      </c>
      <c r="K480" s="2">
        <f>VLOOKUP(Input_Data[[#This Row],[PRODUCT ID]],Master_Data[],5,0)</f>
        <v>12</v>
      </c>
      <c r="L480" s="2">
        <f>VLOOKUP(Input_Data[[#This Row],[PRODUCT ID]],Master_Data[],6,0)</f>
        <v>15.719999999999999</v>
      </c>
      <c r="M480" s="2">
        <f>Input_Data[[#This Row],[BUYING PRIZE]]*Input_Data[[#This Row],[QUANTITY]]</f>
        <v>180</v>
      </c>
      <c r="N480" s="2">
        <f>Input_Data[[#This Row],[SELLING PRICE]]*Input_Data[[#This Row],[QUANTITY]]*(1-Input_Data[[#This Row],[DISCOUNT %]])</f>
        <v>235.79999999999998</v>
      </c>
      <c r="O480">
        <f>DAY(Input_Data[[#This Row],[DATE]])</f>
        <v>2</v>
      </c>
      <c r="P480" t="str">
        <f>TEXT(Input_Data[[#This Row],[DATE]],"mmm")</f>
        <v>Nov</v>
      </c>
      <c r="Q480">
        <f>YEAR(Input_Data[[#This Row],[DATE]])</f>
        <v>2022</v>
      </c>
    </row>
    <row r="481" spans="1:17" x14ac:dyDescent="0.35">
      <c r="A481" s="1">
        <v>44867</v>
      </c>
      <c r="B481" t="s">
        <v>72</v>
      </c>
      <c r="C481">
        <v>15</v>
      </c>
      <c r="D481" t="s">
        <v>113</v>
      </c>
      <c r="E481" t="s">
        <v>112</v>
      </c>
      <c r="F481">
        <v>0</v>
      </c>
      <c r="G481" t="s">
        <v>141</v>
      </c>
      <c r="H481" t="str">
        <f>VLOOKUP(Input_Data[[#This Row],[PRODUCT ID]],Master_Data[],2,0)</f>
        <v>Product30</v>
      </c>
      <c r="I481" t="str">
        <f>VLOOKUP(Input_Data[[#This Row],[PRODUCT ID]],Master_Data[],3,0)</f>
        <v>Category04</v>
      </c>
      <c r="J481" t="str">
        <f>VLOOKUP(Input_Data[[#This Row],[PRODUCT ID]],Master_Data[],4,0)</f>
        <v>Ft</v>
      </c>
      <c r="K481" s="2">
        <f>VLOOKUP(Input_Data[[#This Row],[PRODUCT ID]],Master_Data[],5,0)</f>
        <v>148</v>
      </c>
      <c r="L481" s="2">
        <f>VLOOKUP(Input_Data[[#This Row],[PRODUCT ID]],Master_Data[],6,0)</f>
        <v>201.28</v>
      </c>
      <c r="M481" s="2">
        <f>Input_Data[[#This Row],[BUYING PRIZE]]*Input_Data[[#This Row],[QUANTITY]]</f>
        <v>2220</v>
      </c>
      <c r="N481" s="2">
        <f>Input_Data[[#This Row],[SELLING PRICE]]*Input_Data[[#This Row],[QUANTITY]]*(1-Input_Data[[#This Row],[DISCOUNT %]])</f>
        <v>3019.2</v>
      </c>
      <c r="O481">
        <f>DAY(Input_Data[[#This Row],[DATE]])</f>
        <v>2</v>
      </c>
      <c r="P481" t="str">
        <f>TEXT(Input_Data[[#This Row],[DATE]],"mmm")</f>
        <v>Nov</v>
      </c>
      <c r="Q481">
        <f>YEAR(Input_Data[[#This Row],[DATE]])</f>
        <v>2022</v>
      </c>
    </row>
    <row r="482" spans="1:17" x14ac:dyDescent="0.35">
      <c r="A482" s="1">
        <v>44867</v>
      </c>
      <c r="B482" t="s">
        <v>82</v>
      </c>
      <c r="C482">
        <v>5</v>
      </c>
      <c r="D482" t="s">
        <v>113</v>
      </c>
      <c r="E482" t="s">
        <v>112</v>
      </c>
      <c r="F482">
        <v>0</v>
      </c>
      <c r="G482" t="s">
        <v>141</v>
      </c>
      <c r="H482" t="str">
        <f>VLOOKUP(Input_Data[[#This Row],[PRODUCT ID]],Master_Data[],2,0)</f>
        <v>Product35</v>
      </c>
      <c r="I482" t="str">
        <f>VLOOKUP(Input_Data[[#This Row],[PRODUCT ID]],Master_Data[],3,0)</f>
        <v>Category04</v>
      </c>
      <c r="J482" t="str">
        <f>VLOOKUP(Input_Data[[#This Row],[PRODUCT ID]],Master_Data[],4,0)</f>
        <v>No.</v>
      </c>
      <c r="K482" s="2">
        <f>VLOOKUP(Input_Data[[#This Row],[PRODUCT ID]],Master_Data[],5,0)</f>
        <v>5</v>
      </c>
      <c r="L482" s="2">
        <f>VLOOKUP(Input_Data[[#This Row],[PRODUCT ID]],Master_Data[],6,0)</f>
        <v>6.7</v>
      </c>
      <c r="M482" s="2">
        <f>Input_Data[[#This Row],[BUYING PRIZE]]*Input_Data[[#This Row],[QUANTITY]]</f>
        <v>25</v>
      </c>
      <c r="N482" s="2">
        <f>Input_Data[[#This Row],[SELLING PRICE]]*Input_Data[[#This Row],[QUANTITY]]*(1-Input_Data[[#This Row],[DISCOUNT %]])</f>
        <v>33.5</v>
      </c>
      <c r="O482">
        <f>DAY(Input_Data[[#This Row],[DATE]])</f>
        <v>2</v>
      </c>
      <c r="P482" t="str">
        <f>TEXT(Input_Data[[#This Row],[DATE]],"mmm")</f>
        <v>Nov</v>
      </c>
      <c r="Q482">
        <f>YEAR(Input_Data[[#This Row],[DATE]])</f>
        <v>2022</v>
      </c>
    </row>
    <row r="483" spans="1:17" x14ac:dyDescent="0.35">
      <c r="A483" s="1">
        <v>44868</v>
      </c>
      <c r="B483" t="s">
        <v>50</v>
      </c>
      <c r="C483">
        <v>11</v>
      </c>
      <c r="D483" t="s">
        <v>111</v>
      </c>
      <c r="E483" t="s">
        <v>111</v>
      </c>
      <c r="F483">
        <v>0</v>
      </c>
      <c r="G483" t="s">
        <v>142</v>
      </c>
      <c r="H483" t="str">
        <f>VLOOKUP(Input_Data[[#This Row],[PRODUCT ID]],Master_Data[],2,0)</f>
        <v>Product20</v>
      </c>
      <c r="I483" t="str">
        <f>VLOOKUP(Input_Data[[#This Row],[PRODUCT ID]],Master_Data[],3,0)</f>
        <v>Category03</v>
      </c>
      <c r="J483" t="str">
        <f>VLOOKUP(Input_Data[[#This Row],[PRODUCT ID]],Master_Data[],4,0)</f>
        <v>Lt</v>
      </c>
      <c r="K483" s="2">
        <f>VLOOKUP(Input_Data[[#This Row],[PRODUCT ID]],Master_Data[],5,0)</f>
        <v>61</v>
      </c>
      <c r="L483" s="2">
        <f>VLOOKUP(Input_Data[[#This Row],[PRODUCT ID]],Master_Data[],6,0)</f>
        <v>76.25</v>
      </c>
      <c r="M483" s="2">
        <f>Input_Data[[#This Row],[BUYING PRIZE]]*Input_Data[[#This Row],[QUANTITY]]</f>
        <v>671</v>
      </c>
      <c r="N483" s="2">
        <f>Input_Data[[#This Row],[SELLING PRICE]]*Input_Data[[#This Row],[QUANTITY]]*(1-Input_Data[[#This Row],[DISCOUNT %]])</f>
        <v>838.75</v>
      </c>
      <c r="O483">
        <f>DAY(Input_Data[[#This Row],[DATE]])</f>
        <v>3</v>
      </c>
      <c r="P483" t="str">
        <f>TEXT(Input_Data[[#This Row],[DATE]],"mmm")</f>
        <v>Nov</v>
      </c>
      <c r="Q483">
        <f>YEAR(Input_Data[[#This Row],[DATE]])</f>
        <v>2022</v>
      </c>
    </row>
    <row r="484" spans="1:17" x14ac:dyDescent="0.35">
      <c r="A484" s="1">
        <v>44869</v>
      </c>
      <c r="B484" t="s">
        <v>24</v>
      </c>
      <c r="C484">
        <v>10</v>
      </c>
      <c r="D484" t="s">
        <v>113</v>
      </c>
      <c r="E484" t="s">
        <v>111</v>
      </c>
      <c r="F484">
        <v>0</v>
      </c>
      <c r="G484" t="s">
        <v>136</v>
      </c>
      <c r="H484" t="str">
        <f>VLOOKUP(Input_Data[[#This Row],[PRODUCT ID]],Master_Data[],2,0)</f>
        <v>Product08</v>
      </c>
      <c r="I484" t="str">
        <f>VLOOKUP(Input_Data[[#This Row],[PRODUCT ID]],Master_Data[],3,0)</f>
        <v>Category01</v>
      </c>
      <c r="J484" t="str">
        <f>VLOOKUP(Input_Data[[#This Row],[PRODUCT ID]],Master_Data[],4,0)</f>
        <v>Kg</v>
      </c>
      <c r="K484" s="2">
        <f>VLOOKUP(Input_Data[[#This Row],[PRODUCT ID]],Master_Data[],5,0)</f>
        <v>83</v>
      </c>
      <c r="L484" s="2">
        <f>VLOOKUP(Input_Data[[#This Row],[PRODUCT ID]],Master_Data[],6,0)</f>
        <v>94.62</v>
      </c>
      <c r="M484" s="2">
        <f>Input_Data[[#This Row],[BUYING PRIZE]]*Input_Data[[#This Row],[QUANTITY]]</f>
        <v>830</v>
      </c>
      <c r="N484" s="2">
        <f>Input_Data[[#This Row],[SELLING PRICE]]*Input_Data[[#This Row],[QUANTITY]]*(1-Input_Data[[#This Row],[DISCOUNT %]])</f>
        <v>946.2</v>
      </c>
      <c r="O484">
        <f>DAY(Input_Data[[#This Row],[DATE]])</f>
        <v>4</v>
      </c>
      <c r="P484" t="str">
        <f>TEXT(Input_Data[[#This Row],[DATE]],"mmm")</f>
        <v>Nov</v>
      </c>
      <c r="Q484">
        <f>YEAR(Input_Data[[#This Row],[DATE]])</f>
        <v>2022</v>
      </c>
    </row>
    <row r="485" spans="1:17" x14ac:dyDescent="0.35">
      <c r="A485" s="1">
        <v>44870</v>
      </c>
      <c r="B485" t="s">
        <v>48</v>
      </c>
      <c r="C485">
        <v>15</v>
      </c>
      <c r="D485" t="s">
        <v>113</v>
      </c>
      <c r="E485" t="s">
        <v>112</v>
      </c>
      <c r="F485">
        <v>0</v>
      </c>
      <c r="G485" t="s">
        <v>137</v>
      </c>
      <c r="H485" t="str">
        <f>VLOOKUP(Input_Data[[#This Row],[PRODUCT ID]],Master_Data[],2,0)</f>
        <v>Product19</v>
      </c>
      <c r="I485" t="str">
        <f>VLOOKUP(Input_Data[[#This Row],[PRODUCT ID]],Master_Data[],3,0)</f>
        <v>Category02</v>
      </c>
      <c r="J485" t="str">
        <f>VLOOKUP(Input_Data[[#This Row],[PRODUCT ID]],Master_Data[],4,0)</f>
        <v>Ft</v>
      </c>
      <c r="K485" s="2">
        <f>VLOOKUP(Input_Data[[#This Row],[PRODUCT ID]],Master_Data[],5,0)</f>
        <v>150</v>
      </c>
      <c r="L485" s="2">
        <f>VLOOKUP(Input_Data[[#This Row],[PRODUCT ID]],Master_Data[],6,0)</f>
        <v>210</v>
      </c>
      <c r="M485" s="2">
        <f>Input_Data[[#This Row],[BUYING PRIZE]]*Input_Data[[#This Row],[QUANTITY]]</f>
        <v>2250</v>
      </c>
      <c r="N485" s="2">
        <f>Input_Data[[#This Row],[SELLING PRICE]]*Input_Data[[#This Row],[QUANTITY]]*(1-Input_Data[[#This Row],[DISCOUNT %]])</f>
        <v>3150</v>
      </c>
      <c r="O485">
        <f>DAY(Input_Data[[#This Row],[DATE]])</f>
        <v>5</v>
      </c>
      <c r="P485" t="str">
        <f>TEXT(Input_Data[[#This Row],[DATE]],"mmm")</f>
        <v>Nov</v>
      </c>
      <c r="Q485">
        <f>YEAR(Input_Data[[#This Row],[DATE]])</f>
        <v>2022</v>
      </c>
    </row>
    <row r="486" spans="1:17" x14ac:dyDescent="0.35">
      <c r="A486" s="1">
        <v>44871</v>
      </c>
      <c r="B486" t="s">
        <v>99</v>
      </c>
      <c r="C486">
        <v>13</v>
      </c>
      <c r="D486" t="s">
        <v>113</v>
      </c>
      <c r="E486" t="s">
        <v>112</v>
      </c>
      <c r="F486">
        <v>0</v>
      </c>
      <c r="G486" t="s">
        <v>138</v>
      </c>
      <c r="H486" t="str">
        <f>VLOOKUP(Input_Data[[#This Row],[PRODUCT ID]],Master_Data[],2,0)</f>
        <v>Product43</v>
      </c>
      <c r="I486" t="str">
        <f>VLOOKUP(Input_Data[[#This Row],[PRODUCT ID]],Master_Data[],3,0)</f>
        <v>Category05</v>
      </c>
      <c r="J486" t="str">
        <f>VLOOKUP(Input_Data[[#This Row],[PRODUCT ID]],Master_Data[],4,0)</f>
        <v>Kg</v>
      </c>
      <c r="K486" s="2">
        <f>VLOOKUP(Input_Data[[#This Row],[PRODUCT ID]],Master_Data[],5,0)</f>
        <v>67</v>
      </c>
      <c r="L486" s="2">
        <f>VLOOKUP(Input_Data[[#This Row],[PRODUCT ID]],Master_Data[],6,0)</f>
        <v>83.08</v>
      </c>
      <c r="M486" s="2">
        <f>Input_Data[[#This Row],[BUYING PRIZE]]*Input_Data[[#This Row],[QUANTITY]]</f>
        <v>871</v>
      </c>
      <c r="N486" s="2">
        <f>Input_Data[[#This Row],[SELLING PRICE]]*Input_Data[[#This Row],[QUANTITY]]*(1-Input_Data[[#This Row],[DISCOUNT %]])</f>
        <v>1080.04</v>
      </c>
      <c r="O486">
        <f>DAY(Input_Data[[#This Row],[DATE]])</f>
        <v>6</v>
      </c>
      <c r="P486" t="str">
        <f>TEXT(Input_Data[[#This Row],[DATE]],"mmm")</f>
        <v>Nov</v>
      </c>
      <c r="Q486">
        <f>YEAR(Input_Data[[#This Row],[DATE]])</f>
        <v>2022</v>
      </c>
    </row>
    <row r="487" spans="1:17" x14ac:dyDescent="0.35">
      <c r="A487" s="1">
        <v>44871</v>
      </c>
      <c r="B487" t="s">
        <v>40</v>
      </c>
      <c r="C487">
        <v>13</v>
      </c>
      <c r="D487" t="s">
        <v>111</v>
      </c>
      <c r="E487" t="s">
        <v>111</v>
      </c>
      <c r="F487">
        <v>0</v>
      </c>
      <c r="G487" t="s">
        <v>138</v>
      </c>
      <c r="H487" t="str">
        <f>VLOOKUP(Input_Data[[#This Row],[PRODUCT ID]],Master_Data[],2,0)</f>
        <v>Product15</v>
      </c>
      <c r="I487" t="str">
        <f>VLOOKUP(Input_Data[[#This Row],[PRODUCT ID]],Master_Data[],3,0)</f>
        <v>Category02</v>
      </c>
      <c r="J487" t="str">
        <f>VLOOKUP(Input_Data[[#This Row],[PRODUCT ID]],Master_Data[],4,0)</f>
        <v>No.</v>
      </c>
      <c r="K487" s="2">
        <f>VLOOKUP(Input_Data[[#This Row],[PRODUCT ID]],Master_Data[],5,0)</f>
        <v>12</v>
      </c>
      <c r="L487" s="2">
        <f>VLOOKUP(Input_Data[[#This Row],[PRODUCT ID]],Master_Data[],6,0)</f>
        <v>15.719999999999999</v>
      </c>
      <c r="M487" s="2">
        <f>Input_Data[[#This Row],[BUYING PRIZE]]*Input_Data[[#This Row],[QUANTITY]]</f>
        <v>156</v>
      </c>
      <c r="N487" s="2">
        <f>Input_Data[[#This Row],[SELLING PRICE]]*Input_Data[[#This Row],[QUANTITY]]*(1-Input_Data[[#This Row],[DISCOUNT %]])</f>
        <v>204.35999999999999</v>
      </c>
      <c r="O487">
        <f>DAY(Input_Data[[#This Row],[DATE]])</f>
        <v>6</v>
      </c>
      <c r="P487" t="str">
        <f>TEXT(Input_Data[[#This Row],[DATE]],"mmm")</f>
        <v>Nov</v>
      </c>
      <c r="Q487">
        <f>YEAR(Input_Data[[#This Row],[DATE]])</f>
        <v>2022</v>
      </c>
    </row>
    <row r="488" spans="1:17" x14ac:dyDescent="0.35">
      <c r="A488" s="1">
        <v>44871</v>
      </c>
      <c r="B488" t="s">
        <v>97</v>
      </c>
      <c r="C488">
        <v>13</v>
      </c>
      <c r="D488" t="s">
        <v>113</v>
      </c>
      <c r="E488" t="s">
        <v>112</v>
      </c>
      <c r="F488">
        <v>0</v>
      </c>
      <c r="G488" t="s">
        <v>138</v>
      </c>
      <c r="H488" t="str">
        <f>VLOOKUP(Input_Data[[#This Row],[PRODUCT ID]],Master_Data[],2,0)</f>
        <v>Product42</v>
      </c>
      <c r="I488" t="str">
        <f>VLOOKUP(Input_Data[[#This Row],[PRODUCT ID]],Master_Data[],3,0)</f>
        <v>Category05</v>
      </c>
      <c r="J488" t="str">
        <f>VLOOKUP(Input_Data[[#This Row],[PRODUCT ID]],Master_Data[],4,0)</f>
        <v>Ft</v>
      </c>
      <c r="K488" s="2">
        <f>VLOOKUP(Input_Data[[#This Row],[PRODUCT ID]],Master_Data[],5,0)</f>
        <v>120</v>
      </c>
      <c r="L488" s="2">
        <f>VLOOKUP(Input_Data[[#This Row],[PRODUCT ID]],Master_Data[],6,0)</f>
        <v>162</v>
      </c>
      <c r="M488" s="2">
        <f>Input_Data[[#This Row],[BUYING PRIZE]]*Input_Data[[#This Row],[QUANTITY]]</f>
        <v>1560</v>
      </c>
      <c r="N488" s="2">
        <f>Input_Data[[#This Row],[SELLING PRICE]]*Input_Data[[#This Row],[QUANTITY]]*(1-Input_Data[[#This Row],[DISCOUNT %]])</f>
        <v>2106</v>
      </c>
      <c r="O488">
        <f>DAY(Input_Data[[#This Row],[DATE]])</f>
        <v>6</v>
      </c>
      <c r="P488" t="str">
        <f>TEXT(Input_Data[[#This Row],[DATE]],"mmm")</f>
        <v>Nov</v>
      </c>
      <c r="Q488">
        <f>YEAR(Input_Data[[#This Row],[DATE]])</f>
        <v>2022</v>
      </c>
    </row>
    <row r="489" spans="1:17" x14ac:dyDescent="0.35">
      <c r="A489" s="1">
        <v>44872</v>
      </c>
      <c r="B489" t="s">
        <v>93</v>
      </c>
      <c r="C489">
        <v>13</v>
      </c>
      <c r="D489" t="s">
        <v>111</v>
      </c>
      <c r="E489" t="s">
        <v>112</v>
      </c>
      <c r="F489">
        <v>0</v>
      </c>
      <c r="G489" t="s">
        <v>139</v>
      </c>
      <c r="H489" t="str">
        <f>VLOOKUP(Input_Data[[#This Row],[PRODUCT ID]],Master_Data[],2,0)</f>
        <v>Product40</v>
      </c>
      <c r="I489" t="str">
        <f>VLOOKUP(Input_Data[[#This Row],[PRODUCT ID]],Master_Data[],3,0)</f>
        <v>Category05</v>
      </c>
      <c r="J489" t="str">
        <f>VLOOKUP(Input_Data[[#This Row],[PRODUCT ID]],Master_Data[],4,0)</f>
        <v>Kg</v>
      </c>
      <c r="K489" s="2">
        <f>VLOOKUP(Input_Data[[#This Row],[PRODUCT ID]],Master_Data[],5,0)</f>
        <v>90</v>
      </c>
      <c r="L489" s="2">
        <f>VLOOKUP(Input_Data[[#This Row],[PRODUCT ID]],Master_Data[],6,0)</f>
        <v>115.2</v>
      </c>
      <c r="M489" s="2">
        <f>Input_Data[[#This Row],[BUYING PRIZE]]*Input_Data[[#This Row],[QUANTITY]]</f>
        <v>1170</v>
      </c>
      <c r="N489" s="2">
        <f>Input_Data[[#This Row],[SELLING PRICE]]*Input_Data[[#This Row],[QUANTITY]]*(1-Input_Data[[#This Row],[DISCOUNT %]])</f>
        <v>1497.6000000000001</v>
      </c>
      <c r="O489">
        <f>DAY(Input_Data[[#This Row],[DATE]])</f>
        <v>7</v>
      </c>
      <c r="P489" t="str">
        <f>TEXT(Input_Data[[#This Row],[DATE]],"mmm")</f>
        <v>Nov</v>
      </c>
      <c r="Q489">
        <f>YEAR(Input_Data[[#This Row],[DATE]])</f>
        <v>2022</v>
      </c>
    </row>
    <row r="490" spans="1:17" x14ac:dyDescent="0.35">
      <c r="A490" s="1">
        <v>44873</v>
      </c>
      <c r="B490" t="s">
        <v>84</v>
      </c>
      <c r="C490">
        <v>11</v>
      </c>
      <c r="D490" t="s">
        <v>110</v>
      </c>
      <c r="E490" t="s">
        <v>112</v>
      </c>
      <c r="F490">
        <v>0</v>
      </c>
      <c r="G490" t="s">
        <v>140</v>
      </c>
      <c r="H490" t="str">
        <f>VLOOKUP(Input_Data[[#This Row],[PRODUCT ID]],Master_Data[],2,0)</f>
        <v>Product36</v>
      </c>
      <c r="I490" t="str">
        <f>VLOOKUP(Input_Data[[#This Row],[PRODUCT ID]],Master_Data[],3,0)</f>
        <v>Category04</v>
      </c>
      <c r="J490" t="str">
        <f>VLOOKUP(Input_Data[[#This Row],[PRODUCT ID]],Master_Data[],4,0)</f>
        <v>Kg</v>
      </c>
      <c r="K490" s="2">
        <f>VLOOKUP(Input_Data[[#This Row],[PRODUCT ID]],Master_Data[],5,0)</f>
        <v>90</v>
      </c>
      <c r="L490" s="2">
        <f>VLOOKUP(Input_Data[[#This Row],[PRODUCT ID]],Master_Data[],6,0)</f>
        <v>96.3</v>
      </c>
      <c r="M490" s="2">
        <f>Input_Data[[#This Row],[BUYING PRIZE]]*Input_Data[[#This Row],[QUANTITY]]</f>
        <v>990</v>
      </c>
      <c r="N490" s="2">
        <f>Input_Data[[#This Row],[SELLING PRICE]]*Input_Data[[#This Row],[QUANTITY]]*(1-Input_Data[[#This Row],[DISCOUNT %]])</f>
        <v>1059.3</v>
      </c>
      <c r="O490">
        <f>DAY(Input_Data[[#This Row],[DATE]])</f>
        <v>8</v>
      </c>
      <c r="P490" t="str">
        <f>TEXT(Input_Data[[#This Row],[DATE]],"mmm")</f>
        <v>Nov</v>
      </c>
      <c r="Q490">
        <f>YEAR(Input_Data[[#This Row],[DATE]])</f>
        <v>2022</v>
      </c>
    </row>
    <row r="491" spans="1:17" x14ac:dyDescent="0.35">
      <c r="A491" s="1">
        <v>44873</v>
      </c>
      <c r="B491" t="s">
        <v>48</v>
      </c>
      <c r="C491">
        <v>10</v>
      </c>
      <c r="D491" t="s">
        <v>110</v>
      </c>
      <c r="E491" t="s">
        <v>111</v>
      </c>
      <c r="F491">
        <v>0</v>
      </c>
      <c r="G491" t="s">
        <v>140</v>
      </c>
      <c r="H491" t="str">
        <f>VLOOKUP(Input_Data[[#This Row],[PRODUCT ID]],Master_Data[],2,0)</f>
        <v>Product19</v>
      </c>
      <c r="I491" t="str">
        <f>VLOOKUP(Input_Data[[#This Row],[PRODUCT ID]],Master_Data[],3,0)</f>
        <v>Category02</v>
      </c>
      <c r="J491" t="str">
        <f>VLOOKUP(Input_Data[[#This Row],[PRODUCT ID]],Master_Data[],4,0)</f>
        <v>Ft</v>
      </c>
      <c r="K491" s="2">
        <f>VLOOKUP(Input_Data[[#This Row],[PRODUCT ID]],Master_Data[],5,0)</f>
        <v>150</v>
      </c>
      <c r="L491" s="2">
        <f>VLOOKUP(Input_Data[[#This Row],[PRODUCT ID]],Master_Data[],6,0)</f>
        <v>210</v>
      </c>
      <c r="M491" s="2">
        <f>Input_Data[[#This Row],[BUYING PRIZE]]*Input_Data[[#This Row],[QUANTITY]]</f>
        <v>1500</v>
      </c>
      <c r="N491" s="2">
        <f>Input_Data[[#This Row],[SELLING PRICE]]*Input_Data[[#This Row],[QUANTITY]]*(1-Input_Data[[#This Row],[DISCOUNT %]])</f>
        <v>2100</v>
      </c>
      <c r="O491">
        <f>DAY(Input_Data[[#This Row],[DATE]])</f>
        <v>8</v>
      </c>
      <c r="P491" t="str">
        <f>TEXT(Input_Data[[#This Row],[DATE]],"mmm")</f>
        <v>Nov</v>
      </c>
      <c r="Q491">
        <f>YEAR(Input_Data[[#This Row],[DATE]])</f>
        <v>2022</v>
      </c>
    </row>
    <row r="492" spans="1:17" x14ac:dyDescent="0.35">
      <c r="A492" s="1">
        <v>44874</v>
      </c>
      <c r="B492" t="s">
        <v>66</v>
      </c>
      <c r="C492">
        <v>8</v>
      </c>
      <c r="D492" t="s">
        <v>111</v>
      </c>
      <c r="E492" t="s">
        <v>112</v>
      </c>
      <c r="F492">
        <v>0</v>
      </c>
      <c r="G492" t="s">
        <v>141</v>
      </c>
      <c r="H492" t="str">
        <f>VLOOKUP(Input_Data[[#This Row],[PRODUCT ID]],Master_Data[],2,0)</f>
        <v>Product27</v>
      </c>
      <c r="I492" t="str">
        <f>VLOOKUP(Input_Data[[#This Row],[PRODUCT ID]],Master_Data[],3,0)</f>
        <v>Category04</v>
      </c>
      <c r="J492" t="str">
        <f>VLOOKUP(Input_Data[[#This Row],[PRODUCT ID]],Master_Data[],4,0)</f>
        <v>Lt</v>
      </c>
      <c r="K492" s="2">
        <f>VLOOKUP(Input_Data[[#This Row],[PRODUCT ID]],Master_Data[],5,0)</f>
        <v>48</v>
      </c>
      <c r="L492" s="2">
        <f>VLOOKUP(Input_Data[[#This Row],[PRODUCT ID]],Master_Data[],6,0)</f>
        <v>57.120000000000005</v>
      </c>
      <c r="M492" s="2">
        <f>Input_Data[[#This Row],[BUYING PRIZE]]*Input_Data[[#This Row],[QUANTITY]]</f>
        <v>384</v>
      </c>
      <c r="N492" s="2">
        <f>Input_Data[[#This Row],[SELLING PRICE]]*Input_Data[[#This Row],[QUANTITY]]*(1-Input_Data[[#This Row],[DISCOUNT %]])</f>
        <v>456.96000000000004</v>
      </c>
      <c r="O492">
        <f>DAY(Input_Data[[#This Row],[DATE]])</f>
        <v>9</v>
      </c>
      <c r="P492" t="str">
        <f>TEXT(Input_Data[[#This Row],[DATE]],"mmm")</f>
        <v>Nov</v>
      </c>
      <c r="Q492">
        <f>YEAR(Input_Data[[#This Row],[DATE]])</f>
        <v>2022</v>
      </c>
    </row>
    <row r="493" spans="1:17" x14ac:dyDescent="0.35">
      <c r="A493" s="1">
        <v>44875</v>
      </c>
      <c r="B493" t="s">
        <v>46</v>
      </c>
      <c r="C493">
        <v>7</v>
      </c>
      <c r="D493" t="s">
        <v>113</v>
      </c>
      <c r="E493" t="s">
        <v>111</v>
      </c>
      <c r="F493">
        <v>0</v>
      </c>
      <c r="G493" t="s">
        <v>142</v>
      </c>
      <c r="H493" t="str">
        <f>VLOOKUP(Input_Data[[#This Row],[PRODUCT ID]],Master_Data[],2,0)</f>
        <v>Product18</v>
      </c>
      <c r="I493" t="str">
        <f>VLOOKUP(Input_Data[[#This Row],[PRODUCT ID]],Master_Data[],3,0)</f>
        <v>Category02</v>
      </c>
      <c r="J493" t="str">
        <f>VLOOKUP(Input_Data[[#This Row],[PRODUCT ID]],Master_Data[],4,0)</f>
        <v>No.</v>
      </c>
      <c r="K493" s="2">
        <f>VLOOKUP(Input_Data[[#This Row],[PRODUCT ID]],Master_Data[],5,0)</f>
        <v>37</v>
      </c>
      <c r="L493" s="2">
        <f>VLOOKUP(Input_Data[[#This Row],[PRODUCT ID]],Master_Data[],6,0)</f>
        <v>49.21</v>
      </c>
      <c r="M493" s="2">
        <f>Input_Data[[#This Row],[BUYING PRIZE]]*Input_Data[[#This Row],[QUANTITY]]</f>
        <v>259</v>
      </c>
      <c r="N493" s="2">
        <f>Input_Data[[#This Row],[SELLING PRICE]]*Input_Data[[#This Row],[QUANTITY]]*(1-Input_Data[[#This Row],[DISCOUNT %]])</f>
        <v>344.47</v>
      </c>
      <c r="O493">
        <f>DAY(Input_Data[[#This Row],[DATE]])</f>
        <v>10</v>
      </c>
      <c r="P493" t="str">
        <f>TEXT(Input_Data[[#This Row],[DATE]],"mmm")</f>
        <v>Nov</v>
      </c>
      <c r="Q493">
        <f>YEAR(Input_Data[[#This Row],[DATE]])</f>
        <v>2022</v>
      </c>
    </row>
    <row r="494" spans="1:17" x14ac:dyDescent="0.35">
      <c r="A494" s="1">
        <v>44878</v>
      </c>
      <c r="B494" t="s">
        <v>66</v>
      </c>
      <c r="C494">
        <v>10</v>
      </c>
      <c r="D494" t="s">
        <v>110</v>
      </c>
      <c r="E494" t="s">
        <v>112</v>
      </c>
      <c r="F494">
        <v>0</v>
      </c>
      <c r="G494" t="s">
        <v>138</v>
      </c>
      <c r="H494" t="str">
        <f>VLOOKUP(Input_Data[[#This Row],[PRODUCT ID]],Master_Data[],2,0)</f>
        <v>Product27</v>
      </c>
      <c r="I494" t="str">
        <f>VLOOKUP(Input_Data[[#This Row],[PRODUCT ID]],Master_Data[],3,0)</f>
        <v>Category04</v>
      </c>
      <c r="J494" t="str">
        <f>VLOOKUP(Input_Data[[#This Row],[PRODUCT ID]],Master_Data[],4,0)</f>
        <v>Lt</v>
      </c>
      <c r="K494" s="2">
        <f>VLOOKUP(Input_Data[[#This Row],[PRODUCT ID]],Master_Data[],5,0)</f>
        <v>48</v>
      </c>
      <c r="L494" s="2">
        <f>VLOOKUP(Input_Data[[#This Row],[PRODUCT ID]],Master_Data[],6,0)</f>
        <v>57.120000000000005</v>
      </c>
      <c r="M494" s="2">
        <f>Input_Data[[#This Row],[BUYING PRIZE]]*Input_Data[[#This Row],[QUANTITY]]</f>
        <v>480</v>
      </c>
      <c r="N494" s="2">
        <f>Input_Data[[#This Row],[SELLING PRICE]]*Input_Data[[#This Row],[QUANTITY]]*(1-Input_Data[[#This Row],[DISCOUNT %]])</f>
        <v>571.20000000000005</v>
      </c>
      <c r="O494">
        <f>DAY(Input_Data[[#This Row],[DATE]])</f>
        <v>13</v>
      </c>
      <c r="P494" t="str">
        <f>TEXT(Input_Data[[#This Row],[DATE]],"mmm")</f>
        <v>Nov</v>
      </c>
      <c r="Q494">
        <f>YEAR(Input_Data[[#This Row],[DATE]])</f>
        <v>2022</v>
      </c>
    </row>
    <row r="495" spans="1:17" x14ac:dyDescent="0.35">
      <c r="A495" s="1">
        <v>44879</v>
      </c>
      <c r="B495" t="s">
        <v>10</v>
      </c>
      <c r="C495">
        <v>1</v>
      </c>
      <c r="D495" t="s">
        <v>113</v>
      </c>
      <c r="E495" t="s">
        <v>112</v>
      </c>
      <c r="F495">
        <v>0</v>
      </c>
      <c r="G495" t="s">
        <v>139</v>
      </c>
      <c r="H495" t="str">
        <f>VLOOKUP(Input_Data[[#This Row],[PRODUCT ID]],Master_Data[],2,0)</f>
        <v>Product02</v>
      </c>
      <c r="I495" t="str">
        <f>VLOOKUP(Input_Data[[#This Row],[PRODUCT ID]],Master_Data[],3,0)</f>
        <v>Category01</v>
      </c>
      <c r="J495" t="str">
        <f>VLOOKUP(Input_Data[[#This Row],[PRODUCT ID]],Master_Data[],4,0)</f>
        <v>Kg</v>
      </c>
      <c r="K495" s="2">
        <f>VLOOKUP(Input_Data[[#This Row],[PRODUCT ID]],Master_Data[],5,0)</f>
        <v>105</v>
      </c>
      <c r="L495" s="2">
        <f>VLOOKUP(Input_Data[[#This Row],[PRODUCT ID]],Master_Data[],6,0)</f>
        <v>142.80000000000001</v>
      </c>
      <c r="M495" s="2">
        <f>Input_Data[[#This Row],[BUYING PRIZE]]*Input_Data[[#This Row],[QUANTITY]]</f>
        <v>105</v>
      </c>
      <c r="N495" s="2">
        <f>Input_Data[[#This Row],[SELLING PRICE]]*Input_Data[[#This Row],[QUANTITY]]*(1-Input_Data[[#This Row],[DISCOUNT %]])</f>
        <v>142.80000000000001</v>
      </c>
      <c r="O495">
        <f>DAY(Input_Data[[#This Row],[DATE]])</f>
        <v>14</v>
      </c>
      <c r="P495" t="str">
        <f>TEXT(Input_Data[[#This Row],[DATE]],"mmm")</f>
        <v>Nov</v>
      </c>
      <c r="Q495">
        <f>YEAR(Input_Data[[#This Row],[DATE]])</f>
        <v>2022</v>
      </c>
    </row>
    <row r="496" spans="1:17" x14ac:dyDescent="0.35">
      <c r="A496" s="1">
        <v>44880</v>
      </c>
      <c r="B496" t="s">
        <v>34</v>
      </c>
      <c r="C496">
        <v>14</v>
      </c>
      <c r="D496" t="s">
        <v>113</v>
      </c>
      <c r="E496" t="s">
        <v>112</v>
      </c>
      <c r="F496">
        <v>0</v>
      </c>
      <c r="G496" t="s">
        <v>140</v>
      </c>
      <c r="H496" t="str">
        <f>VLOOKUP(Input_Data[[#This Row],[PRODUCT ID]],Master_Data[],2,0)</f>
        <v>Product12</v>
      </c>
      <c r="I496" t="str">
        <f>VLOOKUP(Input_Data[[#This Row],[PRODUCT ID]],Master_Data[],3,0)</f>
        <v>Category02</v>
      </c>
      <c r="J496" t="str">
        <f>VLOOKUP(Input_Data[[#This Row],[PRODUCT ID]],Master_Data[],4,0)</f>
        <v>Kg</v>
      </c>
      <c r="K496" s="2">
        <f>VLOOKUP(Input_Data[[#This Row],[PRODUCT ID]],Master_Data[],5,0)</f>
        <v>73</v>
      </c>
      <c r="L496" s="2">
        <f>VLOOKUP(Input_Data[[#This Row],[PRODUCT ID]],Master_Data[],6,0)</f>
        <v>94.17</v>
      </c>
      <c r="M496" s="2">
        <f>Input_Data[[#This Row],[BUYING PRIZE]]*Input_Data[[#This Row],[QUANTITY]]</f>
        <v>1022</v>
      </c>
      <c r="N496" s="2">
        <f>Input_Data[[#This Row],[SELLING PRICE]]*Input_Data[[#This Row],[QUANTITY]]*(1-Input_Data[[#This Row],[DISCOUNT %]])</f>
        <v>1318.38</v>
      </c>
      <c r="O496">
        <f>DAY(Input_Data[[#This Row],[DATE]])</f>
        <v>15</v>
      </c>
      <c r="P496" t="str">
        <f>TEXT(Input_Data[[#This Row],[DATE]],"mmm")</f>
        <v>Nov</v>
      </c>
      <c r="Q496">
        <f>YEAR(Input_Data[[#This Row],[DATE]])</f>
        <v>2022</v>
      </c>
    </row>
    <row r="497" spans="1:17" x14ac:dyDescent="0.35">
      <c r="A497" s="1">
        <v>44881</v>
      </c>
      <c r="B497" t="s">
        <v>44</v>
      </c>
      <c r="C497">
        <v>8</v>
      </c>
      <c r="D497" t="s">
        <v>111</v>
      </c>
      <c r="E497" t="s">
        <v>111</v>
      </c>
      <c r="F497">
        <v>0</v>
      </c>
      <c r="G497" t="s">
        <v>141</v>
      </c>
      <c r="H497" t="str">
        <f>VLOOKUP(Input_Data[[#This Row],[PRODUCT ID]],Master_Data[],2,0)</f>
        <v>Product17</v>
      </c>
      <c r="I497" t="str">
        <f>VLOOKUP(Input_Data[[#This Row],[PRODUCT ID]],Master_Data[],3,0)</f>
        <v>Category02</v>
      </c>
      <c r="J497" t="str">
        <f>VLOOKUP(Input_Data[[#This Row],[PRODUCT ID]],Master_Data[],4,0)</f>
        <v>Ft</v>
      </c>
      <c r="K497" s="2">
        <f>VLOOKUP(Input_Data[[#This Row],[PRODUCT ID]],Master_Data[],5,0)</f>
        <v>134</v>
      </c>
      <c r="L497" s="2">
        <f>VLOOKUP(Input_Data[[#This Row],[PRODUCT ID]],Master_Data[],6,0)</f>
        <v>156.78</v>
      </c>
      <c r="M497" s="2">
        <f>Input_Data[[#This Row],[BUYING PRIZE]]*Input_Data[[#This Row],[QUANTITY]]</f>
        <v>1072</v>
      </c>
      <c r="N497" s="2">
        <f>Input_Data[[#This Row],[SELLING PRICE]]*Input_Data[[#This Row],[QUANTITY]]*(1-Input_Data[[#This Row],[DISCOUNT %]])</f>
        <v>1254.24</v>
      </c>
      <c r="O497">
        <f>DAY(Input_Data[[#This Row],[DATE]])</f>
        <v>16</v>
      </c>
      <c r="P497" t="str">
        <f>TEXT(Input_Data[[#This Row],[DATE]],"mmm")</f>
        <v>Nov</v>
      </c>
      <c r="Q497">
        <f>YEAR(Input_Data[[#This Row],[DATE]])</f>
        <v>2022</v>
      </c>
    </row>
    <row r="498" spans="1:17" x14ac:dyDescent="0.35">
      <c r="A498" s="1">
        <v>44883</v>
      </c>
      <c r="B498" t="s">
        <v>80</v>
      </c>
      <c r="C498">
        <v>8</v>
      </c>
      <c r="D498" t="s">
        <v>113</v>
      </c>
      <c r="E498" t="s">
        <v>112</v>
      </c>
      <c r="F498">
        <v>0</v>
      </c>
      <c r="G498" t="s">
        <v>136</v>
      </c>
      <c r="H498" t="str">
        <f>VLOOKUP(Input_Data[[#This Row],[PRODUCT ID]],Master_Data[],2,0)</f>
        <v>Product34</v>
      </c>
      <c r="I498" t="str">
        <f>VLOOKUP(Input_Data[[#This Row],[PRODUCT ID]],Master_Data[],3,0)</f>
        <v>Category04</v>
      </c>
      <c r="J498" t="str">
        <f>VLOOKUP(Input_Data[[#This Row],[PRODUCT ID]],Master_Data[],4,0)</f>
        <v>Lt</v>
      </c>
      <c r="K498" s="2">
        <f>VLOOKUP(Input_Data[[#This Row],[PRODUCT ID]],Master_Data[],5,0)</f>
        <v>55</v>
      </c>
      <c r="L498" s="2">
        <f>VLOOKUP(Input_Data[[#This Row],[PRODUCT ID]],Master_Data[],6,0)</f>
        <v>58.3</v>
      </c>
      <c r="M498" s="2">
        <f>Input_Data[[#This Row],[BUYING PRIZE]]*Input_Data[[#This Row],[QUANTITY]]</f>
        <v>440</v>
      </c>
      <c r="N498" s="2">
        <f>Input_Data[[#This Row],[SELLING PRICE]]*Input_Data[[#This Row],[QUANTITY]]*(1-Input_Data[[#This Row],[DISCOUNT %]])</f>
        <v>466.4</v>
      </c>
      <c r="O498">
        <f>DAY(Input_Data[[#This Row],[DATE]])</f>
        <v>18</v>
      </c>
      <c r="P498" t="str">
        <f>TEXT(Input_Data[[#This Row],[DATE]],"mmm")</f>
        <v>Nov</v>
      </c>
      <c r="Q498">
        <f>YEAR(Input_Data[[#This Row],[DATE]])</f>
        <v>2022</v>
      </c>
    </row>
    <row r="499" spans="1:17" x14ac:dyDescent="0.35">
      <c r="A499" s="1">
        <v>44886</v>
      </c>
      <c r="B499" t="s">
        <v>50</v>
      </c>
      <c r="C499">
        <v>6</v>
      </c>
      <c r="D499" t="s">
        <v>113</v>
      </c>
      <c r="E499" t="s">
        <v>112</v>
      </c>
      <c r="F499">
        <v>0</v>
      </c>
      <c r="G499" t="s">
        <v>139</v>
      </c>
      <c r="H499" t="str">
        <f>VLOOKUP(Input_Data[[#This Row],[PRODUCT ID]],Master_Data[],2,0)</f>
        <v>Product20</v>
      </c>
      <c r="I499" t="str">
        <f>VLOOKUP(Input_Data[[#This Row],[PRODUCT ID]],Master_Data[],3,0)</f>
        <v>Category03</v>
      </c>
      <c r="J499" t="str">
        <f>VLOOKUP(Input_Data[[#This Row],[PRODUCT ID]],Master_Data[],4,0)</f>
        <v>Lt</v>
      </c>
      <c r="K499" s="2">
        <f>VLOOKUP(Input_Data[[#This Row],[PRODUCT ID]],Master_Data[],5,0)</f>
        <v>61</v>
      </c>
      <c r="L499" s="2">
        <f>VLOOKUP(Input_Data[[#This Row],[PRODUCT ID]],Master_Data[],6,0)</f>
        <v>76.25</v>
      </c>
      <c r="M499" s="2">
        <f>Input_Data[[#This Row],[BUYING PRIZE]]*Input_Data[[#This Row],[QUANTITY]]</f>
        <v>366</v>
      </c>
      <c r="N499" s="2">
        <f>Input_Data[[#This Row],[SELLING PRICE]]*Input_Data[[#This Row],[QUANTITY]]*(1-Input_Data[[#This Row],[DISCOUNT %]])</f>
        <v>457.5</v>
      </c>
      <c r="O499">
        <f>DAY(Input_Data[[#This Row],[DATE]])</f>
        <v>21</v>
      </c>
      <c r="P499" t="str">
        <f>TEXT(Input_Data[[#This Row],[DATE]],"mmm")</f>
        <v>Nov</v>
      </c>
      <c r="Q499">
        <f>YEAR(Input_Data[[#This Row],[DATE]])</f>
        <v>2022</v>
      </c>
    </row>
    <row r="500" spans="1:17" x14ac:dyDescent="0.35">
      <c r="A500" s="1">
        <v>44888</v>
      </c>
      <c r="B500" t="s">
        <v>84</v>
      </c>
      <c r="C500">
        <v>12</v>
      </c>
      <c r="D500" t="s">
        <v>111</v>
      </c>
      <c r="E500" t="s">
        <v>111</v>
      </c>
      <c r="F500">
        <v>0</v>
      </c>
      <c r="G500" t="s">
        <v>141</v>
      </c>
      <c r="H500" t="str">
        <f>VLOOKUP(Input_Data[[#This Row],[PRODUCT ID]],Master_Data[],2,0)</f>
        <v>Product36</v>
      </c>
      <c r="I500" t="str">
        <f>VLOOKUP(Input_Data[[#This Row],[PRODUCT ID]],Master_Data[],3,0)</f>
        <v>Category04</v>
      </c>
      <c r="J500" t="str">
        <f>VLOOKUP(Input_Data[[#This Row],[PRODUCT ID]],Master_Data[],4,0)</f>
        <v>Kg</v>
      </c>
      <c r="K500" s="2">
        <f>VLOOKUP(Input_Data[[#This Row],[PRODUCT ID]],Master_Data[],5,0)</f>
        <v>90</v>
      </c>
      <c r="L500" s="2">
        <f>VLOOKUP(Input_Data[[#This Row],[PRODUCT ID]],Master_Data[],6,0)</f>
        <v>96.3</v>
      </c>
      <c r="M500" s="2">
        <f>Input_Data[[#This Row],[BUYING PRIZE]]*Input_Data[[#This Row],[QUANTITY]]</f>
        <v>1080</v>
      </c>
      <c r="N500" s="2">
        <f>Input_Data[[#This Row],[SELLING PRICE]]*Input_Data[[#This Row],[QUANTITY]]*(1-Input_Data[[#This Row],[DISCOUNT %]])</f>
        <v>1155.5999999999999</v>
      </c>
      <c r="O500">
        <f>DAY(Input_Data[[#This Row],[DATE]])</f>
        <v>23</v>
      </c>
      <c r="P500" t="str">
        <f>TEXT(Input_Data[[#This Row],[DATE]],"mmm")</f>
        <v>Nov</v>
      </c>
      <c r="Q500">
        <f>YEAR(Input_Data[[#This Row],[DATE]])</f>
        <v>2022</v>
      </c>
    </row>
    <row r="501" spans="1:17" x14ac:dyDescent="0.35">
      <c r="A501" s="1">
        <v>44890</v>
      </c>
      <c r="B501" t="s">
        <v>14</v>
      </c>
      <c r="C501">
        <v>5</v>
      </c>
      <c r="D501" t="s">
        <v>113</v>
      </c>
      <c r="E501" t="s">
        <v>112</v>
      </c>
      <c r="F501">
        <v>0</v>
      </c>
      <c r="G501" t="s">
        <v>136</v>
      </c>
      <c r="H501" t="str">
        <f>VLOOKUP(Input_Data[[#This Row],[PRODUCT ID]],Master_Data[],2,0)</f>
        <v>Product04</v>
      </c>
      <c r="I501" t="str">
        <f>VLOOKUP(Input_Data[[#This Row],[PRODUCT ID]],Master_Data[],3,0)</f>
        <v>Category01</v>
      </c>
      <c r="J501" t="str">
        <f>VLOOKUP(Input_Data[[#This Row],[PRODUCT ID]],Master_Data[],4,0)</f>
        <v>Lt</v>
      </c>
      <c r="K501" s="2">
        <f>VLOOKUP(Input_Data[[#This Row],[PRODUCT ID]],Master_Data[],5,0)</f>
        <v>44</v>
      </c>
      <c r="L501" s="2">
        <f>VLOOKUP(Input_Data[[#This Row],[PRODUCT ID]],Master_Data[],6,0)</f>
        <v>48.84</v>
      </c>
      <c r="M501" s="2">
        <f>Input_Data[[#This Row],[BUYING PRIZE]]*Input_Data[[#This Row],[QUANTITY]]</f>
        <v>220</v>
      </c>
      <c r="N501" s="2">
        <f>Input_Data[[#This Row],[SELLING PRICE]]*Input_Data[[#This Row],[QUANTITY]]*(1-Input_Data[[#This Row],[DISCOUNT %]])</f>
        <v>244.20000000000002</v>
      </c>
      <c r="O501">
        <f>DAY(Input_Data[[#This Row],[DATE]])</f>
        <v>25</v>
      </c>
      <c r="P501" t="str">
        <f>TEXT(Input_Data[[#This Row],[DATE]],"mmm")</f>
        <v>Nov</v>
      </c>
      <c r="Q501">
        <f>YEAR(Input_Data[[#This Row],[DATE]])</f>
        <v>2022</v>
      </c>
    </row>
    <row r="502" spans="1:17" x14ac:dyDescent="0.35">
      <c r="A502" s="1">
        <v>44891</v>
      </c>
      <c r="B502" t="s">
        <v>76</v>
      </c>
      <c r="C502">
        <v>5</v>
      </c>
      <c r="D502" t="s">
        <v>113</v>
      </c>
      <c r="E502" t="s">
        <v>111</v>
      </c>
      <c r="F502">
        <v>0</v>
      </c>
      <c r="G502" t="s">
        <v>137</v>
      </c>
      <c r="H502" t="str">
        <f>VLOOKUP(Input_Data[[#This Row],[PRODUCT ID]],Master_Data[],2,0)</f>
        <v>Product32</v>
      </c>
      <c r="I502" t="str">
        <f>VLOOKUP(Input_Data[[#This Row],[PRODUCT ID]],Master_Data[],3,0)</f>
        <v>Category04</v>
      </c>
      <c r="J502" t="str">
        <f>VLOOKUP(Input_Data[[#This Row],[PRODUCT ID]],Master_Data[],4,0)</f>
        <v>Kg</v>
      </c>
      <c r="K502" s="2">
        <f>VLOOKUP(Input_Data[[#This Row],[PRODUCT ID]],Master_Data[],5,0)</f>
        <v>89</v>
      </c>
      <c r="L502" s="2">
        <f>VLOOKUP(Input_Data[[#This Row],[PRODUCT ID]],Master_Data[],6,0)</f>
        <v>117.48</v>
      </c>
      <c r="M502" s="2">
        <f>Input_Data[[#This Row],[BUYING PRIZE]]*Input_Data[[#This Row],[QUANTITY]]</f>
        <v>445</v>
      </c>
      <c r="N502" s="2">
        <f>Input_Data[[#This Row],[SELLING PRICE]]*Input_Data[[#This Row],[QUANTITY]]*(1-Input_Data[[#This Row],[DISCOUNT %]])</f>
        <v>587.4</v>
      </c>
      <c r="O502">
        <f>DAY(Input_Data[[#This Row],[DATE]])</f>
        <v>26</v>
      </c>
      <c r="P502" t="str">
        <f>TEXT(Input_Data[[#This Row],[DATE]],"mmm")</f>
        <v>Nov</v>
      </c>
      <c r="Q502">
        <f>YEAR(Input_Data[[#This Row],[DATE]])</f>
        <v>2022</v>
      </c>
    </row>
    <row r="503" spans="1:17" x14ac:dyDescent="0.35">
      <c r="A503" s="1">
        <v>44892</v>
      </c>
      <c r="B503" t="s">
        <v>80</v>
      </c>
      <c r="C503">
        <v>15</v>
      </c>
      <c r="D503" t="s">
        <v>113</v>
      </c>
      <c r="E503" t="s">
        <v>111</v>
      </c>
      <c r="F503">
        <v>0</v>
      </c>
      <c r="G503" t="s">
        <v>138</v>
      </c>
      <c r="H503" t="str">
        <f>VLOOKUP(Input_Data[[#This Row],[PRODUCT ID]],Master_Data[],2,0)</f>
        <v>Product34</v>
      </c>
      <c r="I503" t="str">
        <f>VLOOKUP(Input_Data[[#This Row],[PRODUCT ID]],Master_Data[],3,0)</f>
        <v>Category04</v>
      </c>
      <c r="J503" t="str">
        <f>VLOOKUP(Input_Data[[#This Row],[PRODUCT ID]],Master_Data[],4,0)</f>
        <v>Lt</v>
      </c>
      <c r="K503" s="2">
        <f>VLOOKUP(Input_Data[[#This Row],[PRODUCT ID]],Master_Data[],5,0)</f>
        <v>55</v>
      </c>
      <c r="L503" s="2">
        <f>VLOOKUP(Input_Data[[#This Row],[PRODUCT ID]],Master_Data[],6,0)</f>
        <v>58.3</v>
      </c>
      <c r="M503" s="2">
        <f>Input_Data[[#This Row],[BUYING PRIZE]]*Input_Data[[#This Row],[QUANTITY]]</f>
        <v>825</v>
      </c>
      <c r="N503" s="2">
        <f>Input_Data[[#This Row],[SELLING PRICE]]*Input_Data[[#This Row],[QUANTITY]]*(1-Input_Data[[#This Row],[DISCOUNT %]])</f>
        <v>874.5</v>
      </c>
      <c r="O503">
        <f>DAY(Input_Data[[#This Row],[DATE]])</f>
        <v>27</v>
      </c>
      <c r="P503" t="str">
        <f>TEXT(Input_Data[[#This Row],[DATE]],"mmm")</f>
        <v>Nov</v>
      </c>
      <c r="Q503">
        <f>YEAR(Input_Data[[#This Row],[DATE]])</f>
        <v>2022</v>
      </c>
    </row>
    <row r="504" spans="1:17" x14ac:dyDescent="0.35">
      <c r="A504" s="1">
        <v>44893</v>
      </c>
      <c r="B504" t="s">
        <v>74</v>
      </c>
      <c r="C504">
        <v>8</v>
      </c>
      <c r="D504" t="s">
        <v>113</v>
      </c>
      <c r="E504" t="s">
        <v>112</v>
      </c>
      <c r="F504">
        <v>0</v>
      </c>
      <c r="G504" t="s">
        <v>139</v>
      </c>
      <c r="H504" t="str">
        <f>VLOOKUP(Input_Data[[#This Row],[PRODUCT ID]],Master_Data[],2,0)</f>
        <v>Product31</v>
      </c>
      <c r="I504" t="str">
        <f>VLOOKUP(Input_Data[[#This Row],[PRODUCT ID]],Master_Data[],3,0)</f>
        <v>Category04</v>
      </c>
      <c r="J504" t="str">
        <f>VLOOKUP(Input_Data[[#This Row],[PRODUCT ID]],Master_Data[],4,0)</f>
        <v>Kg</v>
      </c>
      <c r="K504" s="2">
        <f>VLOOKUP(Input_Data[[#This Row],[PRODUCT ID]],Master_Data[],5,0)</f>
        <v>93</v>
      </c>
      <c r="L504" s="2">
        <f>VLOOKUP(Input_Data[[#This Row],[PRODUCT ID]],Master_Data[],6,0)</f>
        <v>104.16</v>
      </c>
      <c r="M504" s="2">
        <f>Input_Data[[#This Row],[BUYING PRIZE]]*Input_Data[[#This Row],[QUANTITY]]</f>
        <v>744</v>
      </c>
      <c r="N504" s="2">
        <f>Input_Data[[#This Row],[SELLING PRICE]]*Input_Data[[#This Row],[QUANTITY]]*(1-Input_Data[[#This Row],[DISCOUNT %]])</f>
        <v>833.28</v>
      </c>
      <c r="O504">
        <f>DAY(Input_Data[[#This Row],[DATE]])</f>
        <v>28</v>
      </c>
      <c r="P504" t="str">
        <f>TEXT(Input_Data[[#This Row],[DATE]],"mmm")</f>
        <v>Nov</v>
      </c>
      <c r="Q504">
        <f>YEAR(Input_Data[[#This Row],[DATE]])</f>
        <v>2022</v>
      </c>
    </row>
    <row r="505" spans="1:17" x14ac:dyDescent="0.35">
      <c r="A505" s="1">
        <v>44895</v>
      </c>
      <c r="B505" t="s">
        <v>40</v>
      </c>
      <c r="C505">
        <v>2</v>
      </c>
      <c r="D505" t="s">
        <v>113</v>
      </c>
      <c r="E505" t="s">
        <v>111</v>
      </c>
      <c r="F505">
        <v>0</v>
      </c>
      <c r="G505" t="s">
        <v>141</v>
      </c>
      <c r="H505" t="str">
        <f>VLOOKUP(Input_Data[[#This Row],[PRODUCT ID]],Master_Data[],2,0)</f>
        <v>Product15</v>
      </c>
      <c r="I505" t="str">
        <f>VLOOKUP(Input_Data[[#This Row],[PRODUCT ID]],Master_Data[],3,0)</f>
        <v>Category02</v>
      </c>
      <c r="J505" t="str">
        <f>VLOOKUP(Input_Data[[#This Row],[PRODUCT ID]],Master_Data[],4,0)</f>
        <v>No.</v>
      </c>
      <c r="K505" s="2">
        <f>VLOOKUP(Input_Data[[#This Row],[PRODUCT ID]],Master_Data[],5,0)</f>
        <v>12</v>
      </c>
      <c r="L505" s="2">
        <f>VLOOKUP(Input_Data[[#This Row],[PRODUCT ID]],Master_Data[],6,0)</f>
        <v>15.719999999999999</v>
      </c>
      <c r="M505" s="2">
        <f>Input_Data[[#This Row],[BUYING PRIZE]]*Input_Data[[#This Row],[QUANTITY]]</f>
        <v>24</v>
      </c>
      <c r="N505" s="2">
        <f>Input_Data[[#This Row],[SELLING PRICE]]*Input_Data[[#This Row],[QUANTITY]]*(1-Input_Data[[#This Row],[DISCOUNT %]])</f>
        <v>31.439999999999998</v>
      </c>
      <c r="O505">
        <f>DAY(Input_Data[[#This Row],[DATE]])</f>
        <v>30</v>
      </c>
      <c r="P505" t="str">
        <f>TEXT(Input_Data[[#This Row],[DATE]],"mmm")</f>
        <v>Nov</v>
      </c>
      <c r="Q505">
        <f>YEAR(Input_Data[[#This Row],[DATE]])</f>
        <v>2022</v>
      </c>
    </row>
    <row r="506" spans="1:17" x14ac:dyDescent="0.35">
      <c r="A506" s="1">
        <v>44898</v>
      </c>
      <c r="B506" t="s">
        <v>68</v>
      </c>
      <c r="C506">
        <v>5</v>
      </c>
      <c r="D506" t="s">
        <v>110</v>
      </c>
      <c r="E506" t="s">
        <v>112</v>
      </c>
      <c r="F506">
        <v>0</v>
      </c>
      <c r="G506" t="s">
        <v>137</v>
      </c>
      <c r="H506" t="str">
        <f>VLOOKUP(Input_Data[[#This Row],[PRODUCT ID]],Master_Data[],2,0)</f>
        <v>Product28</v>
      </c>
      <c r="I506" t="str">
        <f>VLOOKUP(Input_Data[[#This Row],[PRODUCT ID]],Master_Data[],3,0)</f>
        <v>Category04</v>
      </c>
      <c r="J506" t="str">
        <f>VLOOKUP(Input_Data[[#This Row],[PRODUCT ID]],Master_Data[],4,0)</f>
        <v>No.</v>
      </c>
      <c r="K506" s="2">
        <f>VLOOKUP(Input_Data[[#This Row],[PRODUCT ID]],Master_Data[],5,0)</f>
        <v>37</v>
      </c>
      <c r="L506" s="2">
        <f>VLOOKUP(Input_Data[[#This Row],[PRODUCT ID]],Master_Data[],6,0)</f>
        <v>41.81</v>
      </c>
      <c r="M506" s="2">
        <f>Input_Data[[#This Row],[BUYING PRIZE]]*Input_Data[[#This Row],[QUANTITY]]</f>
        <v>185</v>
      </c>
      <c r="N506" s="2">
        <f>Input_Data[[#This Row],[SELLING PRICE]]*Input_Data[[#This Row],[QUANTITY]]*(1-Input_Data[[#This Row],[DISCOUNT %]])</f>
        <v>209.05</v>
      </c>
      <c r="O506">
        <f>DAY(Input_Data[[#This Row],[DATE]])</f>
        <v>3</v>
      </c>
      <c r="P506" t="str">
        <f>TEXT(Input_Data[[#This Row],[DATE]],"mmm")</f>
        <v>Dec</v>
      </c>
      <c r="Q506">
        <f>YEAR(Input_Data[[#This Row],[DATE]])</f>
        <v>2022</v>
      </c>
    </row>
    <row r="507" spans="1:17" x14ac:dyDescent="0.35">
      <c r="A507" s="1">
        <v>44899</v>
      </c>
      <c r="B507" t="s">
        <v>63</v>
      </c>
      <c r="C507">
        <v>10</v>
      </c>
      <c r="D507" t="s">
        <v>113</v>
      </c>
      <c r="E507" t="s">
        <v>112</v>
      </c>
      <c r="F507">
        <v>0</v>
      </c>
      <c r="G507" t="s">
        <v>138</v>
      </c>
      <c r="H507" t="str">
        <f>VLOOKUP(Input_Data[[#This Row],[PRODUCT ID]],Master_Data[],2,0)</f>
        <v>Product26</v>
      </c>
      <c r="I507" t="str">
        <f>VLOOKUP(Input_Data[[#This Row],[PRODUCT ID]],Master_Data[],3,0)</f>
        <v>Category04</v>
      </c>
      <c r="J507" t="str">
        <f>VLOOKUP(Input_Data[[#This Row],[PRODUCT ID]],Master_Data[],4,0)</f>
        <v>No.</v>
      </c>
      <c r="K507" s="2">
        <f>VLOOKUP(Input_Data[[#This Row],[PRODUCT ID]],Master_Data[],5,0)</f>
        <v>18</v>
      </c>
      <c r="L507" s="2">
        <f>VLOOKUP(Input_Data[[#This Row],[PRODUCT ID]],Master_Data[],6,0)</f>
        <v>24.66</v>
      </c>
      <c r="M507" s="2">
        <f>Input_Data[[#This Row],[BUYING PRIZE]]*Input_Data[[#This Row],[QUANTITY]]</f>
        <v>180</v>
      </c>
      <c r="N507" s="2">
        <f>Input_Data[[#This Row],[SELLING PRICE]]*Input_Data[[#This Row],[QUANTITY]]*(1-Input_Data[[#This Row],[DISCOUNT %]])</f>
        <v>246.6</v>
      </c>
      <c r="O507">
        <f>DAY(Input_Data[[#This Row],[DATE]])</f>
        <v>4</v>
      </c>
      <c r="P507" t="str">
        <f>TEXT(Input_Data[[#This Row],[DATE]],"mmm")</f>
        <v>Dec</v>
      </c>
      <c r="Q507">
        <f>YEAR(Input_Data[[#This Row],[DATE]])</f>
        <v>2022</v>
      </c>
    </row>
    <row r="508" spans="1:17" x14ac:dyDescent="0.35">
      <c r="A508" s="1">
        <v>44899</v>
      </c>
      <c r="B508" t="s">
        <v>101</v>
      </c>
      <c r="C508">
        <v>15</v>
      </c>
      <c r="D508" t="s">
        <v>113</v>
      </c>
      <c r="E508" t="s">
        <v>112</v>
      </c>
      <c r="F508">
        <v>0</v>
      </c>
      <c r="G508" t="s">
        <v>138</v>
      </c>
      <c r="H508" t="str">
        <f>VLOOKUP(Input_Data[[#This Row],[PRODUCT ID]],Master_Data[],2,0)</f>
        <v>Product44</v>
      </c>
      <c r="I508" t="str">
        <f>VLOOKUP(Input_Data[[#This Row],[PRODUCT ID]],Master_Data[],3,0)</f>
        <v>Category05</v>
      </c>
      <c r="J508" t="str">
        <f>VLOOKUP(Input_Data[[#This Row],[PRODUCT ID]],Master_Data[],4,0)</f>
        <v>Kg</v>
      </c>
      <c r="K508" s="2">
        <f>VLOOKUP(Input_Data[[#This Row],[PRODUCT ID]],Master_Data[],5,0)</f>
        <v>76</v>
      </c>
      <c r="L508" s="2">
        <f>VLOOKUP(Input_Data[[#This Row],[PRODUCT ID]],Master_Data[],6,0)</f>
        <v>82.08</v>
      </c>
      <c r="M508" s="2">
        <f>Input_Data[[#This Row],[BUYING PRIZE]]*Input_Data[[#This Row],[QUANTITY]]</f>
        <v>1140</v>
      </c>
      <c r="N508" s="2">
        <f>Input_Data[[#This Row],[SELLING PRICE]]*Input_Data[[#This Row],[QUANTITY]]*(1-Input_Data[[#This Row],[DISCOUNT %]])</f>
        <v>1231.2</v>
      </c>
      <c r="O508">
        <f>DAY(Input_Data[[#This Row],[DATE]])</f>
        <v>4</v>
      </c>
      <c r="P508" t="str">
        <f>TEXT(Input_Data[[#This Row],[DATE]],"mmm")</f>
        <v>Dec</v>
      </c>
      <c r="Q508">
        <f>YEAR(Input_Data[[#This Row],[DATE]])</f>
        <v>2022</v>
      </c>
    </row>
    <row r="509" spans="1:17" x14ac:dyDescent="0.35">
      <c r="A509" s="1">
        <v>44902</v>
      </c>
      <c r="B509" t="s">
        <v>89</v>
      </c>
      <c r="C509">
        <v>12</v>
      </c>
      <c r="D509" t="s">
        <v>113</v>
      </c>
      <c r="E509" t="s">
        <v>112</v>
      </c>
      <c r="F509">
        <v>0</v>
      </c>
      <c r="G509" t="s">
        <v>141</v>
      </c>
      <c r="H509" t="str">
        <f>VLOOKUP(Input_Data[[#This Row],[PRODUCT ID]],Master_Data[],2,0)</f>
        <v>Product38</v>
      </c>
      <c r="I509" t="str">
        <f>VLOOKUP(Input_Data[[#This Row],[PRODUCT ID]],Master_Data[],3,0)</f>
        <v>Category05</v>
      </c>
      <c r="J509" t="str">
        <f>VLOOKUP(Input_Data[[#This Row],[PRODUCT ID]],Master_Data[],4,0)</f>
        <v>Kg</v>
      </c>
      <c r="K509" s="2">
        <f>VLOOKUP(Input_Data[[#This Row],[PRODUCT ID]],Master_Data[],5,0)</f>
        <v>72</v>
      </c>
      <c r="L509" s="2">
        <f>VLOOKUP(Input_Data[[#This Row],[PRODUCT ID]],Master_Data[],6,0)</f>
        <v>79.92</v>
      </c>
      <c r="M509" s="2">
        <f>Input_Data[[#This Row],[BUYING PRIZE]]*Input_Data[[#This Row],[QUANTITY]]</f>
        <v>864</v>
      </c>
      <c r="N509" s="2">
        <f>Input_Data[[#This Row],[SELLING PRICE]]*Input_Data[[#This Row],[QUANTITY]]*(1-Input_Data[[#This Row],[DISCOUNT %]])</f>
        <v>959.04</v>
      </c>
      <c r="O509">
        <f>DAY(Input_Data[[#This Row],[DATE]])</f>
        <v>7</v>
      </c>
      <c r="P509" t="str">
        <f>TEXT(Input_Data[[#This Row],[DATE]],"mmm")</f>
        <v>Dec</v>
      </c>
      <c r="Q509">
        <f>YEAR(Input_Data[[#This Row],[DATE]])</f>
        <v>2022</v>
      </c>
    </row>
    <row r="510" spans="1:17" x14ac:dyDescent="0.35">
      <c r="A510" s="1">
        <v>44902</v>
      </c>
      <c r="B510" t="s">
        <v>42</v>
      </c>
      <c r="C510">
        <v>13</v>
      </c>
      <c r="D510" t="s">
        <v>113</v>
      </c>
      <c r="E510" t="s">
        <v>111</v>
      </c>
      <c r="F510">
        <v>0</v>
      </c>
      <c r="G510" t="s">
        <v>141</v>
      </c>
      <c r="H510" t="str">
        <f>VLOOKUP(Input_Data[[#This Row],[PRODUCT ID]],Master_Data[],2,0)</f>
        <v>Product16</v>
      </c>
      <c r="I510" t="str">
        <f>VLOOKUP(Input_Data[[#This Row],[PRODUCT ID]],Master_Data[],3,0)</f>
        <v>Category02</v>
      </c>
      <c r="J510" t="str">
        <f>VLOOKUP(Input_Data[[#This Row],[PRODUCT ID]],Master_Data[],4,0)</f>
        <v>No.</v>
      </c>
      <c r="K510" s="2">
        <f>VLOOKUP(Input_Data[[#This Row],[PRODUCT ID]],Master_Data[],5,0)</f>
        <v>13</v>
      </c>
      <c r="L510" s="2">
        <f>VLOOKUP(Input_Data[[#This Row],[PRODUCT ID]],Master_Data[],6,0)</f>
        <v>16.64</v>
      </c>
      <c r="M510" s="2">
        <f>Input_Data[[#This Row],[BUYING PRIZE]]*Input_Data[[#This Row],[QUANTITY]]</f>
        <v>169</v>
      </c>
      <c r="N510" s="2">
        <f>Input_Data[[#This Row],[SELLING PRICE]]*Input_Data[[#This Row],[QUANTITY]]*(1-Input_Data[[#This Row],[DISCOUNT %]])</f>
        <v>216.32</v>
      </c>
      <c r="O510">
        <f>DAY(Input_Data[[#This Row],[DATE]])</f>
        <v>7</v>
      </c>
      <c r="P510" t="str">
        <f>TEXT(Input_Data[[#This Row],[DATE]],"mmm")</f>
        <v>Dec</v>
      </c>
      <c r="Q510">
        <f>YEAR(Input_Data[[#This Row],[DATE]])</f>
        <v>2022</v>
      </c>
    </row>
    <row r="511" spans="1:17" x14ac:dyDescent="0.35">
      <c r="A511" s="1">
        <v>44902</v>
      </c>
      <c r="B511" t="s">
        <v>89</v>
      </c>
      <c r="C511">
        <v>5</v>
      </c>
      <c r="D511" t="s">
        <v>113</v>
      </c>
      <c r="E511" t="s">
        <v>112</v>
      </c>
      <c r="F511">
        <v>0</v>
      </c>
      <c r="G511" t="s">
        <v>141</v>
      </c>
      <c r="H511" t="str">
        <f>VLOOKUP(Input_Data[[#This Row],[PRODUCT ID]],Master_Data[],2,0)</f>
        <v>Product38</v>
      </c>
      <c r="I511" t="str">
        <f>VLOOKUP(Input_Data[[#This Row],[PRODUCT ID]],Master_Data[],3,0)</f>
        <v>Category05</v>
      </c>
      <c r="J511" t="str">
        <f>VLOOKUP(Input_Data[[#This Row],[PRODUCT ID]],Master_Data[],4,0)</f>
        <v>Kg</v>
      </c>
      <c r="K511" s="2">
        <f>VLOOKUP(Input_Data[[#This Row],[PRODUCT ID]],Master_Data[],5,0)</f>
        <v>72</v>
      </c>
      <c r="L511" s="2">
        <f>VLOOKUP(Input_Data[[#This Row],[PRODUCT ID]],Master_Data[],6,0)</f>
        <v>79.92</v>
      </c>
      <c r="M511" s="2">
        <f>Input_Data[[#This Row],[BUYING PRIZE]]*Input_Data[[#This Row],[QUANTITY]]</f>
        <v>360</v>
      </c>
      <c r="N511" s="2">
        <f>Input_Data[[#This Row],[SELLING PRICE]]*Input_Data[[#This Row],[QUANTITY]]*(1-Input_Data[[#This Row],[DISCOUNT %]])</f>
        <v>399.6</v>
      </c>
      <c r="O511">
        <f>DAY(Input_Data[[#This Row],[DATE]])</f>
        <v>7</v>
      </c>
      <c r="P511" t="str">
        <f>TEXT(Input_Data[[#This Row],[DATE]],"mmm")</f>
        <v>Dec</v>
      </c>
      <c r="Q511">
        <f>YEAR(Input_Data[[#This Row],[DATE]])</f>
        <v>2022</v>
      </c>
    </row>
    <row r="512" spans="1:17" x14ac:dyDescent="0.35">
      <c r="A512" s="1">
        <v>44906</v>
      </c>
      <c r="B512" t="s">
        <v>66</v>
      </c>
      <c r="C512">
        <v>5</v>
      </c>
      <c r="D512" t="s">
        <v>113</v>
      </c>
      <c r="E512" t="s">
        <v>111</v>
      </c>
      <c r="F512">
        <v>0</v>
      </c>
      <c r="G512" t="s">
        <v>138</v>
      </c>
      <c r="H512" t="str">
        <f>VLOOKUP(Input_Data[[#This Row],[PRODUCT ID]],Master_Data[],2,0)</f>
        <v>Product27</v>
      </c>
      <c r="I512" t="str">
        <f>VLOOKUP(Input_Data[[#This Row],[PRODUCT ID]],Master_Data[],3,0)</f>
        <v>Category04</v>
      </c>
      <c r="J512" t="str">
        <f>VLOOKUP(Input_Data[[#This Row],[PRODUCT ID]],Master_Data[],4,0)</f>
        <v>Lt</v>
      </c>
      <c r="K512" s="2">
        <f>VLOOKUP(Input_Data[[#This Row],[PRODUCT ID]],Master_Data[],5,0)</f>
        <v>48</v>
      </c>
      <c r="L512" s="2">
        <f>VLOOKUP(Input_Data[[#This Row],[PRODUCT ID]],Master_Data[],6,0)</f>
        <v>57.120000000000005</v>
      </c>
      <c r="M512" s="2">
        <f>Input_Data[[#This Row],[BUYING PRIZE]]*Input_Data[[#This Row],[QUANTITY]]</f>
        <v>240</v>
      </c>
      <c r="N512" s="2">
        <f>Input_Data[[#This Row],[SELLING PRICE]]*Input_Data[[#This Row],[QUANTITY]]*(1-Input_Data[[#This Row],[DISCOUNT %]])</f>
        <v>285.60000000000002</v>
      </c>
      <c r="O512">
        <f>DAY(Input_Data[[#This Row],[DATE]])</f>
        <v>11</v>
      </c>
      <c r="P512" t="str">
        <f>TEXT(Input_Data[[#This Row],[DATE]],"mmm")</f>
        <v>Dec</v>
      </c>
      <c r="Q512">
        <f>YEAR(Input_Data[[#This Row],[DATE]])</f>
        <v>2022</v>
      </c>
    </row>
    <row r="513" spans="1:17" x14ac:dyDescent="0.35">
      <c r="A513" s="1">
        <v>44906</v>
      </c>
      <c r="B513" t="s">
        <v>36</v>
      </c>
      <c r="C513">
        <v>9</v>
      </c>
      <c r="D513" t="s">
        <v>110</v>
      </c>
      <c r="E513" t="s">
        <v>111</v>
      </c>
      <c r="F513">
        <v>0</v>
      </c>
      <c r="G513" t="s">
        <v>138</v>
      </c>
      <c r="H513" t="str">
        <f>VLOOKUP(Input_Data[[#This Row],[PRODUCT ID]],Master_Data[],2,0)</f>
        <v>Product13</v>
      </c>
      <c r="I513" t="str">
        <f>VLOOKUP(Input_Data[[#This Row],[PRODUCT ID]],Master_Data[],3,0)</f>
        <v>Category02</v>
      </c>
      <c r="J513" t="str">
        <f>VLOOKUP(Input_Data[[#This Row],[PRODUCT ID]],Master_Data[],4,0)</f>
        <v>Kg</v>
      </c>
      <c r="K513" s="2">
        <f>VLOOKUP(Input_Data[[#This Row],[PRODUCT ID]],Master_Data[],5,0)</f>
        <v>112</v>
      </c>
      <c r="L513" s="2">
        <f>VLOOKUP(Input_Data[[#This Row],[PRODUCT ID]],Master_Data[],6,0)</f>
        <v>122.08</v>
      </c>
      <c r="M513" s="2">
        <f>Input_Data[[#This Row],[BUYING PRIZE]]*Input_Data[[#This Row],[QUANTITY]]</f>
        <v>1008</v>
      </c>
      <c r="N513" s="2">
        <f>Input_Data[[#This Row],[SELLING PRICE]]*Input_Data[[#This Row],[QUANTITY]]*(1-Input_Data[[#This Row],[DISCOUNT %]])</f>
        <v>1098.72</v>
      </c>
      <c r="O513">
        <f>DAY(Input_Data[[#This Row],[DATE]])</f>
        <v>11</v>
      </c>
      <c r="P513" t="str">
        <f>TEXT(Input_Data[[#This Row],[DATE]],"mmm")</f>
        <v>Dec</v>
      </c>
      <c r="Q513">
        <f>YEAR(Input_Data[[#This Row],[DATE]])</f>
        <v>2022</v>
      </c>
    </row>
    <row r="514" spans="1:17" x14ac:dyDescent="0.35">
      <c r="A514" s="1">
        <v>44906</v>
      </c>
      <c r="B514" t="s">
        <v>38</v>
      </c>
      <c r="C514">
        <v>10</v>
      </c>
      <c r="D514" t="s">
        <v>111</v>
      </c>
      <c r="E514" t="s">
        <v>112</v>
      </c>
      <c r="F514">
        <v>0</v>
      </c>
      <c r="G514" t="s">
        <v>138</v>
      </c>
      <c r="H514" t="str">
        <f>VLOOKUP(Input_Data[[#This Row],[PRODUCT ID]],Master_Data[],2,0)</f>
        <v>Product14</v>
      </c>
      <c r="I514" t="str">
        <f>VLOOKUP(Input_Data[[#This Row],[PRODUCT ID]],Master_Data[],3,0)</f>
        <v>Category02</v>
      </c>
      <c r="J514" t="str">
        <f>VLOOKUP(Input_Data[[#This Row],[PRODUCT ID]],Master_Data[],4,0)</f>
        <v>Kg</v>
      </c>
      <c r="K514" s="2">
        <f>VLOOKUP(Input_Data[[#This Row],[PRODUCT ID]],Master_Data[],5,0)</f>
        <v>112</v>
      </c>
      <c r="L514" s="2">
        <f>VLOOKUP(Input_Data[[#This Row],[PRODUCT ID]],Master_Data[],6,0)</f>
        <v>146.72</v>
      </c>
      <c r="M514" s="2">
        <f>Input_Data[[#This Row],[BUYING PRIZE]]*Input_Data[[#This Row],[QUANTITY]]</f>
        <v>1120</v>
      </c>
      <c r="N514" s="2">
        <f>Input_Data[[#This Row],[SELLING PRICE]]*Input_Data[[#This Row],[QUANTITY]]*(1-Input_Data[[#This Row],[DISCOUNT %]])</f>
        <v>1467.2</v>
      </c>
      <c r="O514">
        <f>DAY(Input_Data[[#This Row],[DATE]])</f>
        <v>11</v>
      </c>
      <c r="P514" t="str">
        <f>TEXT(Input_Data[[#This Row],[DATE]],"mmm")</f>
        <v>Dec</v>
      </c>
      <c r="Q514">
        <f>YEAR(Input_Data[[#This Row],[DATE]])</f>
        <v>2022</v>
      </c>
    </row>
    <row r="515" spans="1:17" x14ac:dyDescent="0.35">
      <c r="A515" s="1">
        <v>44907</v>
      </c>
      <c r="B515" t="s">
        <v>72</v>
      </c>
      <c r="C515">
        <v>9</v>
      </c>
      <c r="D515" t="s">
        <v>110</v>
      </c>
      <c r="E515" t="s">
        <v>112</v>
      </c>
      <c r="F515">
        <v>0</v>
      </c>
      <c r="G515" t="s">
        <v>139</v>
      </c>
      <c r="H515" t="str">
        <f>VLOOKUP(Input_Data[[#This Row],[PRODUCT ID]],Master_Data[],2,0)</f>
        <v>Product30</v>
      </c>
      <c r="I515" t="str">
        <f>VLOOKUP(Input_Data[[#This Row],[PRODUCT ID]],Master_Data[],3,0)</f>
        <v>Category04</v>
      </c>
      <c r="J515" t="str">
        <f>VLOOKUP(Input_Data[[#This Row],[PRODUCT ID]],Master_Data[],4,0)</f>
        <v>Ft</v>
      </c>
      <c r="K515" s="2">
        <f>VLOOKUP(Input_Data[[#This Row],[PRODUCT ID]],Master_Data[],5,0)</f>
        <v>148</v>
      </c>
      <c r="L515" s="2">
        <f>VLOOKUP(Input_Data[[#This Row],[PRODUCT ID]],Master_Data[],6,0)</f>
        <v>201.28</v>
      </c>
      <c r="M515" s="2">
        <f>Input_Data[[#This Row],[BUYING PRIZE]]*Input_Data[[#This Row],[QUANTITY]]</f>
        <v>1332</v>
      </c>
      <c r="N515" s="2">
        <f>Input_Data[[#This Row],[SELLING PRICE]]*Input_Data[[#This Row],[QUANTITY]]*(1-Input_Data[[#This Row],[DISCOUNT %]])</f>
        <v>1811.52</v>
      </c>
      <c r="O515">
        <f>DAY(Input_Data[[#This Row],[DATE]])</f>
        <v>12</v>
      </c>
      <c r="P515" t="str">
        <f>TEXT(Input_Data[[#This Row],[DATE]],"mmm")</f>
        <v>Dec</v>
      </c>
      <c r="Q515">
        <f>YEAR(Input_Data[[#This Row],[DATE]])</f>
        <v>2022</v>
      </c>
    </row>
    <row r="516" spans="1:17" x14ac:dyDescent="0.35">
      <c r="A516" s="1">
        <v>44907</v>
      </c>
      <c r="B516" t="s">
        <v>95</v>
      </c>
      <c r="C516">
        <v>10</v>
      </c>
      <c r="D516" t="s">
        <v>110</v>
      </c>
      <c r="E516" t="s">
        <v>111</v>
      </c>
      <c r="F516">
        <v>0</v>
      </c>
      <c r="G516" t="s">
        <v>139</v>
      </c>
      <c r="H516" t="str">
        <f>VLOOKUP(Input_Data[[#This Row],[PRODUCT ID]],Master_Data[],2,0)</f>
        <v>Product41</v>
      </c>
      <c r="I516" t="str">
        <f>VLOOKUP(Input_Data[[#This Row],[PRODUCT ID]],Master_Data[],3,0)</f>
        <v>Category05</v>
      </c>
      <c r="J516" t="str">
        <f>VLOOKUP(Input_Data[[#This Row],[PRODUCT ID]],Master_Data[],4,0)</f>
        <v>Ft</v>
      </c>
      <c r="K516" s="2">
        <f>VLOOKUP(Input_Data[[#This Row],[PRODUCT ID]],Master_Data[],5,0)</f>
        <v>138</v>
      </c>
      <c r="L516" s="2">
        <f>VLOOKUP(Input_Data[[#This Row],[PRODUCT ID]],Master_Data[],6,0)</f>
        <v>173.88</v>
      </c>
      <c r="M516" s="2">
        <f>Input_Data[[#This Row],[BUYING PRIZE]]*Input_Data[[#This Row],[QUANTITY]]</f>
        <v>1380</v>
      </c>
      <c r="N516" s="2">
        <f>Input_Data[[#This Row],[SELLING PRICE]]*Input_Data[[#This Row],[QUANTITY]]*(1-Input_Data[[#This Row],[DISCOUNT %]])</f>
        <v>1738.8</v>
      </c>
      <c r="O516">
        <f>DAY(Input_Data[[#This Row],[DATE]])</f>
        <v>12</v>
      </c>
      <c r="P516" t="str">
        <f>TEXT(Input_Data[[#This Row],[DATE]],"mmm")</f>
        <v>Dec</v>
      </c>
      <c r="Q516">
        <f>YEAR(Input_Data[[#This Row],[DATE]])</f>
        <v>2022</v>
      </c>
    </row>
    <row r="517" spans="1:17" x14ac:dyDescent="0.35">
      <c r="A517" s="1">
        <v>44909</v>
      </c>
      <c r="B517" t="s">
        <v>17</v>
      </c>
      <c r="C517">
        <v>4</v>
      </c>
      <c r="D517" t="s">
        <v>113</v>
      </c>
      <c r="E517" t="s">
        <v>112</v>
      </c>
      <c r="F517">
        <v>0</v>
      </c>
      <c r="G517" t="s">
        <v>141</v>
      </c>
      <c r="H517" t="str">
        <f>VLOOKUP(Input_Data[[#This Row],[PRODUCT ID]],Master_Data[],2,0)</f>
        <v>Product05</v>
      </c>
      <c r="I517" t="str">
        <f>VLOOKUP(Input_Data[[#This Row],[PRODUCT ID]],Master_Data[],3,0)</f>
        <v>Category01</v>
      </c>
      <c r="J517" t="str">
        <f>VLOOKUP(Input_Data[[#This Row],[PRODUCT ID]],Master_Data[],4,0)</f>
        <v>Ft</v>
      </c>
      <c r="K517" s="2">
        <f>VLOOKUP(Input_Data[[#This Row],[PRODUCT ID]],Master_Data[],5,0)</f>
        <v>133</v>
      </c>
      <c r="L517" s="2">
        <f>VLOOKUP(Input_Data[[#This Row],[PRODUCT ID]],Master_Data[],6,0)</f>
        <v>155.61000000000001</v>
      </c>
      <c r="M517" s="2">
        <f>Input_Data[[#This Row],[BUYING PRIZE]]*Input_Data[[#This Row],[QUANTITY]]</f>
        <v>532</v>
      </c>
      <c r="N517" s="2">
        <f>Input_Data[[#This Row],[SELLING PRICE]]*Input_Data[[#This Row],[QUANTITY]]*(1-Input_Data[[#This Row],[DISCOUNT %]])</f>
        <v>622.44000000000005</v>
      </c>
      <c r="O517">
        <f>DAY(Input_Data[[#This Row],[DATE]])</f>
        <v>14</v>
      </c>
      <c r="P517" t="str">
        <f>TEXT(Input_Data[[#This Row],[DATE]],"mmm")</f>
        <v>Dec</v>
      </c>
      <c r="Q517">
        <f>YEAR(Input_Data[[#This Row],[DATE]])</f>
        <v>2022</v>
      </c>
    </row>
    <row r="518" spans="1:17" x14ac:dyDescent="0.35">
      <c r="A518" s="1">
        <v>44910</v>
      </c>
      <c r="B518" t="s">
        <v>26</v>
      </c>
      <c r="C518">
        <v>13</v>
      </c>
      <c r="D518" t="s">
        <v>113</v>
      </c>
      <c r="E518" t="s">
        <v>111</v>
      </c>
      <c r="F518">
        <v>0</v>
      </c>
      <c r="G518" t="s">
        <v>142</v>
      </c>
      <c r="H518" t="str">
        <f>VLOOKUP(Input_Data[[#This Row],[PRODUCT ID]],Master_Data[],2,0)</f>
        <v>Product09</v>
      </c>
      <c r="I518" t="str">
        <f>VLOOKUP(Input_Data[[#This Row],[PRODUCT ID]],Master_Data[],3,0)</f>
        <v>Category01</v>
      </c>
      <c r="J518" t="str">
        <f>VLOOKUP(Input_Data[[#This Row],[PRODUCT ID]],Master_Data[],4,0)</f>
        <v>No.</v>
      </c>
      <c r="K518" s="2">
        <f>VLOOKUP(Input_Data[[#This Row],[PRODUCT ID]],Master_Data[],5,0)</f>
        <v>6</v>
      </c>
      <c r="L518" s="2">
        <f>VLOOKUP(Input_Data[[#This Row],[PRODUCT ID]],Master_Data[],6,0)</f>
        <v>7.8599999999999994</v>
      </c>
      <c r="M518" s="2">
        <f>Input_Data[[#This Row],[BUYING PRIZE]]*Input_Data[[#This Row],[QUANTITY]]</f>
        <v>78</v>
      </c>
      <c r="N518" s="2">
        <f>Input_Data[[#This Row],[SELLING PRICE]]*Input_Data[[#This Row],[QUANTITY]]*(1-Input_Data[[#This Row],[DISCOUNT %]])</f>
        <v>102.17999999999999</v>
      </c>
      <c r="O518">
        <f>DAY(Input_Data[[#This Row],[DATE]])</f>
        <v>15</v>
      </c>
      <c r="P518" t="str">
        <f>TEXT(Input_Data[[#This Row],[DATE]],"mmm")</f>
        <v>Dec</v>
      </c>
      <c r="Q518">
        <f>YEAR(Input_Data[[#This Row],[DATE]])</f>
        <v>2022</v>
      </c>
    </row>
    <row r="519" spans="1:17" x14ac:dyDescent="0.35">
      <c r="A519" s="1">
        <v>44914</v>
      </c>
      <c r="B519" t="s">
        <v>101</v>
      </c>
      <c r="C519">
        <v>7</v>
      </c>
      <c r="D519" t="s">
        <v>113</v>
      </c>
      <c r="E519" t="s">
        <v>111</v>
      </c>
      <c r="F519">
        <v>0</v>
      </c>
      <c r="G519" t="s">
        <v>139</v>
      </c>
      <c r="H519" t="str">
        <f>VLOOKUP(Input_Data[[#This Row],[PRODUCT ID]],Master_Data[],2,0)</f>
        <v>Product44</v>
      </c>
      <c r="I519" t="str">
        <f>VLOOKUP(Input_Data[[#This Row],[PRODUCT ID]],Master_Data[],3,0)</f>
        <v>Category05</v>
      </c>
      <c r="J519" t="str">
        <f>VLOOKUP(Input_Data[[#This Row],[PRODUCT ID]],Master_Data[],4,0)</f>
        <v>Kg</v>
      </c>
      <c r="K519" s="2">
        <f>VLOOKUP(Input_Data[[#This Row],[PRODUCT ID]],Master_Data[],5,0)</f>
        <v>76</v>
      </c>
      <c r="L519" s="2">
        <f>VLOOKUP(Input_Data[[#This Row],[PRODUCT ID]],Master_Data[],6,0)</f>
        <v>82.08</v>
      </c>
      <c r="M519" s="2">
        <f>Input_Data[[#This Row],[BUYING PRIZE]]*Input_Data[[#This Row],[QUANTITY]]</f>
        <v>532</v>
      </c>
      <c r="N519" s="2">
        <f>Input_Data[[#This Row],[SELLING PRICE]]*Input_Data[[#This Row],[QUANTITY]]*(1-Input_Data[[#This Row],[DISCOUNT %]])</f>
        <v>574.55999999999995</v>
      </c>
      <c r="O519">
        <f>DAY(Input_Data[[#This Row],[DATE]])</f>
        <v>19</v>
      </c>
      <c r="P519" t="str">
        <f>TEXT(Input_Data[[#This Row],[DATE]],"mmm")</f>
        <v>Dec</v>
      </c>
      <c r="Q519">
        <f>YEAR(Input_Data[[#This Row],[DATE]])</f>
        <v>2022</v>
      </c>
    </row>
    <row r="520" spans="1:17" x14ac:dyDescent="0.35">
      <c r="A520" s="1">
        <v>44914</v>
      </c>
      <c r="B520" t="s">
        <v>32</v>
      </c>
      <c r="C520">
        <v>14</v>
      </c>
      <c r="D520" t="s">
        <v>113</v>
      </c>
      <c r="E520" t="s">
        <v>112</v>
      </c>
      <c r="F520">
        <v>0</v>
      </c>
      <c r="G520" t="s">
        <v>139</v>
      </c>
      <c r="H520" t="str">
        <f>VLOOKUP(Input_Data[[#This Row],[PRODUCT ID]],Master_Data[],2,0)</f>
        <v>Product11</v>
      </c>
      <c r="I520" t="str">
        <f>VLOOKUP(Input_Data[[#This Row],[PRODUCT ID]],Master_Data[],3,0)</f>
        <v>Category02</v>
      </c>
      <c r="J520" t="str">
        <f>VLOOKUP(Input_Data[[#This Row],[PRODUCT ID]],Master_Data[],4,0)</f>
        <v>Lt</v>
      </c>
      <c r="K520" s="2">
        <f>VLOOKUP(Input_Data[[#This Row],[PRODUCT ID]],Master_Data[],5,0)</f>
        <v>44</v>
      </c>
      <c r="L520" s="2">
        <f>VLOOKUP(Input_Data[[#This Row],[PRODUCT ID]],Master_Data[],6,0)</f>
        <v>48.4</v>
      </c>
      <c r="M520" s="2">
        <f>Input_Data[[#This Row],[BUYING PRIZE]]*Input_Data[[#This Row],[QUANTITY]]</f>
        <v>616</v>
      </c>
      <c r="N520" s="2">
        <f>Input_Data[[#This Row],[SELLING PRICE]]*Input_Data[[#This Row],[QUANTITY]]*(1-Input_Data[[#This Row],[DISCOUNT %]])</f>
        <v>677.6</v>
      </c>
      <c r="O520">
        <f>DAY(Input_Data[[#This Row],[DATE]])</f>
        <v>19</v>
      </c>
      <c r="P520" t="str">
        <f>TEXT(Input_Data[[#This Row],[DATE]],"mmm")</f>
        <v>Dec</v>
      </c>
      <c r="Q520">
        <f>YEAR(Input_Data[[#This Row],[DATE]])</f>
        <v>2022</v>
      </c>
    </row>
    <row r="521" spans="1:17" x14ac:dyDescent="0.35">
      <c r="A521" s="1">
        <v>44914</v>
      </c>
      <c r="B521" t="s">
        <v>26</v>
      </c>
      <c r="C521">
        <v>11</v>
      </c>
      <c r="D521" t="s">
        <v>111</v>
      </c>
      <c r="E521" t="s">
        <v>111</v>
      </c>
      <c r="F521">
        <v>0</v>
      </c>
      <c r="G521" t="s">
        <v>139</v>
      </c>
      <c r="H521" t="str">
        <f>VLOOKUP(Input_Data[[#This Row],[PRODUCT ID]],Master_Data[],2,0)</f>
        <v>Product09</v>
      </c>
      <c r="I521" t="str">
        <f>VLOOKUP(Input_Data[[#This Row],[PRODUCT ID]],Master_Data[],3,0)</f>
        <v>Category01</v>
      </c>
      <c r="J521" t="str">
        <f>VLOOKUP(Input_Data[[#This Row],[PRODUCT ID]],Master_Data[],4,0)</f>
        <v>No.</v>
      </c>
      <c r="K521" s="2">
        <f>VLOOKUP(Input_Data[[#This Row],[PRODUCT ID]],Master_Data[],5,0)</f>
        <v>6</v>
      </c>
      <c r="L521" s="2">
        <f>VLOOKUP(Input_Data[[#This Row],[PRODUCT ID]],Master_Data[],6,0)</f>
        <v>7.8599999999999994</v>
      </c>
      <c r="M521" s="2">
        <f>Input_Data[[#This Row],[BUYING PRIZE]]*Input_Data[[#This Row],[QUANTITY]]</f>
        <v>66</v>
      </c>
      <c r="N521" s="2">
        <f>Input_Data[[#This Row],[SELLING PRICE]]*Input_Data[[#This Row],[QUANTITY]]*(1-Input_Data[[#This Row],[DISCOUNT %]])</f>
        <v>86.46</v>
      </c>
      <c r="O521">
        <f>DAY(Input_Data[[#This Row],[DATE]])</f>
        <v>19</v>
      </c>
      <c r="P521" t="str">
        <f>TEXT(Input_Data[[#This Row],[DATE]],"mmm")</f>
        <v>Dec</v>
      </c>
      <c r="Q521">
        <f>YEAR(Input_Data[[#This Row],[DATE]])</f>
        <v>2022</v>
      </c>
    </row>
    <row r="522" spans="1:17" x14ac:dyDescent="0.35">
      <c r="A522" s="1">
        <v>44916</v>
      </c>
      <c r="B522" t="s">
        <v>20</v>
      </c>
      <c r="C522">
        <v>10</v>
      </c>
      <c r="D522" t="s">
        <v>113</v>
      </c>
      <c r="E522" t="s">
        <v>111</v>
      </c>
      <c r="F522">
        <v>0</v>
      </c>
      <c r="G522" t="s">
        <v>141</v>
      </c>
      <c r="H522" t="str">
        <f>VLOOKUP(Input_Data[[#This Row],[PRODUCT ID]],Master_Data[],2,0)</f>
        <v>Product06</v>
      </c>
      <c r="I522" t="str">
        <f>VLOOKUP(Input_Data[[#This Row],[PRODUCT ID]],Master_Data[],3,0)</f>
        <v>Category01</v>
      </c>
      <c r="J522" t="str">
        <f>VLOOKUP(Input_Data[[#This Row],[PRODUCT ID]],Master_Data[],4,0)</f>
        <v>Kg</v>
      </c>
      <c r="K522" s="2">
        <f>VLOOKUP(Input_Data[[#This Row],[PRODUCT ID]],Master_Data[],5,0)</f>
        <v>75</v>
      </c>
      <c r="L522" s="2">
        <f>VLOOKUP(Input_Data[[#This Row],[PRODUCT ID]],Master_Data[],6,0)</f>
        <v>85.5</v>
      </c>
      <c r="M522" s="2">
        <f>Input_Data[[#This Row],[BUYING PRIZE]]*Input_Data[[#This Row],[QUANTITY]]</f>
        <v>750</v>
      </c>
      <c r="N522" s="2">
        <f>Input_Data[[#This Row],[SELLING PRICE]]*Input_Data[[#This Row],[QUANTITY]]*(1-Input_Data[[#This Row],[DISCOUNT %]])</f>
        <v>855</v>
      </c>
      <c r="O522">
        <f>DAY(Input_Data[[#This Row],[DATE]])</f>
        <v>21</v>
      </c>
      <c r="P522" t="str">
        <f>TEXT(Input_Data[[#This Row],[DATE]],"mmm")</f>
        <v>Dec</v>
      </c>
      <c r="Q522">
        <f>YEAR(Input_Data[[#This Row],[DATE]])</f>
        <v>2022</v>
      </c>
    </row>
    <row r="523" spans="1:17" x14ac:dyDescent="0.35">
      <c r="A523" s="1">
        <v>44924</v>
      </c>
      <c r="B523" t="s">
        <v>24</v>
      </c>
      <c r="C523">
        <v>15</v>
      </c>
      <c r="D523" t="s">
        <v>113</v>
      </c>
      <c r="E523" t="s">
        <v>111</v>
      </c>
      <c r="F523">
        <v>0</v>
      </c>
      <c r="G523" t="s">
        <v>142</v>
      </c>
      <c r="H523" t="str">
        <f>VLOOKUP(Input_Data[[#This Row],[PRODUCT ID]],Master_Data[],2,0)</f>
        <v>Product08</v>
      </c>
      <c r="I523" t="str">
        <f>VLOOKUP(Input_Data[[#This Row],[PRODUCT ID]],Master_Data[],3,0)</f>
        <v>Category01</v>
      </c>
      <c r="J523" t="str">
        <f>VLOOKUP(Input_Data[[#This Row],[PRODUCT ID]],Master_Data[],4,0)</f>
        <v>Kg</v>
      </c>
      <c r="K523" s="2">
        <f>VLOOKUP(Input_Data[[#This Row],[PRODUCT ID]],Master_Data[],5,0)</f>
        <v>83</v>
      </c>
      <c r="L523" s="2">
        <f>VLOOKUP(Input_Data[[#This Row],[PRODUCT ID]],Master_Data[],6,0)</f>
        <v>94.62</v>
      </c>
      <c r="M523" s="2">
        <f>Input_Data[[#This Row],[BUYING PRIZE]]*Input_Data[[#This Row],[QUANTITY]]</f>
        <v>1245</v>
      </c>
      <c r="N523" s="2">
        <f>Input_Data[[#This Row],[SELLING PRICE]]*Input_Data[[#This Row],[QUANTITY]]*(1-Input_Data[[#This Row],[DISCOUNT %]])</f>
        <v>1419.3000000000002</v>
      </c>
      <c r="O523">
        <f>DAY(Input_Data[[#This Row],[DATE]])</f>
        <v>29</v>
      </c>
      <c r="P523" t="str">
        <f>TEXT(Input_Data[[#This Row],[DATE]],"mmm")</f>
        <v>Dec</v>
      </c>
      <c r="Q523">
        <f>YEAR(Input_Data[[#This Row],[DATE]])</f>
        <v>2022</v>
      </c>
    </row>
    <row r="524" spans="1:17" x14ac:dyDescent="0.35">
      <c r="A524" s="1">
        <v>44924</v>
      </c>
      <c r="B524" t="s">
        <v>97</v>
      </c>
      <c r="C524">
        <v>1</v>
      </c>
      <c r="D524" t="s">
        <v>110</v>
      </c>
      <c r="E524" t="s">
        <v>112</v>
      </c>
      <c r="F524">
        <v>0</v>
      </c>
      <c r="G524" t="s">
        <v>142</v>
      </c>
      <c r="H524" t="str">
        <f>VLOOKUP(Input_Data[[#This Row],[PRODUCT ID]],Master_Data[],2,0)</f>
        <v>Product42</v>
      </c>
      <c r="I524" t="str">
        <f>VLOOKUP(Input_Data[[#This Row],[PRODUCT ID]],Master_Data[],3,0)</f>
        <v>Category05</v>
      </c>
      <c r="J524" t="str">
        <f>VLOOKUP(Input_Data[[#This Row],[PRODUCT ID]],Master_Data[],4,0)</f>
        <v>Ft</v>
      </c>
      <c r="K524" s="2">
        <f>VLOOKUP(Input_Data[[#This Row],[PRODUCT ID]],Master_Data[],5,0)</f>
        <v>120</v>
      </c>
      <c r="L524" s="2">
        <f>VLOOKUP(Input_Data[[#This Row],[PRODUCT ID]],Master_Data[],6,0)</f>
        <v>162</v>
      </c>
      <c r="M524" s="2">
        <f>Input_Data[[#This Row],[BUYING PRIZE]]*Input_Data[[#This Row],[QUANTITY]]</f>
        <v>120</v>
      </c>
      <c r="N524" s="2">
        <f>Input_Data[[#This Row],[SELLING PRICE]]*Input_Data[[#This Row],[QUANTITY]]*(1-Input_Data[[#This Row],[DISCOUNT %]])</f>
        <v>162</v>
      </c>
      <c r="O524">
        <f>DAY(Input_Data[[#This Row],[DATE]])</f>
        <v>29</v>
      </c>
      <c r="P524" t="str">
        <f>TEXT(Input_Data[[#This Row],[DATE]],"mmm")</f>
        <v>Dec</v>
      </c>
      <c r="Q524">
        <f>YEAR(Input_Data[[#This Row],[DATE]])</f>
        <v>2022</v>
      </c>
    </row>
    <row r="525" spans="1:17" x14ac:dyDescent="0.35">
      <c r="A525" s="1">
        <v>44925</v>
      </c>
      <c r="B525" t="s">
        <v>95</v>
      </c>
      <c r="C525">
        <v>14</v>
      </c>
      <c r="D525" t="s">
        <v>113</v>
      </c>
      <c r="E525" t="s">
        <v>111</v>
      </c>
      <c r="F525">
        <v>0</v>
      </c>
      <c r="G525" t="s">
        <v>136</v>
      </c>
      <c r="H525" t="str">
        <f>VLOOKUP(Input_Data[[#This Row],[PRODUCT ID]],Master_Data[],2,0)</f>
        <v>Product41</v>
      </c>
      <c r="I525" t="str">
        <f>VLOOKUP(Input_Data[[#This Row],[PRODUCT ID]],Master_Data[],3,0)</f>
        <v>Category05</v>
      </c>
      <c r="J525" t="str">
        <f>VLOOKUP(Input_Data[[#This Row],[PRODUCT ID]],Master_Data[],4,0)</f>
        <v>Ft</v>
      </c>
      <c r="K525" s="2">
        <f>VLOOKUP(Input_Data[[#This Row],[PRODUCT ID]],Master_Data[],5,0)</f>
        <v>138</v>
      </c>
      <c r="L525" s="2">
        <f>VLOOKUP(Input_Data[[#This Row],[PRODUCT ID]],Master_Data[],6,0)</f>
        <v>173.88</v>
      </c>
      <c r="M525" s="2">
        <f>Input_Data[[#This Row],[BUYING PRIZE]]*Input_Data[[#This Row],[QUANTITY]]</f>
        <v>1932</v>
      </c>
      <c r="N525" s="2">
        <f>Input_Data[[#This Row],[SELLING PRICE]]*Input_Data[[#This Row],[QUANTITY]]*(1-Input_Data[[#This Row],[DISCOUNT %]])</f>
        <v>2434.3199999999997</v>
      </c>
      <c r="O525">
        <f>DAY(Input_Data[[#This Row],[DATE]])</f>
        <v>30</v>
      </c>
      <c r="P525" t="str">
        <f>TEXT(Input_Data[[#This Row],[DATE]],"mmm")</f>
        <v>Dec</v>
      </c>
      <c r="Q525">
        <f>YEAR(Input_Data[[#This Row],[DATE]])</f>
        <v>2022</v>
      </c>
    </row>
    <row r="526" spans="1:17" x14ac:dyDescent="0.35">
      <c r="A526" s="1">
        <v>44926</v>
      </c>
      <c r="B526" t="s">
        <v>78</v>
      </c>
      <c r="C526">
        <v>12</v>
      </c>
      <c r="D526" t="s">
        <v>111</v>
      </c>
      <c r="E526" t="s">
        <v>111</v>
      </c>
      <c r="F526">
        <v>0</v>
      </c>
      <c r="G526" t="s">
        <v>137</v>
      </c>
      <c r="H526" t="str">
        <f>VLOOKUP(Input_Data[[#This Row],[PRODUCT ID]],Master_Data[],2,0)</f>
        <v>Product33</v>
      </c>
      <c r="I526" t="str">
        <f>VLOOKUP(Input_Data[[#This Row],[PRODUCT ID]],Master_Data[],3,0)</f>
        <v>Category04</v>
      </c>
      <c r="J526" t="str">
        <f>VLOOKUP(Input_Data[[#This Row],[PRODUCT ID]],Master_Data[],4,0)</f>
        <v>Kg</v>
      </c>
      <c r="K526" s="2">
        <f>VLOOKUP(Input_Data[[#This Row],[PRODUCT ID]],Master_Data[],5,0)</f>
        <v>95</v>
      </c>
      <c r="L526" s="2">
        <f>VLOOKUP(Input_Data[[#This Row],[PRODUCT ID]],Master_Data[],6,0)</f>
        <v>119.7</v>
      </c>
      <c r="M526" s="2">
        <f>Input_Data[[#This Row],[BUYING PRIZE]]*Input_Data[[#This Row],[QUANTITY]]</f>
        <v>1140</v>
      </c>
      <c r="N526" s="2">
        <f>Input_Data[[#This Row],[SELLING PRICE]]*Input_Data[[#This Row],[QUANTITY]]*(1-Input_Data[[#This Row],[DISCOUNT %]])</f>
        <v>1436.4</v>
      </c>
      <c r="O526">
        <f>DAY(Input_Data[[#This Row],[DATE]])</f>
        <v>31</v>
      </c>
      <c r="P526" t="str">
        <f>TEXT(Input_Data[[#This Row],[DATE]],"mmm")</f>
        <v>Dec</v>
      </c>
      <c r="Q526">
        <f>YEAR(Input_Data[[#This Row],[DATE]])</f>
        <v>2022</v>
      </c>
    </row>
    <row r="527" spans="1:17" x14ac:dyDescent="0.35">
      <c r="A527" s="1">
        <v>44926</v>
      </c>
      <c r="B527" t="s">
        <v>32</v>
      </c>
      <c r="C527">
        <v>6</v>
      </c>
      <c r="D527" t="s">
        <v>111</v>
      </c>
      <c r="E527" t="s">
        <v>111</v>
      </c>
      <c r="F527">
        <v>0</v>
      </c>
      <c r="G527" t="s">
        <v>137</v>
      </c>
      <c r="H527" t="str">
        <f>VLOOKUP(Input_Data[[#This Row],[PRODUCT ID]],Master_Data[],2,0)</f>
        <v>Product11</v>
      </c>
      <c r="I527" t="str">
        <f>VLOOKUP(Input_Data[[#This Row],[PRODUCT ID]],Master_Data[],3,0)</f>
        <v>Category02</v>
      </c>
      <c r="J527" t="str">
        <f>VLOOKUP(Input_Data[[#This Row],[PRODUCT ID]],Master_Data[],4,0)</f>
        <v>Lt</v>
      </c>
      <c r="K527" s="2">
        <f>VLOOKUP(Input_Data[[#This Row],[PRODUCT ID]],Master_Data[],5,0)</f>
        <v>44</v>
      </c>
      <c r="L527" s="2">
        <f>VLOOKUP(Input_Data[[#This Row],[PRODUCT ID]],Master_Data[],6,0)</f>
        <v>48.4</v>
      </c>
      <c r="M527" s="2">
        <f>Input_Data[[#This Row],[BUYING PRIZE]]*Input_Data[[#This Row],[QUANTITY]]</f>
        <v>264</v>
      </c>
      <c r="N527" s="2">
        <f>Input_Data[[#This Row],[SELLING PRICE]]*Input_Data[[#This Row],[QUANTITY]]*(1-Input_Data[[#This Row],[DISCOUNT %]])</f>
        <v>290.39999999999998</v>
      </c>
      <c r="O527">
        <f>DAY(Input_Data[[#This Row],[DATE]])</f>
        <v>31</v>
      </c>
      <c r="P527" t="str">
        <f>TEXT(Input_Data[[#This Row],[DATE]],"mmm")</f>
        <v>Dec</v>
      </c>
      <c r="Q527">
        <f>YEAR(Input_Data[[#This Row],[DATE]])</f>
        <v>2022</v>
      </c>
    </row>
    <row r="528" spans="1:17" x14ac:dyDescent="0.35">
      <c r="A528" s="1">
        <v>44926</v>
      </c>
      <c r="B528" t="s">
        <v>32</v>
      </c>
      <c r="C528">
        <v>3</v>
      </c>
      <c r="D528" t="s">
        <v>110</v>
      </c>
      <c r="E528" t="s">
        <v>112</v>
      </c>
      <c r="F528">
        <v>0</v>
      </c>
      <c r="G528" t="s">
        <v>137</v>
      </c>
      <c r="H528" t="str">
        <f>VLOOKUP(Input_Data[[#This Row],[PRODUCT ID]],Master_Data[],2,0)</f>
        <v>Product11</v>
      </c>
      <c r="I528" t="str">
        <f>VLOOKUP(Input_Data[[#This Row],[PRODUCT ID]],Master_Data[],3,0)</f>
        <v>Category02</v>
      </c>
      <c r="J528" t="str">
        <f>VLOOKUP(Input_Data[[#This Row],[PRODUCT ID]],Master_Data[],4,0)</f>
        <v>Lt</v>
      </c>
      <c r="K528" s="2">
        <f>VLOOKUP(Input_Data[[#This Row],[PRODUCT ID]],Master_Data[],5,0)</f>
        <v>44</v>
      </c>
      <c r="L528" s="2">
        <f>VLOOKUP(Input_Data[[#This Row],[PRODUCT ID]],Master_Data[],6,0)</f>
        <v>48.4</v>
      </c>
      <c r="M528" s="2">
        <f>Input_Data[[#This Row],[BUYING PRIZE]]*Input_Data[[#This Row],[QUANTITY]]</f>
        <v>132</v>
      </c>
      <c r="N528" s="2">
        <f>Input_Data[[#This Row],[SELLING PRICE]]*Input_Data[[#This Row],[QUANTITY]]*(1-Input_Data[[#This Row],[DISCOUNT %]])</f>
        <v>145.19999999999999</v>
      </c>
      <c r="O528">
        <f>DAY(Input_Data[[#This Row],[DATE]])</f>
        <v>31</v>
      </c>
      <c r="P528" t="str">
        <f>TEXT(Input_Data[[#This Row],[DATE]],"mmm")</f>
        <v>Dec</v>
      </c>
      <c r="Q528">
        <f>YEAR(Input_Data[[#This Row],[DATE]])</f>
        <v>2022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EB48-E09A-4E91-8B33-5A1AEAF783FC}">
  <sheetPr codeName="Sheet3"/>
  <dimension ref="A1:F46"/>
  <sheetViews>
    <sheetView workbookViewId="0">
      <selection activeCell="H5" sqref="H5"/>
    </sheetView>
  </sheetViews>
  <sheetFormatPr defaultRowHeight="14.5" x14ac:dyDescent="0.35"/>
  <cols>
    <col min="1" max="1" width="13.54296875" bestFit="1" customWidth="1"/>
    <col min="2" max="2" width="11.26953125" bestFit="1" customWidth="1"/>
    <col min="3" max="3" width="12.08984375" bestFit="1" customWidth="1"/>
    <col min="4" max="4" width="7.453125" bestFit="1" customWidth="1"/>
    <col min="5" max="5" width="14.7265625" bestFit="1" customWidth="1"/>
    <col min="6" max="6" width="15" bestFit="1" customWidth="1"/>
  </cols>
  <sheetData>
    <row r="1" spans="1:6" x14ac:dyDescent="0.35">
      <c r="A1" t="s">
        <v>0</v>
      </c>
      <c r="B1" t="s">
        <v>1</v>
      </c>
      <c r="C1" t="s">
        <v>2</v>
      </c>
      <c r="D1" t="s">
        <v>3</v>
      </c>
      <c r="E1" t="s">
        <v>4</v>
      </c>
      <c r="F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16</v>
      </c>
      <c r="E5">
        <v>44</v>
      </c>
      <c r="F5">
        <v>48.84</v>
      </c>
    </row>
    <row r="6" spans="1:6" x14ac:dyDescent="0.35">
      <c r="A6" t="s">
        <v>17</v>
      </c>
      <c r="B6" t="s">
        <v>18</v>
      </c>
      <c r="C6" t="s">
        <v>8</v>
      </c>
      <c r="D6" t="s">
        <v>19</v>
      </c>
      <c r="E6">
        <v>133</v>
      </c>
      <c r="F6">
        <v>155.61000000000001</v>
      </c>
    </row>
    <row r="7" spans="1:6" x14ac:dyDescent="0.35">
      <c r="A7" t="s">
        <v>20</v>
      </c>
      <c r="B7" t="s">
        <v>21</v>
      </c>
      <c r="C7" t="s">
        <v>8</v>
      </c>
      <c r="D7" t="s">
        <v>9</v>
      </c>
      <c r="E7">
        <v>75</v>
      </c>
      <c r="F7">
        <v>85.5</v>
      </c>
    </row>
    <row r="8" spans="1:6" x14ac:dyDescent="0.35">
      <c r="A8" t="s">
        <v>22</v>
      </c>
      <c r="B8" t="s">
        <v>23</v>
      </c>
      <c r="C8" t="s">
        <v>8</v>
      </c>
      <c r="D8" t="s">
        <v>16</v>
      </c>
      <c r="E8">
        <v>43</v>
      </c>
      <c r="F8">
        <v>47.730000000000004</v>
      </c>
    </row>
    <row r="9" spans="1:6" x14ac:dyDescent="0.35">
      <c r="A9" t="s">
        <v>24</v>
      </c>
      <c r="B9" t="s">
        <v>25</v>
      </c>
      <c r="C9" t="s">
        <v>8</v>
      </c>
      <c r="D9" t="s">
        <v>9</v>
      </c>
      <c r="E9">
        <v>83</v>
      </c>
      <c r="F9">
        <v>94.62</v>
      </c>
    </row>
    <row r="10" spans="1:6" x14ac:dyDescent="0.35">
      <c r="A10" t="s">
        <v>26</v>
      </c>
      <c r="B10" t="s">
        <v>27</v>
      </c>
      <c r="C10" t="s">
        <v>8</v>
      </c>
      <c r="D10" t="s">
        <v>28</v>
      </c>
      <c r="E10">
        <v>6</v>
      </c>
      <c r="F10">
        <v>7.8599999999999994</v>
      </c>
    </row>
    <row r="11" spans="1:6" x14ac:dyDescent="0.35">
      <c r="A11" t="s">
        <v>29</v>
      </c>
      <c r="B11" t="s">
        <v>30</v>
      </c>
      <c r="C11" t="s">
        <v>31</v>
      </c>
      <c r="D11" t="s">
        <v>19</v>
      </c>
      <c r="E11">
        <v>148</v>
      </c>
      <c r="F11">
        <v>164.28</v>
      </c>
    </row>
    <row r="12" spans="1:6" x14ac:dyDescent="0.35">
      <c r="A12" t="s">
        <v>32</v>
      </c>
      <c r="B12" t="s">
        <v>33</v>
      </c>
      <c r="C12" t="s">
        <v>31</v>
      </c>
      <c r="D12" t="s">
        <v>16</v>
      </c>
      <c r="E12">
        <v>44</v>
      </c>
      <c r="F12">
        <v>48.4</v>
      </c>
    </row>
    <row r="13" spans="1:6" x14ac:dyDescent="0.35">
      <c r="A13" t="s">
        <v>34</v>
      </c>
      <c r="B13" t="s">
        <v>35</v>
      </c>
      <c r="C13" t="s">
        <v>31</v>
      </c>
      <c r="D13" t="s">
        <v>9</v>
      </c>
      <c r="E13">
        <v>73</v>
      </c>
      <c r="F13">
        <v>94.17</v>
      </c>
    </row>
    <row r="14" spans="1:6" x14ac:dyDescent="0.35">
      <c r="A14" t="s">
        <v>36</v>
      </c>
      <c r="B14" t="s">
        <v>37</v>
      </c>
      <c r="C14" t="s">
        <v>31</v>
      </c>
      <c r="D14" t="s">
        <v>9</v>
      </c>
      <c r="E14">
        <v>112</v>
      </c>
      <c r="F14">
        <v>122.08</v>
      </c>
    </row>
    <row r="15" spans="1:6" x14ac:dyDescent="0.35">
      <c r="A15" t="s">
        <v>38</v>
      </c>
      <c r="B15" t="s">
        <v>39</v>
      </c>
      <c r="C15" t="s">
        <v>31</v>
      </c>
      <c r="D15" t="s">
        <v>9</v>
      </c>
      <c r="E15">
        <v>112</v>
      </c>
      <c r="F15">
        <v>146.72</v>
      </c>
    </row>
    <row r="16" spans="1:6" x14ac:dyDescent="0.35">
      <c r="A16" t="s">
        <v>40</v>
      </c>
      <c r="B16" t="s">
        <v>41</v>
      </c>
      <c r="C16" t="s">
        <v>31</v>
      </c>
      <c r="D16" t="s">
        <v>28</v>
      </c>
      <c r="E16">
        <v>12</v>
      </c>
      <c r="F16">
        <v>15.719999999999999</v>
      </c>
    </row>
    <row r="17" spans="1:6" x14ac:dyDescent="0.35">
      <c r="A17" t="s">
        <v>42</v>
      </c>
      <c r="B17" t="s">
        <v>43</v>
      </c>
      <c r="C17" t="s">
        <v>31</v>
      </c>
      <c r="D17" t="s">
        <v>28</v>
      </c>
      <c r="E17">
        <v>13</v>
      </c>
      <c r="F17">
        <v>16.64</v>
      </c>
    </row>
    <row r="18" spans="1:6" x14ac:dyDescent="0.35">
      <c r="A18" t="s">
        <v>44</v>
      </c>
      <c r="B18" t="s">
        <v>45</v>
      </c>
      <c r="C18" t="s">
        <v>31</v>
      </c>
      <c r="D18" t="s">
        <v>19</v>
      </c>
      <c r="E18">
        <v>134</v>
      </c>
      <c r="F18">
        <v>156.78</v>
      </c>
    </row>
    <row r="19" spans="1:6" x14ac:dyDescent="0.35">
      <c r="A19" t="s">
        <v>46</v>
      </c>
      <c r="B19" t="s">
        <v>47</v>
      </c>
      <c r="C19" t="s">
        <v>31</v>
      </c>
      <c r="D19" t="s">
        <v>28</v>
      </c>
      <c r="E19">
        <v>37</v>
      </c>
      <c r="F19">
        <v>49.21</v>
      </c>
    </row>
    <row r="20" spans="1:6" x14ac:dyDescent="0.35">
      <c r="A20" t="s">
        <v>48</v>
      </c>
      <c r="B20" t="s">
        <v>49</v>
      </c>
      <c r="C20" t="s">
        <v>31</v>
      </c>
      <c r="D20" t="s">
        <v>19</v>
      </c>
      <c r="E20">
        <v>150</v>
      </c>
      <c r="F20">
        <v>210</v>
      </c>
    </row>
    <row r="21" spans="1:6" x14ac:dyDescent="0.35">
      <c r="A21" t="s">
        <v>50</v>
      </c>
      <c r="B21" t="s">
        <v>51</v>
      </c>
      <c r="C21" t="s">
        <v>52</v>
      </c>
      <c r="D21" t="s">
        <v>16</v>
      </c>
      <c r="E21">
        <v>61</v>
      </c>
      <c r="F21">
        <v>76.25</v>
      </c>
    </row>
    <row r="22" spans="1:6" x14ac:dyDescent="0.35">
      <c r="A22" t="s">
        <v>53</v>
      </c>
      <c r="B22" t="s">
        <v>54</v>
      </c>
      <c r="C22" t="s">
        <v>52</v>
      </c>
      <c r="D22" t="s">
        <v>19</v>
      </c>
      <c r="E22">
        <v>126</v>
      </c>
      <c r="F22">
        <v>162.54</v>
      </c>
    </row>
    <row r="23" spans="1:6" x14ac:dyDescent="0.35">
      <c r="A23" t="s">
        <v>55</v>
      </c>
      <c r="B23" t="s">
        <v>56</v>
      </c>
      <c r="C23" t="s">
        <v>52</v>
      </c>
      <c r="D23" t="s">
        <v>19</v>
      </c>
      <c r="E23">
        <v>121</v>
      </c>
      <c r="F23">
        <v>141.57</v>
      </c>
    </row>
    <row r="24" spans="1:6" x14ac:dyDescent="0.35">
      <c r="A24" t="s">
        <v>57</v>
      </c>
      <c r="B24" t="s">
        <v>58</v>
      </c>
      <c r="C24" t="s">
        <v>52</v>
      </c>
      <c r="D24" t="s">
        <v>19</v>
      </c>
      <c r="E24">
        <v>141</v>
      </c>
      <c r="F24">
        <v>149.46</v>
      </c>
    </row>
    <row r="25" spans="1:6" x14ac:dyDescent="0.35">
      <c r="A25" t="s">
        <v>59</v>
      </c>
      <c r="B25" t="s">
        <v>60</v>
      </c>
      <c r="C25" t="s">
        <v>52</v>
      </c>
      <c r="D25" t="s">
        <v>19</v>
      </c>
      <c r="E25">
        <v>144</v>
      </c>
      <c r="F25">
        <v>156.96</v>
      </c>
    </row>
    <row r="26" spans="1:6" x14ac:dyDescent="0.35">
      <c r="A26" t="s">
        <v>61</v>
      </c>
      <c r="B26" t="s">
        <v>62</v>
      </c>
      <c r="C26" t="s">
        <v>52</v>
      </c>
      <c r="D26" t="s">
        <v>28</v>
      </c>
      <c r="E26">
        <v>7</v>
      </c>
      <c r="F26">
        <v>8.33</v>
      </c>
    </row>
    <row r="27" spans="1:6" x14ac:dyDescent="0.35">
      <c r="A27" t="s">
        <v>63</v>
      </c>
      <c r="B27" t="s">
        <v>64</v>
      </c>
      <c r="C27" t="s">
        <v>65</v>
      </c>
      <c r="D27" t="s">
        <v>28</v>
      </c>
      <c r="E27">
        <v>18</v>
      </c>
      <c r="F27">
        <v>24.66</v>
      </c>
    </row>
    <row r="28" spans="1:6" x14ac:dyDescent="0.35">
      <c r="A28" t="s">
        <v>66</v>
      </c>
      <c r="B28" t="s">
        <v>67</v>
      </c>
      <c r="C28" t="s">
        <v>65</v>
      </c>
      <c r="D28" t="s">
        <v>16</v>
      </c>
      <c r="E28">
        <v>48</v>
      </c>
      <c r="F28">
        <v>57.120000000000005</v>
      </c>
    </row>
    <row r="29" spans="1:6" x14ac:dyDescent="0.35">
      <c r="A29" t="s">
        <v>68</v>
      </c>
      <c r="B29" t="s">
        <v>69</v>
      </c>
      <c r="C29" t="s">
        <v>65</v>
      </c>
      <c r="D29" t="s">
        <v>28</v>
      </c>
      <c r="E29">
        <v>37</v>
      </c>
      <c r="F29">
        <v>41.81</v>
      </c>
    </row>
    <row r="30" spans="1:6" x14ac:dyDescent="0.35">
      <c r="A30" t="s">
        <v>70</v>
      </c>
      <c r="B30" t="s">
        <v>71</v>
      </c>
      <c r="C30" t="s">
        <v>65</v>
      </c>
      <c r="D30" t="s">
        <v>16</v>
      </c>
      <c r="E30">
        <v>47</v>
      </c>
      <c r="F30">
        <v>53.11</v>
      </c>
    </row>
    <row r="31" spans="1:6" x14ac:dyDescent="0.35">
      <c r="A31" t="s">
        <v>72</v>
      </c>
      <c r="B31" t="s">
        <v>73</v>
      </c>
      <c r="C31" t="s">
        <v>65</v>
      </c>
      <c r="D31" t="s">
        <v>19</v>
      </c>
      <c r="E31">
        <v>148</v>
      </c>
      <c r="F31">
        <v>201.28</v>
      </c>
    </row>
    <row r="32" spans="1:6" x14ac:dyDescent="0.35">
      <c r="A32" t="s">
        <v>74</v>
      </c>
      <c r="B32" t="s">
        <v>75</v>
      </c>
      <c r="C32" t="s">
        <v>65</v>
      </c>
      <c r="D32" t="s">
        <v>9</v>
      </c>
      <c r="E32">
        <v>93</v>
      </c>
      <c r="F32">
        <v>104.16</v>
      </c>
    </row>
    <row r="33" spans="1:6" x14ac:dyDescent="0.35">
      <c r="A33" t="s">
        <v>76</v>
      </c>
      <c r="B33" t="s">
        <v>77</v>
      </c>
      <c r="C33" t="s">
        <v>65</v>
      </c>
      <c r="D33" t="s">
        <v>9</v>
      </c>
      <c r="E33">
        <v>89</v>
      </c>
      <c r="F33">
        <v>117.48</v>
      </c>
    </row>
    <row r="34" spans="1:6" x14ac:dyDescent="0.35">
      <c r="A34" t="s">
        <v>78</v>
      </c>
      <c r="B34" t="s">
        <v>79</v>
      </c>
      <c r="C34" t="s">
        <v>65</v>
      </c>
      <c r="D34" t="s">
        <v>9</v>
      </c>
      <c r="E34">
        <v>95</v>
      </c>
      <c r="F34">
        <v>119.7</v>
      </c>
    </row>
    <row r="35" spans="1:6" x14ac:dyDescent="0.35">
      <c r="A35" t="s">
        <v>80</v>
      </c>
      <c r="B35" t="s">
        <v>81</v>
      </c>
      <c r="C35" t="s">
        <v>65</v>
      </c>
      <c r="D35" t="s">
        <v>16</v>
      </c>
      <c r="E35">
        <v>55</v>
      </c>
      <c r="F35">
        <v>58.3</v>
      </c>
    </row>
    <row r="36" spans="1:6" x14ac:dyDescent="0.35">
      <c r="A36" t="s">
        <v>82</v>
      </c>
      <c r="B36" t="s">
        <v>83</v>
      </c>
      <c r="C36" t="s">
        <v>65</v>
      </c>
      <c r="D36" t="s">
        <v>28</v>
      </c>
      <c r="E36">
        <v>5</v>
      </c>
      <c r="F36">
        <v>6.7</v>
      </c>
    </row>
    <row r="37" spans="1:6" x14ac:dyDescent="0.35">
      <c r="A37" t="s">
        <v>84</v>
      </c>
      <c r="B37" t="s">
        <v>85</v>
      </c>
      <c r="C37" t="s">
        <v>65</v>
      </c>
      <c r="D37" t="s">
        <v>9</v>
      </c>
      <c r="E37">
        <v>90</v>
      </c>
      <c r="F37">
        <v>96.3</v>
      </c>
    </row>
    <row r="38" spans="1:6" x14ac:dyDescent="0.35">
      <c r="A38" t="s">
        <v>86</v>
      </c>
      <c r="B38" t="s">
        <v>87</v>
      </c>
      <c r="C38" t="s">
        <v>88</v>
      </c>
      <c r="D38" t="s">
        <v>9</v>
      </c>
      <c r="E38">
        <v>67</v>
      </c>
      <c r="F38">
        <v>85.76</v>
      </c>
    </row>
    <row r="39" spans="1:6" x14ac:dyDescent="0.35">
      <c r="A39" t="s">
        <v>89</v>
      </c>
      <c r="B39" t="s">
        <v>90</v>
      </c>
      <c r="C39" t="s">
        <v>88</v>
      </c>
      <c r="D39" t="s">
        <v>9</v>
      </c>
      <c r="E39">
        <v>72</v>
      </c>
      <c r="F39">
        <v>79.92</v>
      </c>
    </row>
    <row r="40" spans="1:6" x14ac:dyDescent="0.35">
      <c r="A40" t="s">
        <v>91</v>
      </c>
      <c r="B40" t="s">
        <v>92</v>
      </c>
      <c r="C40" t="s">
        <v>88</v>
      </c>
      <c r="D40" t="s">
        <v>28</v>
      </c>
      <c r="E40">
        <v>37</v>
      </c>
      <c r="F40">
        <v>42.55</v>
      </c>
    </row>
    <row r="41" spans="1:6" x14ac:dyDescent="0.35">
      <c r="A41" t="s">
        <v>93</v>
      </c>
      <c r="B41" t="s">
        <v>94</v>
      </c>
      <c r="C41" t="s">
        <v>88</v>
      </c>
      <c r="D41" t="s">
        <v>9</v>
      </c>
      <c r="E41">
        <v>90</v>
      </c>
      <c r="F41">
        <v>115.2</v>
      </c>
    </row>
    <row r="42" spans="1:6" x14ac:dyDescent="0.35">
      <c r="A42" t="s">
        <v>95</v>
      </c>
      <c r="B42" t="s">
        <v>96</v>
      </c>
      <c r="C42" t="s">
        <v>88</v>
      </c>
      <c r="D42" t="s">
        <v>19</v>
      </c>
      <c r="E42">
        <v>138</v>
      </c>
      <c r="F42">
        <v>173.88</v>
      </c>
    </row>
    <row r="43" spans="1:6" x14ac:dyDescent="0.35">
      <c r="A43" t="s">
        <v>97</v>
      </c>
      <c r="B43" t="s">
        <v>98</v>
      </c>
      <c r="C43" t="s">
        <v>88</v>
      </c>
      <c r="D43" t="s">
        <v>19</v>
      </c>
      <c r="E43">
        <v>120</v>
      </c>
      <c r="F43">
        <v>162</v>
      </c>
    </row>
    <row r="44" spans="1:6" x14ac:dyDescent="0.35">
      <c r="A44" t="s">
        <v>99</v>
      </c>
      <c r="B44" t="s">
        <v>100</v>
      </c>
      <c r="C44" t="s">
        <v>88</v>
      </c>
      <c r="D44" t="s">
        <v>9</v>
      </c>
      <c r="E44">
        <v>67</v>
      </c>
      <c r="F44">
        <v>83.08</v>
      </c>
    </row>
    <row r="45" spans="1:6" x14ac:dyDescent="0.35">
      <c r="A45" t="s">
        <v>101</v>
      </c>
      <c r="B45" t="s">
        <v>102</v>
      </c>
      <c r="C45" t="s">
        <v>88</v>
      </c>
      <c r="D45" t="s">
        <v>9</v>
      </c>
      <c r="E45">
        <v>76</v>
      </c>
      <c r="F45">
        <v>82.08</v>
      </c>
    </row>
    <row r="46" spans="1:6" x14ac:dyDescent="0.35">
      <c r="A46" t="s">
        <v>103</v>
      </c>
      <c r="B46" t="s">
        <v>104</v>
      </c>
      <c r="C46" t="s">
        <v>88</v>
      </c>
      <c r="D46" t="s">
        <v>9</v>
      </c>
      <c r="E46">
        <v>50</v>
      </c>
      <c r="F46">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48"/>
  <sheetViews>
    <sheetView topLeftCell="I1" zoomScale="90" zoomScaleNormal="90" workbookViewId="0">
      <selection activeCell="BN15" sqref="BN15"/>
    </sheetView>
  </sheetViews>
  <sheetFormatPr defaultRowHeight="14.5" x14ac:dyDescent="0.35"/>
  <cols>
    <col min="1" max="1" width="12.90625" bestFit="1" customWidth="1"/>
    <col min="2" max="2" width="23.6328125" bestFit="1" customWidth="1"/>
    <col min="4" max="4" width="12.90625" bestFit="1" customWidth="1"/>
    <col min="5" max="5" width="23.6328125" bestFit="1" customWidth="1"/>
    <col min="6" max="6" width="23.90625" bestFit="1" customWidth="1"/>
    <col min="8" max="8" width="12.90625" bestFit="1" customWidth="1"/>
    <col min="9" max="9" width="19.453125" bestFit="1" customWidth="1"/>
    <col min="10" max="10" width="16.1796875" bestFit="1" customWidth="1"/>
    <col min="11" max="11" width="7.81640625" customWidth="1"/>
    <col min="12" max="12" width="9.81640625" customWidth="1"/>
    <col min="13" max="13" width="9.453125" bestFit="1" customWidth="1"/>
    <col min="14" max="14" width="11" bestFit="1" customWidth="1"/>
    <col min="15" max="16" width="9.453125" bestFit="1" customWidth="1"/>
    <col min="17" max="17" width="10.26953125" customWidth="1"/>
    <col min="18" max="18" width="12.6328125" customWidth="1"/>
    <col min="19" max="19" width="21.08984375" bestFit="1" customWidth="1"/>
    <col min="20" max="20" width="15.81640625" customWidth="1"/>
    <col min="21" max="22" width="11" bestFit="1" customWidth="1"/>
    <col min="23" max="23" width="23.36328125" bestFit="1" customWidth="1"/>
    <col min="24" max="24" width="12.54296875" bestFit="1" customWidth="1"/>
    <col min="25" max="26" width="11" bestFit="1" customWidth="1"/>
    <col min="27" max="27" width="11" customWidth="1"/>
    <col min="28" max="29" width="11" style="2" customWidth="1"/>
    <col min="30" max="30" width="11" style="6" customWidth="1"/>
    <col min="31" max="31" width="11" customWidth="1"/>
    <col min="32" max="32" width="7.90625" customWidth="1"/>
    <col min="33" max="33" width="23.6328125" bestFit="1" customWidth="1"/>
    <col min="34" max="34" width="23.90625" bestFit="1" customWidth="1"/>
    <col min="36" max="36" width="12.90625" bestFit="1" customWidth="1"/>
    <col min="37" max="37" width="23.6328125" bestFit="1" customWidth="1"/>
    <col min="38" max="38" width="8.7265625" customWidth="1"/>
    <col min="39" max="39" width="11.36328125" customWidth="1"/>
    <col min="40" max="42" width="12.26953125" customWidth="1"/>
    <col min="43" max="43" width="12.90625" bestFit="1" customWidth="1"/>
    <col min="44" max="44" width="23.6328125" bestFit="1" customWidth="1"/>
    <col min="46" max="46" width="12.90625" bestFit="1" customWidth="1"/>
    <col min="47" max="47" width="23.6328125" bestFit="1" customWidth="1"/>
  </cols>
  <sheetData>
    <row r="1" spans="1:47" x14ac:dyDescent="0.35">
      <c r="AN1" t="str">
        <f ca="1">VLOOKUP(1,AM:AO,2,0)</f>
        <v>Category04</v>
      </c>
      <c r="AO1" s="2">
        <f ca="1">VLOOKUP(1,AM:AO,3,0)</f>
        <v>95269.4</v>
      </c>
    </row>
    <row r="2" spans="1:47" x14ac:dyDescent="0.35">
      <c r="AB2" s="2" t="b">
        <v>1</v>
      </c>
      <c r="AC2" s="2" t="b">
        <v>1</v>
      </c>
      <c r="AD2" s="6" t="b">
        <v>1</v>
      </c>
    </row>
    <row r="3" spans="1:47" x14ac:dyDescent="0.35">
      <c r="A3" s="3" t="s">
        <v>119</v>
      </c>
      <c r="B3" t="s">
        <v>120</v>
      </c>
      <c r="D3" s="3" t="s">
        <v>119</v>
      </c>
      <c r="E3" t="s">
        <v>120</v>
      </c>
      <c r="F3" t="s">
        <v>121</v>
      </c>
      <c r="M3" t="str">
        <f ca="1">VLOOKUP(1,L2:O92,2,0)</f>
        <v>Product42</v>
      </c>
      <c r="N3" s="8">
        <f ca="1">VLOOKUP(1,L2:O92,3,0)</f>
        <v>3240</v>
      </c>
      <c r="O3">
        <f ca="1">VLOOKUP(1,L2:O92,4,0)</f>
        <v>127</v>
      </c>
      <c r="Q3">
        <v>67</v>
      </c>
      <c r="R3">
        <f>COUNT(J:J)-10</f>
        <v>34</v>
      </c>
      <c r="S3">
        <f>MIN(Q3:R3)</f>
        <v>34</v>
      </c>
      <c r="AA3" t="s">
        <v>146</v>
      </c>
      <c r="AB3" s="2" t="s">
        <v>147</v>
      </c>
      <c r="AC3" s="2" t="s">
        <v>148</v>
      </c>
      <c r="AD3" s="6" t="s">
        <v>145</v>
      </c>
      <c r="AG3" t="s">
        <v>120</v>
      </c>
      <c r="AH3" t="s">
        <v>121</v>
      </c>
      <c r="AJ3" s="3" t="s">
        <v>119</v>
      </c>
      <c r="AK3" t="s">
        <v>120</v>
      </c>
      <c r="AM3" cm="1">
        <f t="array" aca="1" ref="AM3:AM7" ca="1">RANK(_xlfn.ANCHORARRAY(AO3),_xlfn.ANCHORARRAY(AO3))</f>
        <v>4</v>
      </c>
      <c r="AN3" t="str" cm="1">
        <f t="array" aca="1" ref="AN3:AN7" ca="1">OFFSET($AJ$4,0,0,COUNT($AK:$AK))</f>
        <v>Category01</v>
      </c>
      <c r="AO3" s="2" cm="1">
        <f t="array" aca="1" ref="AO3:AO7" ca="1">OFFSET($AJ$4,0,1,COUNT($AK:$AK))</f>
        <v>69261.950000000012</v>
      </c>
      <c r="AQ3" s="3" t="s">
        <v>119</v>
      </c>
      <c r="AR3" t="s">
        <v>120</v>
      </c>
      <c r="AT3" s="3" t="s">
        <v>119</v>
      </c>
      <c r="AU3" t="s">
        <v>120</v>
      </c>
    </row>
    <row r="4" spans="1:47" x14ac:dyDescent="0.35">
      <c r="A4" s="4">
        <v>1</v>
      </c>
      <c r="B4" s="2">
        <v>13167.810000000001</v>
      </c>
      <c r="D4" s="4" t="s">
        <v>122</v>
      </c>
      <c r="E4" s="2">
        <v>41346.959999999992</v>
      </c>
      <c r="F4" s="2">
        <v>34290</v>
      </c>
      <c r="H4" s="3" t="s">
        <v>119</v>
      </c>
      <c r="I4" t="s">
        <v>149</v>
      </c>
      <c r="J4" t="s">
        <v>134</v>
      </c>
      <c r="V4" t="s">
        <v>144</v>
      </c>
      <c r="W4" s="2">
        <f>GETPIVOTDATA("Sum of Total selling values",$AG$3)</f>
        <v>401411.91999999969</v>
      </c>
      <c r="AA4" s="4" t="s">
        <v>122</v>
      </c>
      <c r="AB4" s="2">
        <f>IF($AB$2=TRUE,VLOOKUP(AA4,D3:F15,2,0),NA())</f>
        <v>41346.959999999992</v>
      </c>
      <c r="AC4" s="2">
        <f>IF($AC$2=TRUE,ABS(VLOOKUP(AA4,D3:F15,3,0)-VLOOKUP(AA4,D3:F15,2,0)),NA())</f>
        <v>7056.9599999999919</v>
      </c>
      <c r="AD4" s="6">
        <f>IF($AD$2=TRUE,AC4/VLOOKUP(AA4,D3:F15,3,0),"")</f>
        <v>0.20580227471566032</v>
      </c>
      <c r="AG4" s="2">
        <v>401411.91999999969</v>
      </c>
      <c r="AH4" s="2">
        <v>332504</v>
      </c>
      <c r="AJ4" s="4" t="s">
        <v>8</v>
      </c>
      <c r="AK4" s="2">
        <v>69261.950000000012</v>
      </c>
      <c r="AL4" s="2"/>
      <c r="AM4">
        <f ca="1"/>
        <v>2</v>
      </c>
      <c r="AN4" s="2" t="str">
        <f ca="1"/>
        <v>Category02</v>
      </c>
      <c r="AO4" s="2">
        <f ca="1"/>
        <v>92963.87</v>
      </c>
      <c r="AP4" s="2"/>
      <c r="AQ4" s="4" t="s">
        <v>113</v>
      </c>
      <c r="AR4" s="2">
        <v>208140.15000000005</v>
      </c>
      <c r="AT4" s="4" t="s">
        <v>112</v>
      </c>
      <c r="AU4" s="2">
        <v>199516.90000000008</v>
      </c>
    </row>
    <row r="5" spans="1:47" x14ac:dyDescent="0.35">
      <c r="A5" s="4">
        <v>2</v>
      </c>
      <c r="B5" s="2">
        <v>13210.220000000001</v>
      </c>
      <c r="D5" s="4" t="s">
        <v>123</v>
      </c>
      <c r="E5" s="2">
        <v>30857.300000000003</v>
      </c>
      <c r="F5" s="2">
        <v>25341</v>
      </c>
      <c r="H5" s="4" t="s">
        <v>7</v>
      </c>
      <c r="I5" s="2">
        <v>1350.44</v>
      </c>
      <c r="J5" s="9">
        <v>94</v>
      </c>
      <c r="L5" cm="1">
        <f t="array" aca="1" ref="L5:L48" ca="1">RANK(_xlfn.ANCHORARRAY(N5),_xlfn.ANCHORARRAY(N5))</f>
        <v>14</v>
      </c>
      <c r="M5" t="str" cm="1">
        <f t="array" aca="1" ref="M5:M48" ca="1">OFFSET($H$5,0,0,COUNT($I$4:$I$92))</f>
        <v>Product01</v>
      </c>
      <c r="N5" cm="1">
        <f t="array" aca="1" ref="N5:N48" ca="1">OFFSET($H$5,0,1,COUNT($I$4:$I$92))</f>
        <v>1350.44</v>
      </c>
      <c r="O5" cm="1">
        <f t="array" aca="1" ref="O5:O48" ca="1">OFFSET($H$5,0,2,COUNT($I$4:$I$92))</f>
        <v>94</v>
      </c>
      <c r="Q5" t="str" cm="1">
        <f t="array" aca="1" ref="Q5:Q14" ca="1">OFFSET($H$5,$S$3,0,10)</f>
        <v>Product35</v>
      </c>
      <c r="R5" cm="1">
        <f t="array" aca="1" ref="R5:R14" ca="1">OFFSET($H$5,$S$3,1,10)</f>
        <v>87.100000000000023</v>
      </c>
      <c r="V5" t="s">
        <v>143</v>
      </c>
      <c r="W5" s="7">
        <f>GETPIVOTDATA("Sum of Total selling values",$AG$3)-GETPIVOTDATA("Sum of Total buying values",$AG$3)</f>
        <v>68907.919999999693</v>
      </c>
      <c r="AA5" s="4" t="s">
        <v>123</v>
      </c>
      <c r="AB5" s="2">
        <f t="shared" ref="AB5:AB15" si="0">IF($AB$2=TRUE,VLOOKUP(AA5,D4:F16,2,0),NA())</f>
        <v>30857.300000000003</v>
      </c>
      <c r="AC5" s="2">
        <f t="shared" ref="AC5:AC15" si="1">IF($AC$2=TRUE,ABS(VLOOKUP(AA5,D4:F16,3,0)-VLOOKUP(AA5,D4:F16,2,0)),NA())</f>
        <v>5516.3000000000029</v>
      </c>
      <c r="AD5" s="6">
        <f t="shared" ref="AD5:AD15" si="2">IF($AD$2=TRUE,AC5/VLOOKUP(AA5,D4:F16,3,0),"")</f>
        <v>0.21768280651907987</v>
      </c>
      <c r="AJ5" s="4" t="s">
        <v>31</v>
      </c>
      <c r="AK5" s="2">
        <v>92963.87</v>
      </c>
      <c r="AL5" s="2"/>
      <c r="AM5">
        <f ca="1"/>
        <v>5</v>
      </c>
      <c r="AN5" s="2" t="str">
        <f ca="1"/>
        <v>Category03</v>
      </c>
      <c r="AO5" s="2">
        <f ca="1"/>
        <v>52299.509999999995</v>
      </c>
      <c r="AP5" s="2"/>
      <c r="AQ5" s="4" t="s">
        <v>111</v>
      </c>
      <c r="AR5" s="2">
        <v>133923.87000000002</v>
      </c>
      <c r="AT5" s="4" t="s">
        <v>111</v>
      </c>
      <c r="AU5" s="2">
        <v>201895.01999999993</v>
      </c>
    </row>
    <row r="6" spans="1:47" x14ac:dyDescent="0.35">
      <c r="A6" s="4">
        <v>3</v>
      </c>
      <c r="B6" s="2">
        <v>20202.099999999995</v>
      </c>
      <c r="D6" s="4" t="s">
        <v>124</v>
      </c>
      <c r="E6" s="2">
        <v>28616.65</v>
      </c>
      <c r="F6" s="2">
        <v>23437</v>
      </c>
      <c r="H6" s="4" t="s">
        <v>11</v>
      </c>
      <c r="I6" s="2">
        <v>2141.9999999999995</v>
      </c>
      <c r="J6" s="9">
        <v>94</v>
      </c>
      <c r="L6">
        <f ca="1"/>
        <v>6</v>
      </c>
      <c r="M6" t="str">
        <f ca="1"/>
        <v>Product02</v>
      </c>
      <c r="N6">
        <f ca="1"/>
        <v>2141.9999999999995</v>
      </c>
      <c r="O6">
        <f ca="1"/>
        <v>94</v>
      </c>
      <c r="Q6" t="str">
        <f ca="1"/>
        <v>Product36</v>
      </c>
      <c r="R6">
        <f ca="1"/>
        <v>866.69999999999982</v>
      </c>
      <c r="V6" t="s">
        <v>145</v>
      </c>
      <c r="W6" s="5">
        <f>W5/GETPIVOTDATA("Sum of Total buying values",$AG$3)</f>
        <v>0.20723937155643149</v>
      </c>
      <c r="AA6" s="4" t="s">
        <v>124</v>
      </c>
      <c r="AB6" s="2">
        <f t="shared" si="0"/>
        <v>28616.65</v>
      </c>
      <c r="AC6" s="2">
        <f t="shared" si="1"/>
        <v>5179.6500000000015</v>
      </c>
      <c r="AD6" s="6">
        <f t="shared" si="2"/>
        <v>0.22100311473311438</v>
      </c>
      <c r="AJ6" s="4" t="s">
        <v>52</v>
      </c>
      <c r="AK6" s="2">
        <v>52299.509999999995</v>
      </c>
      <c r="AL6" s="2"/>
      <c r="AM6">
        <f ca="1"/>
        <v>1</v>
      </c>
      <c r="AN6" s="2" t="str">
        <f ca="1"/>
        <v>Category04</v>
      </c>
      <c r="AO6" s="2">
        <f ca="1"/>
        <v>95269.4</v>
      </c>
      <c r="AP6" s="2"/>
      <c r="AQ6" s="4" t="s">
        <v>110</v>
      </c>
      <c r="AR6" s="2">
        <v>59347.900000000009</v>
      </c>
    </row>
    <row r="7" spans="1:47" x14ac:dyDescent="0.35">
      <c r="A7" s="4">
        <v>4</v>
      </c>
      <c r="B7" s="2">
        <v>11312.2</v>
      </c>
      <c r="D7" s="4" t="s">
        <v>125</v>
      </c>
      <c r="E7" s="2">
        <v>26579.11</v>
      </c>
      <c r="F7" s="2">
        <v>21282</v>
      </c>
      <c r="H7" s="4" t="s">
        <v>13</v>
      </c>
      <c r="I7" s="2">
        <v>890.34000000000015</v>
      </c>
      <c r="J7" s="9">
        <v>79</v>
      </c>
      <c r="L7">
        <f ca="1"/>
        <v>25</v>
      </c>
      <c r="M7" t="str">
        <f ca="1"/>
        <v>Product03</v>
      </c>
      <c r="N7">
        <f ca="1"/>
        <v>890.34000000000015</v>
      </c>
      <c r="O7">
        <f ca="1"/>
        <v>79</v>
      </c>
      <c r="Q7" t="str">
        <f ca="1"/>
        <v>Product37</v>
      </c>
      <c r="R7">
        <f ca="1"/>
        <v>771.84</v>
      </c>
      <c r="AA7" s="4" t="s">
        <v>125</v>
      </c>
      <c r="AB7" s="2">
        <f t="shared" si="0"/>
        <v>26579.11</v>
      </c>
      <c r="AC7" s="2">
        <f t="shared" si="1"/>
        <v>5297.1100000000006</v>
      </c>
      <c r="AD7" s="6">
        <f t="shared" si="2"/>
        <v>0.24890094915891367</v>
      </c>
      <c r="AJ7" s="4" t="s">
        <v>65</v>
      </c>
      <c r="AK7" s="2">
        <v>95269.4</v>
      </c>
      <c r="AL7" s="2"/>
      <c r="AM7">
        <f ca="1"/>
        <v>3</v>
      </c>
      <c r="AN7" s="2" t="str">
        <f ca="1"/>
        <v>Category05</v>
      </c>
      <c r="AO7" s="2">
        <f ca="1"/>
        <v>91617.19</v>
      </c>
      <c r="AP7" s="2"/>
    </row>
    <row r="8" spans="1:47" x14ac:dyDescent="0.35">
      <c r="A8" s="4">
        <v>5</v>
      </c>
      <c r="B8" s="2">
        <v>11711.449999999999</v>
      </c>
      <c r="D8" s="4" t="s">
        <v>126</v>
      </c>
      <c r="E8" s="2">
        <v>30910.45</v>
      </c>
      <c r="F8" s="2">
        <v>26526</v>
      </c>
      <c r="H8" s="4" t="s">
        <v>15</v>
      </c>
      <c r="I8" s="2">
        <v>732.60000000000025</v>
      </c>
      <c r="J8" s="9">
        <v>124</v>
      </c>
      <c r="L8">
        <f ca="1"/>
        <v>30</v>
      </c>
      <c r="M8" t="str">
        <f ca="1"/>
        <v>Product04</v>
      </c>
      <c r="N8">
        <f ca="1"/>
        <v>732.60000000000025</v>
      </c>
      <c r="O8">
        <f ca="1"/>
        <v>124</v>
      </c>
      <c r="Q8" t="str">
        <f ca="1"/>
        <v>Product38</v>
      </c>
      <c r="R8">
        <f ca="1"/>
        <v>1118.8799999999999</v>
      </c>
      <c r="AA8" s="4" t="s">
        <v>126</v>
      </c>
      <c r="AB8" s="2">
        <f t="shared" si="0"/>
        <v>30910.45</v>
      </c>
      <c r="AC8" s="2">
        <f t="shared" si="1"/>
        <v>4384.4500000000007</v>
      </c>
      <c r="AD8" s="6">
        <f t="shared" si="2"/>
        <v>0.16528877327904701</v>
      </c>
      <c r="AJ8" s="4" t="s">
        <v>88</v>
      </c>
      <c r="AK8" s="2">
        <v>91617.19</v>
      </c>
      <c r="AL8" s="2"/>
      <c r="AM8" s="2"/>
      <c r="AN8" s="2"/>
      <c r="AO8" s="2"/>
      <c r="AP8" s="2"/>
    </row>
    <row r="9" spans="1:47" x14ac:dyDescent="0.35">
      <c r="A9" s="4">
        <v>6</v>
      </c>
      <c r="B9" s="2">
        <v>14365.540000000005</v>
      </c>
      <c r="D9" s="4" t="s">
        <v>127</v>
      </c>
      <c r="E9" s="2">
        <v>30533.710000000003</v>
      </c>
      <c r="F9" s="2">
        <v>24879</v>
      </c>
      <c r="H9" s="4" t="s">
        <v>18</v>
      </c>
      <c r="I9" s="2">
        <v>2178.5400000000009</v>
      </c>
      <c r="J9" s="9">
        <v>101</v>
      </c>
      <c r="L9">
        <f ca="1"/>
        <v>5</v>
      </c>
      <c r="M9" t="str">
        <f ca="1"/>
        <v>Product05</v>
      </c>
      <c r="N9">
        <f ca="1"/>
        <v>2178.5400000000009</v>
      </c>
      <c r="O9">
        <f ca="1"/>
        <v>101</v>
      </c>
      <c r="Q9" t="str">
        <f ca="1"/>
        <v>Product39</v>
      </c>
      <c r="R9">
        <f ca="1"/>
        <v>382.95000000000005</v>
      </c>
      <c r="AA9" s="4" t="s">
        <v>127</v>
      </c>
      <c r="AB9" s="2">
        <f t="shared" si="0"/>
        <v>30533.710000000003</v>
      </c>
      <c r="AC9" s="2">
        <f t="shared" si="1"/>
        <v>5654.7100000000028</v>
      </c>
      <c r="AD9" s="6">
        <f t="shared" si="2"/>
        <v>0.22728847622492876</v>
      </c>
    </row>
    <row r="10" spans="1:47" x14ac:dyDescent="0.35">
      <c r="A10" s="4">
        <v>7</v>
      </c>
      <c r="B10" s="2">
        <v>7132.79</v>
      </c>
      <c r="D10" s="4" t="s">
        <v>128</v>
      </c>
      <c r="E10" s="2">
        <v>35251.79</v>
      </c>
      <c r="F10" s="2">
        <v>29878</v>
      </c>
      <c r="H10" s="4" t="s">
        <v>21</v>
      </c>
      <c r="I10" s="2">
        <v>684</v>
      </c>
      <c r="J10" s="9">
        <v>53</v>
      </c>
      <c r="L10">
        <f ca="1"/>
        <v>31</v>
      </c>
      <c r="M10" t="str">
        <f ca="1"/>
        <v>Product06</v>
      </c>
      <c r="N10">
        <f ca="1"/>
        <v>684</v>
      </c>
      <c r="O10">
        <f ca="1"/>
        <v>53</v>
      </c>
      <c r="Q10" t="str">
        <f ca="1"/>
        <v>Product40</v>
      </c>
      <c r="R10">
        <f ca="1"/>
        <v>1152.0000000000002</v>
      </c>
      <c r="AA10" s="4" t="s">
        <v>128</v>
      </c>
      <c r="AB10" s="2">
        <f t="shared" si="0"/>
        <v>35251.79</v>
      </c>
      <c r="AC10" s="2">
        <f t="shared" si="1"/>
        <v>5373.7900000000009</v>
      </c>
      <c r="AD10" s="6">
        <f t="shared" si="2"/>
        <v>0.1798577548698039</v>
      </c>
    </row>
    <row r="11" spans="1:47" x14ac:dyDescent="0.35">
      <c r="A11" s="4">
        <v>8</v>
      </c>
      <c r="B11" s="2">
        <v>14262.46</v>
      </c>
      <c r="D11" s="4" t="s">
        <v>129</v>
      </c>
      <c r="E11" s="2">
        <v>35350.400000000016</v>
      </c>
      <c r="F11" s="2">
        <v>29831</v>
      </c>
      <c r="H11" s="4" t="s">
        <v>23</v>
      </c>
      <c r="I11" s="2">
        <v>238.65000000000003</v>
      </c>
      <c r="J11" s="9">
        <v>48</v>
      </c>
      <c r="L11">
        <f ca="1"/>
        <v>40</v>
      </c>
      <c r="M11" t="str">
        <f ca="1"/>
        <v>Product07</v>
      </c>
      <c r="N11">
        <f ca="1"/>
        <v>238.65000000000003</v>
      </c>
      <c r="O11">
        <f ca="1"/>
        <v>48</v>
      </c>
      <c r="Q11" t="str">
        <f ca="1"/>
        <v>Product41</v>
      </c>
      <c r="R11">
        <f ca="1"/>
        <v>2608.2000000000007</v>
      </c>
      <c r="AA11" s="4" t="s">
        <v>129</v>
      </c>
      <c r="AB11" s="2">
        <f t="shared" si="0"/>
        <v>35350.400000000016</v>
      </c>
      <c r="AC11" s="2">
        <f t="shared" si="1"/>
        <v>5519.400000000016</v>
      </c>
      <c r="AD11" s="6">
        <f t="shared" si="2"/>
        <v>0.18502229224632147</v>
      </c>
    </row>
    <row r="12" spans="1:47" x14ac:dyDescent="0.35">
      <c r="A12" s="4">
        <v>9</v>
      </c>
      <c r="B12" s="2">
        <v>16824.670000000002</v>
      </c>
      <c r="D12" s="4" t="s">
        <v>130</v>
      </c>
      <c r="E12" s="2">
        <v>35242.810000000005</v>
      </c>
      <c r="F12" s="2">
        <v>28758</v>
      </c>
      <c r="H12" s="4" t="s">
        <v>25</v>
      </c>
      <c r="I12" s="2">
        <v>1040.8200000000002</v>
      </c>
      <c r="J12" s="9">
        <v>111</v>
      </c>
      <c r="L12">
        <f ca="1"/>
        <v>21</v>
      </c>
      <c r="M12" t="str">
        <f ca="1"/>
        <v>Product08</v>
      </c>
      <c r="N12">
        <f ca="1"/>
        <v>1040.8200000000002</v>
      </c>
      <c r="O12">
        <f ca="1"/>
        <v>111</v>
      </c>
      <c r="Q12" t="str">
        <f ca="1"/>
        <v>Product42</v>
      </c>
      <c r="R12">
        <f ca="1"/>
        <v>3240</v>
      </c>
      <c r="AA12" s="4" t="s">
        <v>130</v>
      </c>
      <c r="AB12" s="2">
        <f t="shared" si="0"/>
        <v>35242.810000000005</v>
      </c>
      <c r="AC12" s="2">
        <f t="shared" si="1"/>
        <v>6484.8100000000049</v>
      </c>
      <c r="AD12" s="6">
        <f t="shared" si="2"/>
        <v>0.22549586202100302</v>
      </c>
    </row>
    <row r="13" spans="1:47" x14ac:dyDescent="0.35">
      <c r="A13" s="4">
        <v>10</v>
      </c>
      <c r="B13" s="2">
        <v>15229.35</v>
      </c>
      <c r="D13" s="4" t="s">
        <v>131</v>
      </c>
      <c r="E13" s="2">
        <v>33500.69000000001</v>
      </c>
      <c r="F13" s="2">
        <v>27842</v>
      </c>
      <c r="H13" s="4" t="s">
        <v>27</v>
      </c>
      <c r="I13" s="2">
        <v>78.599999999999994</v>
      </c>
      <c r="J13" s="9">
        <v>74</v>
      </c>
      <c r="L13">
        <f ca="1"/>
        <v>44</v>
      </c>
      <c r="M13" t="str">
        <f ca="1"/>
        <v>Product09</v>
      </c>
      <c r="N13">
        <f ca="1"/>
        <v>78.599999999999994</v>
      </c>
      <c r="O13">
        <f ca="1"/>
        <v>74</v>
      </c>
      <c r="Q13" t="str">
        <f ca="1"/>
        <v>Product43</v>
      </c>
      <c r="R13">
        <f ca="1"/>
        <v>664.64</v>
      </c>
      <c r="AA13" s="4" t="s">
        <v>131</v>
      </c>
      <c r="AB13" s="2">
        <f t="shared" si="0"/>
        <v>33500.69000000001</v>
      </c>
      <c r="AC13" s="2">
        <f t="shared" si="1"/>
        <v>5658.6900000000096</v>
      </c>
      <c r="AD13" s="6">
        <f t="shared" si="2"/>
        <v>0.20324294231736259</v>
      </c>
    </row>
    <row r="14" spans="1:47" x14ac:dyDescent="0.35">
      <c r="A14" s="4">
        <v>11</v>
      </c>
      <c r="B14" s="2">
        <v>11915.58</v>
      </c>
      <c r="D14" s="4" t="s">
        <v>132</v>
      </c>
      <c r="E14" s="2">
        <v>36124.07</v>
      </c>
      <c r="F14" s="2">
        <v>29306</v>
      </c>
      <c r="H14" s="4" t="s">
        <v>30</v>
      </c>
      <c r="I14" s="2">
        <v>1971.36</v>
      </c>
      <c r="J14" s="9">
        <v>100</v>
      </c>
      <c r="L14">
        <f ca="1"/>
        <v>7</v>
      </c>
      <c r="M14" t="str">
        <f ca="1"/>
        <v>Product10</v>
      </c>
      <c r="N14">
        <f ca="1"/>
        <v>1971.36</v>
      </c>
      <c r="O14">
        <f ca="1"/>
        <v>100</v>
      </c>
      <c r="Q14" t="str">
        <f ca="1"/>
        <v>Product44</v>
      </c>
      <c r="R14">
        <f ca="1"/>
        <v>1559.5199999999998</v>
      </c>
      <c r="AA14" s="4" t="s">
        <v>132</v>
      </c>
      <c r="AB14" s="2">
        <f t="shared" si="0"/>
        <v>36124.07</v>
      </c>
      <c r="AC14" s="2">
        <f t="shared" si="1"/>
        <v>6818.07</v>
      </c>
      <c r="AD14" s="6">
        <f t="shared" si="2"/>
        <v>0.2326509929707227</v>
      </c>
    </row>
    <row r="15" spans="1:47" x14ac:dyDescent="0.35">
      <c r="A15" s="4">
        <v>12</v>
      </c>
      <c r="B15" s="2">
        <v>14837.359999999999</v>
      </c>
      <c r="D15" s="4" t="s">
        <v>133</v>
      </c>
      <c r="E15" s="2">
        <v>37097.979999999996</v>
      </c>
      <c r="F15" s="2">
        <v>31134</v>
      </c>
      <c r="H15" s="4" t="s">
        <v>33</v>
      </c>
      <c r="I15" s="2">
        <v>677.5999999999998</v>
      </c>
      <c r="J15" s="9">
        <v>121</v>
      </c>
      <c r="L15">
        <f ca="1"/>
        <v>32</v>
      </c>
      <c r="M15" t="str">
        <f ca="1"/>
        <v>Product11</v>
      </c>
      <c r="N15">
        <f ca="1"/>
        <v>677.5999999999998</v>
      </c>
      <c r="O15">
        <f ca="1"/>
        <v>121</v>
      </c>
      <c r="AA15" s="4" t="s">
        <v>133</v>
      </c>
      <c r="AB15" s="2">
        <f t="shared" si="0"/>
        <v>37097.979999999996</v>
      </c>
      <c r="AC15" s="2">
        <f t="shared" si="1"/>
        <v>5963.9799999999959</v>
      </c>
      <c r="AD15" s="6">
        <f t="shared" si="2"/>
        <v>0.19155842487312894</v>
      </c>
    </row>
    <row r="16" spans="1:47" x14ac:dyDescent="0.35">
      <c r="A16" s="4">
        <v>13</v>
      </c>
      <c r="B16" s="2">
        <v>8084.26</v>
      </c>
      <c r="H16" s="4" t="s">
        <v>35</v>
      </c>
      <c r="I16" s="2">
        <v>1318.38</v>
      </c>
      <c r="J16" s="9">
        <v>123</v>
      </c>
      <c r="L16">
        <f ca="1"/>
        <v>15</v>
      </c>
      <c r="M16" t="str">
        <f ca="1"/>
        <v>Product12</v>
      </c>
      <c r="N16">
        <f ca="1"/>
        <v>1318.38</v>
      </c>
      <c r="O16">
        <f ca="1"/>
        <v>123</v>
      </c>
    </row>
    <row r="17" spans="1:15" x14ac:dyDescent="0.35">
      <c r="A17" s="4">
        <v>14</v>
      </c>
      <c r="B17" s="2">
        <v>9461.1400000000012</v>
      </c>
      <c r="H17" s="4" t="s">
        <v>37</v>
      </c>
      <c r="I17" s="2">
        <v>1098.72</v>
      </c>
      <c r="J17" s="9">
        <v>69</v>
      </c>
      <c r="L17">
        <f ca="1"/>
        <v>20</v>
      </c>
      <c r="M17" t="str">
        <f ca="1"/>
        <v>Product13</v>
      </c>
      <c r="N17">
        <f ca="1"/>
        <v>1098.72</v>
      </c>
      <c r="O17">
        <f ca="1"/>
        <v>69</v>
      </c>
    </row>
    <row r="18" spans="1:15" x14ac:dyDescent="0.35">
      <c r="A18" s="4">
        <v>15</v>
      </c>
      <c r="B18" s="2">
        <v>12189.7</v>
      </c>
      <c r="H18" s="4" t="s">
        <v>39</v>
      </c>
      <c r="I18" s="2">
        <v>1613.92</v>
      </c>
      <c r="J18" s="9">
        <v>87</v>
      </c>
      <c r="L18">
        <f ca="1"/>
        <v>9</v>
      </c>
      <c r="M18" t="str">
        <f ca="1"/>
        <v>Product14</v>
      </c>
      <c r="N18">
        <f ca="1"/>
        <v>1613.92</v>
      </c>
      <c r="O18">
        <f ca="1"/>
        <v>87</v>
      </c>
    </row>
    <row r="19" spans="1:15" x14ac:dyDescent="0.35">
      <c r="A19" s="4">
        <v>16</v>
      </c>
      <c r="B19" s="2">
        <v>12762.63</v>
      </c>
      <c r="H19" s="4" t="s">
        <v>41</v>
      </c>
      <c r="I19" s="2">
        <v>204.35999999999999</v>
      </c>
      <c r="J19" s="9">
        <v>117</v>
      </c>
      <c r="L19">
        <f ca="1"/>
        <v>41</v>
      </c>
      <c r="M19" t="str">
        <f ca="1"/>
        <v>Product15</v>
      </c>
      <c r="N19">
        <f ca="1"/>
        <v>204.35999999999999</v>
      </c>
      <c r="O19">
        <f ca="1"/>
        <v>117</v>
      </c>
    </row>
    <row r="20" spans="1:15" x14ac:dyDescent="0.35">
      <c r="A20" s="4">
        <v>17</v>
      </c>
      <c r="B20" s="2">
        <v>3659.24</v>
      </c>
      <c r="H20" s="4" t="s">
        <v>43</v>
      </c>
      <c r="I20" s="2">
        <v>249.59999999999991</v>
      </c>
      <c r="J20" s="9">
        <v>120</v>
      </c>
      <c r="L20">
        <f ca="1"/>
        <v>39</v>
      </c>
      <c r="M20" t="str">
        <f ca="1"/>
        <v>Product16</v>
      </c>
      <c r="N20">
        <f ca="1"/>
        <v>249.59999999999991</v>
      </c>
      <c r="O20">
        <f ca="1"/>
        <v>120</v>
      </c>
    </row>
    <row r="21" spans="1:15" x14ac:dyDescent="0.35">
      <c r="A21" s="4">
        <v>18</v>
      </c>
      <c r="B21" s="2">
        <v>18582.390000000003</v>
      </c>
      <c r="H21" s="4" t="s">
        <v>45</v>
      </c>
      <c r="I21" s="2">
        <v>940.68</v>
      </c>
      <c r="J21" s="9">
        <v>63</v>
      </c>
      <c r="L21">
        <f ca="1"/>
        <v>24</v>
      </c>
      <c r="M21" t="str">
        <f ca="1"/>
        <v>Product17</v>
      </c>
      <c r="N21">
        <f ca="1"/>
        <v>940.68</v>
      </c>
      <c r="O21">
        <f ca="1"/>
        <v>63</v>
      </c>
    </row>
    <row r="22" spans="1:15" x14ac:dyDescent="0.35">
      <c r="A22" s="4">
        <v>19</v>
      </c>
      <c r="B22" s="2">
        <v>10204.229999999998</v>
      </c>
      <c r="H22" s="4" t="s">
        <v>47</v>
      </c>
      <c r="I22" s="2">
        <v>590.52</v>
      </c>
      <c r="J22" s="9">
        <v>82</v>
      </c>
      <c r="L22">
        <f ca="1"/>
        <v>35</v>
      </c>
      <c r="M22" t="str">
        <f ca="1"/>
        <v>Product18</v>
      </c>
      <c r="N22">
        <f ca="1"/>
        <v>590.52</v>
      </c>
      <c r="O22">
        <f ca="1"/>
        <v>82</v>
      </c>
    </row>
    <row r="23" spans="1:15" x14ac:dyDescent="0.35">
      <c r="A23" s="4">
        <v>20</v>
      </c>
      <c r="B23" s="2">
        <v>20482.78</v>
      </c>
      <c r="H23" s="4" t="s">
        <v>49</v>
      </c>
      <c r="I23" s="2">
        <v>2520</v>
      </c>
      <c r="J23" s="9">
        <v>96</v>
      </c>
      <c r="L23">
        <f ca="1"/>
        <v>4</v>
      </c>
      <c r="M23" t="str">
        <f ca="1"/>
        <v>Product19</v>
      </c>
      <c r="N23">
        <f ca="1"/>
        <v>2520</v>
      </c>
      <c r="O23">
        <f ca="1"/>
        <v>96</v>
      </c>
    </row>
    <row r="24" spans="1:15" x14ac:dyDescent="0.35">
      <c r="A24" s="4">
        <v>21</v>
      </c>
      <c r="B24" s="2">
        <v>10665.4</v>
      </c>
      <c r="H24" s="4" t="s">
        <v>51</v>
      </c>
      <c r="I24" s="2">
        <v>838.75</v>
      </c>
      <c r="J24" s="9">
        <v>105</v>
      </c>
      <c r="L24">
        <f ca="1"/>
        <v>27</v>
      </c>
      <c r="M24" t="str">
        <f ca="1"/>
        <v>Product20</v>
      </c>
      <c r="N24">
        <f ca="1"/>
        <v>838.75</v>
      </c>
      <c r="O24">
        <f ca="1"/>
        <v>105</v>
      </c>
    </row>
    <row r="25" spans="1:15" x14ac:dyDescent="0.35">
      <c r="A25" s="4">
        <v>22</v>
      </c>
      <c r="B25" s="2">
        <v>11315.839999999997</v>
      </c>
      <c r="H25" s="4" t="s">
        <v>54</v>
      </c>
      <c r="I25" s="2">
        <v>1462.86</v>
      </c>
      <c r="J25" s="9">
        <v>66</v>
      </c>
      <c r="L25">
        <f ca="1"/>
        <v>13</v>
      </c>
      <c r="M25" t="str">
        <f ca="1"/>
        <v>Product21</v>
      </c>
      <c r="N25">
        <f ca="1"/>
        <v>1462.86</v>
      </c>
      <c r="O25">
        <f ca="1"/>
        <v>66</v>
      </c>
    </row>
    <row r="26" spans="1:15" x14ac:dyDescent="0.35">
      <c r="A26" s="4">
        <v>23</v>
      </c>
      <c r="B26" s="2">
        <v>18818.189999999999</v>
      </c>
      <c r="H26" s="4" t="s">
        <v>56</v>
      </c>
      <c r="I26" s="2">
        <v>1132.5599999999997</v>
      </c>
      <c r="J26" s="9">
        <v>70</v>
      </c>
      <c r="L26">
        <f ca="1"/>
        <v>17</v>
      </c>
      <c r="M26" t="str">
        <f ca="1"/>
        <v>Product22</v>
      </c>
      <c r="N26">
        <f ca="1"/>
        <v>1132.5599999999997</v>
      </c>
      <c r="O26">
        <f ca="1"/>
        <v>70</v>
      </c>
    </row>
    <row r="27" spans="1:15" x14ac:dyDescent="0.35">
      <c r="A27" s="4">
        <v>24</v>
      </c>
      <c r="B27" s="2">
        <v>11488.4</v>
      </c>
      <c r="H27" s="4" t="s">
        <v>58</v>
      </c>
      <c r="I27" s="2">
        <v>1494.6000000000001</v>
      </c>
      <c r="J27" s="9">
        <v>86</v>
      </c>
      <c r="L27">
        <f ca="1"/>
        <v>12</v>
      </c>
      <c r="M27" t="str">
        <f ca="1"/>
        <v>Product23</v>
      </c>
      <c r="N27">
        <f ca="1"/>
        <v>1494.6000000000001</v>
      </c>
      <c r="O27">
        <f ca="1"/>
        <v>86</v>
      </c>
    </row>
    <row r="28" spans="1:15" x14ac:dyDescent="0.35">
      <c r="A28" s="4">
        <v>25</v>
      </c>
      <c r="B28" s="2">
        <v>18688.430000000004</v>
      </c>
      <c r="H28" s="4" t="s">
        <v>60</v>
      </c>
      <c r="I28" s="2">
        <v>941.7600000000001</v>
      </c>
      <c r="J28" s="9">
        <v>65</v>
      </c>
      <c r="L28">
        <f ca="1"/>
        <v>23</v>
      </c>
      <c r="M28" t="str">
        <f ca="1"/>
        <v>Product24</v>
      </c>
      <c r="N28">
        <f ca="1"/>
        <v>941.7600000000001</v>
      </c>
      <c r="O28">
        <f ca="1"/>
        <v>65</v>
      </c>
    </row>
    <row r="29" spans="1:15" x14ac:dyDescent="0.35">
      <c r="A29" s="4">
        <v>26</v>
      </c>
      <c r="B29" s="2">
        <v>13710.079999999998</v>
      </c>
      <c r="H29" s="4" t="s">
        <v>62</v>
      </c>
      <c r="I29" s="2">
        <v>83.3</v>
      </c>
      <c r="J29" s="9">
        <v>72</v>
      </c>
      <c r="L29">
        <f ca="1"/>
        <v>43</v>
      </c>
      <c r="M29" t="str">
        <f ca="1"/>
        <v>Product25</v>
      </c>
      <c r="N29">
        <f ca="1"/>
        <v>83.3</v>
      </c>
      <c r="O29">
        <f ca="1"/>
        <v>72</v>
      </c>
    </row>
    <row r="30" spans="1:15" x14ac:dyDescent="0.35">
      <c r="A30" s="4">
        <v>27</v>
      </c>
      <c r="B30" s="2">
        <v>11440.67</v>
      </c>
      <c r="H30" s="4" t="s">
        <v>64</v>
      </c>
      <c r="I30" s="2">
        <v>345.24000000000007</v>
      </c>
      <c r="J30" s="9">
        <v>112</v>
      </c>
      <c r="L30">
        <f ca="1"/>
        <v>38</v>
      </c>
      <c r="M30" t="str">
        <f ca="1"/>
        <v>Product26</v>
      </c>
      <c r="N30">
        <f ca="1"/>
        <v>345.24000000000007</v>
      </c>
      <c r="O30">
        <f ca="1"/>
        <v>112</v>
      </c>
    </row>
    <row r="31" spans="1:15" x14ac:dyDescent="0.35">
      <c r="A31" s="4">
        <v>28</v>
      </c>
      <c r="B31" s="2">
        <v>13306.16</v>
      </c>
      <c r="H31" s="4" t="s">
        <v>67</v>
      </c>
      <c r="I31" s="2">
        <v>971.04000000000008</v>
      </c>
      <c r="J31" s="9">
        <v>109</v>
      </c>
      <c r="L31">
        <f ca="1"/>
        <v>22</v>
      </c>
      <c r="M31" t="str">
        <f ca="1"/>
        <v>Product27</v>
      </c>
      <c r="N31">
        <f ca="1"/>
        <v>971.04000000000008</v>
      </c>
      <c r="O31">
        <f ca="1"/>
        <v>109</v>
      </c>
    </row>
    <row r="32" spans="1:15" x14ac:dyDescent="0.35">
      <c r="A32" s="4">
        <v>29</v>
      </c>
      <c r="B32" s="2">
        <v>8794.48</v>
      </c>
      <c r="H32" s="4" t="s">
        <v>69</v>
      </c>
      <c r="I32" s="2">
        <v>543.53</v>
      </c>
      <c r="J32" s="9">
        <v>112</v>
      </c>
      <c r="L32">
        <f ca="1"/>
        <v>36</v>
      </c>
      <c r="M32" t="str">
        <f ca="1"/>
        <v>Product28</v>
      </c>
      <c r="N32">
        <f ca="1"/>
        <v>543.53</v>
      </c>
      <c r="O32">
        <f ca="1"/>
        <v>112</v>
      </c>
    </row>
    <row r="33" spans="1:15" x14ac:dyDescent="0.35">
      <c r="A33" s="4">
        <v>30</v>
      </c>
      <c r="B33" s="2">
        <v>16666.269999999997</v>
      </c>
      <c r="H33" s="4" t="s">
        <v>71</v>
      </c>
      <c r="I33" s="2">
        <v>796.65000000000009</v>
      </c>
      <c r="J33" s="9">
        <v>104</v>
      </c>
      <c r="L33">
        <f ca="1"/>
        <v>28</v>
      </c>
      <c r="M33" t="str">
        <f ca="1"/>
        <v>Product29</v>
      </c>
      <c r="N33">
        <f ca="1"/>
        <v>796.65000000000009</v>
      </c>
      <c r="O33">
        <f ca="1"/>
        <v>104</v>
      </c>
    </row>
    <row r="34" spans="1:15" x14ac:dyDescent="0.35">
      <c r="A34" s="4">
        <v>31</v>
      </c>
      <c r="B34" s="2">
        <v>6920.0999999999995</v>
      </c>
      <c r="H34" s="4" t="s">
        <v>73</v>
      </c>
      <c r="I34" s="2">
        <v>2817.9200000000005</v>
      </c>
      <c r="J34" s="9">
        <v>114</v>
      </c>
      <c r="L34">
        <f ca="1"/>
        <v>2</v>
      </c>
      <c r="M34" t="str">
        <f ca="1"/>
        <v>Product30</v>
      </c>
      <c r="N34">
        <f ca="1"/>
        <v>2817.9200000000005</v>
      </c>
      <c r="O34">
        <f ca="1"/>
        <v>114</v>
      </c>
    </row>
    <row r="35" spans="1:15" x14ac:dyDescent="0.35">
      <c r="H35" s="4" t="s">
        <v>75</v>
      </c>
      <c r="I35" s="2">
        <v>624.95999999999992</v>
      </c>
      <c r="J35" s="9">
        <v>60</v>
      </c>
      <c r="L35">
        <f ca="1"/>
        <v>34</v>
      </c>
      <c r="M35" t="str">
        <f ca="1"/>
        <v>Product31</v>
      </c>
      <c r="N35">
        <f ca="1"/>
        <v>624.95999999999992</v>
      </c>
      <c r="O35">
        <f ca="1"/>
        <v>60</v>
      </c>
    </row>
    <row r="36" spans="1:15" x14ac:dyDescent="0.35">
      <c r="H36" s="4" t="s">
        <v>77</v>
      </c>
      <c r="I36" s="2">
        <v>1879.68</v>
      </c>
      <c r="J36" s="9">
        <v>139</v>
      </c>
      <c r="L36">
        <f ca="1"/>
        <v>8</v>
      </c>
      <c r="M36" t="str">
        <f ca="1"/>
        <v>Product32</v>
      </c>
      <c r="N36">
        <f ca="1"/>
        <v>1879.68</v>
      </c>
      <c r="O36">
        <f ca="1"/>
        <v>139</v>
      </c>
    </row>
    <row r="37" spans="1:15" x14ac:dyDescent="0.35">
      <c r="H37" s="4" t="s">
        <v>79</v>
      </c>
      <c r="I37" s="2">
        <v>1556.1000000000004</v>
      </c>
      <c r="J37" s="9">
        <v>114</v>
      </c>
      <c r="L37">
        <f ca="1"/>
        <v>11</v>
      </c>
      <c r="M37" t="str">
        <f ca="1"/>
        <v>Product33</v>
      </c>
      <c r="N37">
        <f ca="1"/>
        <v>1556.1000000000004</v>
      </c>
      <c r="O37">
        <f ca="1"/>
        <v>114</v>
      </c>
    </row>
    <row r="38" spans="1:15" x14ac:dyDescent="0.35">
      <c r="H38" s="4" t="s">
        <v>81</v>
      </c>
      <c r="I38" s="2">
        <v>1107.6999999999996</v>
      </c>
      <c r="J38" s="9">
        <v>154</v>
      </c>
      <c r="L38">
        <f ca="1"/>
        <v>19</v>
      </c>
      <c r="M38" t="str">
        <f ca="1"/>
        <v>Product34</v>
      </c>
      <c r="N38">
        <f ca="1"/>
        <v>1107.6999999999996</v>
      </c>
      <c r="O38">
        <f ca="1"/>
        <v>154</v>
      </c>
    </row>
    <row r="39" spans="1:15" x14ac:dyDescent="0.35">
      <c r="H39" s="4" t="s">
        <v>83</v>
      </c>
      <c r="I39" s="2">
        <v>87.100000000000023</v>
      </c>
      <c r="J39" s="9">
        <v>105</v>
      </c>
      <c r="L39">
        <f ca="1"/>
        <v>42</v>
      </c>
      <c r="M39" t="str">
        <f ca="1"/>
        <v>Product35</v>
      </c>
      <c r="N39">
        <f ca="1"/>
        <v>87.100000000000023</v>
      </c>
      <c r="O39">
        <f ca="1"/>
        <v>105</v>
      </c>
    </row>
    <row r="40" spans="1:15" x14ac:dyDescent="0.35">
      <c r="H40" s="4" t="s">
        <v>85</v>
      </c>
      <c r="I40" s="2">
        <v>866.69999999999982</v>
      </c>
      <c r="J40" s="9">
        <v>75</v>
      </c>
      <c r="L40">
        <f ca="1"/>
        <v>26</v>
      </c>
      <c r="M40" t="str">
        <f ca="1"/>
        <v>Product36</v>
      </c>
      <c r="N40">
        <f ca="1"/>
        <v>866.69999999999982</v>
      </c>
      <c r="O40">
        <f ca="1"/>
        <v>75</v>
      </c>
    </row>
    <row r="41" spans="1:15" x14ac:dyDescent="0.35">
      <c r="H41" s="4" t="s">
        <v>87</v>
      </c>
      <c r="I41" s="2">
        <v>771.84</v>
      </c>
      <c r="J41" s="9">
        <v>60</v>
      </c>
      <c r="L41">
        <f ca="1"/>
        <v>29</v>
      </c>
      <c r="M41" t="str">
        <f ca="1"/>
        <v>Product37</v>
      </c>
      <c r="N41">
        <f ca="1"/>
        <v>771.84</v>
      </c>
      <c r="O41">
        <f ca="1"/>
        <v>60</v>
      </c>
    </row>
    <row r="42" spans="1:15" x14ac:dyDescent="0.35">
      <c r="H42" s="4" t="s">
        <v>90</v>
      </c>
      <c r="I42" s="2">
        <v>1118.8799999999999</v>
      </c>
      <c r="J42" s="9">
        <v>111</v>
      </c>
      <c r="L42">
        <f ca="1"/>
        <v>18</v>
      </c>
      <c r="M42" t="str">
        <f ca="1"/>
        <v>Product38</v>
      </c>
      <c r="N42">
        <f ca="1"/>
        <v>1118.8799999999999</v>
      </c>
      <c r="O42">
        <f ca="1"/>
        <v>111</v>
      </c>
    </row>
    <row r="43" spans="1:15" x14ac:dyDescent="0.35">
      <c r="H43" s="4" t="s">
        <v>92</v>
      </c>
      <c r="I43" s="2">
        <v>382.95000000000005</v>
      </c>
      <c r="J43" s="9">
        <v>93</v>
      </c>
      <c r="L43">
        <f ca="1"/>
        <v>37</v>
      </c>
      <c r="M43" t="str">
        <f ca="1"/>
        <v>Product39</v>
      </c>
      <c r="N43">
        <f ca="1"/>
        <v>382.95000000000005</v>
      </c>
      <c r="O43">
        <f ca="1"/>
        <v>93</v>
      </c>
    </row>
    <row r="44" spans="1:15" x14ac:dyDescent="0.35">
      <c r="H44" s="4" t="s">
        <v>94</v>
      </c>
      <c r="I44" s="2">
        <v>1152.0000000000002</v>
      </c>
      <c r="J44" s="9">
        <v>67</v>
      </c>
      <c r="L44">
        <f ca="1"/>
        <v>16</v>
      </c>
      <c r="M44" t="str">
        <f ca="1"/>
        <v>Product40</v>
      </c>
      <c r="N44">
        <f ca="1"/>
        <v>1152.0000000000002</v>
      </c>
      <c r="O44">
        <f ca="1"/>
        <v>67</v>
      </c>
    </row>
    <row r="45" spans="1:15" x14ac:dyDescent="0.35">
      <c r="H45" s="4" t="s">
        <v>96</v>
      </c>
      <c r="I45" s="2">
        <v>2608.2000000000007</v>
      </c>
      <c r="J45" s="9">
        <v>132</v>
      </c>
      <c r="L45">
        <f ca="1"/>
        <v>3</v>
      </c>
      <c r="M45" t="str">
        <f ca="1"/>
        <v>Product41</v>
      </c>
      <c r="N45">
        <f ca="1"/>
        <v>2608.2000000000007</v>
      </c>
      <c r="O45">
        <f ca="1"/>
        <v>132</v>
      </c>
    </row>
    <row r="46" spans="1:15" x14ac:dyDescent="0.35">
      <c r="H46" s="4" t="s">
        <v>98</v>
      </c>
      <c r="I46" s="2">
        <v>3240</v>
      </c>
      <c r="J46" s="9">
        <v>127</v>
      </c>
      <c r="L46">
        <f ca="1"/>
        <v>1</v>
      </c>
      <c r="M46" t="str">
        <f ca="1"/>
        <v>Product42</v>
      </c>
      <c r="N46">
        <f ca="1"/>
        <v>3240</v>
      </c>
      <c r="O46">
        <f ca="1"/>
        <v>127</v>
      </c>
    </row>
    <row r="47" spans="1:15" x14ac:dyDescent="0.35">
      <c r="H47" s="4" t="s">
        <v>100</v>
      </c>
      <c r="I47" s="2">
        <v>664.64</v>
      </c>
      <c r="J47" s="9">
        <v>73</v>
      </c>
      <c r="L47">
        <f ca="1"/>
        <v>33</v>
      </c>
      <c r="M47" t="str">
        <f ca="1"/>
        <v>Product43</v>
      </c>
      <c r="N47">
        <f ca="1"/>
        <v>664.64</v>
      </c>
      <c r="O47">
        <f ca="1"/>
        <v>73</v>
      </c>
    </row>
    <row r="48" spans="1:15" x14ac:dyDescent="0.35">
      <c r="H48" s="4" t="s">
        <v>102</v>
      </c>
      <c r="I48" s="2">
        <v>1559.5199999999998</v>
      </c>
      <c r="J48" s="9">
        <v>199</v>
      </c>
      <c r="L48">
        <f ca="1"/>
        <v>10</v>
      </c>
      <c r="M48" t="str">
        <f ca="1"/>
        <v>Product44</v>
      </c>
      <c r="N48">
        <f ca="1"/>
        <v>1559.5199999999998</v>
      </c>
      <c r="O48">
        <f ca="1"/>
        <v>199</v>
      </c>
    </row>
  </sheetData>
  <conditionalFormatting sqref="AM3:AM7">
    <cfRule type="top10" dxfId="2" priority="1" percent="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FC7A-53FB-4567-A56F-2077DF750B27}">
  <sheetPr codeName="Sheet4"/>
  <dimension ref="A1"/>
  <sheetViews>
    <sheetView showGridLines="0" zoomScale="20" zoomScaleNormal="20" workbookViewId="0">
      <selection activeCell="BD54" sqref="BD54"/>
    </sheetView>
  </sheetViews>
  <sheetFormatPr defaultRowHeight="14.5" x14ac:dyDescent="0.3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13</xdr:col>
                    <xdr:colOff>450850</xdr:colOff>
                    <xdr:row>22</xdr:row>
                    <xdr:rowOff>44450</xdr:rowOff>
                  </from>
                  <to>
                    <xdr:col>15</xdr:col>
                    <xdr:colOff>234950</xdr:colOff>
                    <xdr:row>25</xdr:row>
                    <xdr:rowOff>82550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16</xdr:col>
                    <xdr:colOff>114300</xdr:colOff>
                    <xdr:row>22</xdr:row>
                    <xdr:rowOff>25400</xdr:rowOff>
                  </from>
                  <to>
                    <xdr:col>17</xdr:col>
                    <xdr:colOff>406400</xdr:colOff>
                    <xdr:row>25</xdr:row>
                    <xdr:rowOff>25400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19</xdr:col>
                    <xdr:colOff>76200</xdr:colOff>
                    <xdr:row>21</xdr:row>
                    <xdr:rowOff>177800</xdr:rowOff>
                  </from>
                  <to>
                    <xdr:col>21</xdr:col>
                    <xdr:colOff>146050</xdr:colOff>
                    <xdr:row>25</xdr:row>
                    <xdr:rowOff>57150</xdr:rowOff>
                  </to>
                </anchor>
              </controlPr>
            </control>
          </mc:Choice>
        </mc:AlternateContent>
        <mc:AlternateContent xmlns:mc="http://schemas.openxmlformats.org/markup-compatibility/2006">
          <mc:Choice Requires="x14">
            <control shapeId="4102" r:id="rId7" name="Scroll Bar 6">
              <controlPr defaultSize="0" autoPict="0">
                <anchor moveWithCells="1">
                  <from>
                    <xdr:col>22</xdr:col>
                    <xdr:colOff>266700</xdr:colOff>
                    <xdr:row>26</xdr:row>
                    <xdr:rowOff>101600</xdr:rowOff>
                  </from>
                  <to>
                    <xdr:col>23</xdr:col>
                    <xdr:colOff>336550</xdr:colOff>
                    <xdr:row>52</xdr:row>
                    <xdr:rowOff>25400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5C724B-0467-4E34-8071-C0A31A3C96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pal</dc:creator>
  <cp:lastModifiedBy>deepak pal</cp:lastModifiedBy>
  <dcterms:created xsi:type="dcterms:W3CDTF">2015-06-05T18:17:20Z</dcterms:created>
  <dcterms:modified xsi:type="dcterms:W3CDTF">2025-06-08T09:28:22Z</dcterms:modified>
</cp:coreProperties>
</file>