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aicy\Downloads\archive (4)\hamilton and vettal\"/>
    </mc:Choice>
  </mc:AlternateContent>
  <xr:revisionPtr revIDLastSave="0" documentId="13_ncr:1_{C7D382F8-E99A-4C27-BA95-D58B866C0BA7}" xr6:coauthVersionLast="47" xr6:coauthVersionMax="47" xr10:uidLastSave="{00000000-0000-0000-0000-000000000000}"/>
  <bookViews>
    <workbookView xWindow="-120" yWindow="-120" windowWidth="20730" windowHeight="11160" activeTab="5" xr2:uid="{876DD9A6-1922-4C39-B030-F1ACFE7D9E77}"/>
  </bookViews>
  <sheets>
    <sheet name="championship podium" sheetId="2" r:id="rId1"/>
    <sheet name="fastest lap" sheetId="3" r:id="rId2"/>
    <sheet name="race details" sheetId="7" r:id="rId3"/>
    <sheet name="pvt overall" sheetId="9" r:id="rId4"/>
    <sheet name="pvt podium %" sheetId="13" r:id="rId5"/>
    <sheet name="DASHBOARD" sheetId="15" r:id="rId6"/>
  </sheets>
  <definedNames>
    <definedName name="_xlnm._FilterDatabase" localSheetId="2" hidden="1">'race details'!$K$1:$K$627</definedName>
    <definedName name="Slicer_Year">#N/A</definedName>
  </definedNames>
  <calcPr calcId="191029"/>
  <pivotCaches>
    <pivotCache cacheId="174" r:id="rId7"/>
    <pivotCache cacheId="149" r:id="rId8"/>
    <pivotCache cacheId="154" r:id="rId9"/>
    <pivotCache cacheId="158" r:id="rId10"/>
    <pivotCache cacheId="163" r:id="rId11"/>
    <pivotCache cacheId="166" r:id="rId12"/>
    <pivotCache cacheId="169"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08" i="7" l="1"/>
  <c r="K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9" i="13"/>
  <c r="J9" i="13"/>
  <c r="I9" i="13"/>
  <c r="M9" i="13" s="1"/>
  <c r="D9" i="13"/>
  <c r="C9" i="13"/>
  <c r="B9" i="13"/>
  <c r="F9" i="13" s="1"/>
  <c r="P5" i="9"/>
  <c r="P4" i="9"/>
  <c r="G5" i="9"/>
  <c r="G4" i="9"/>
  <c r="G20" i="9"/>
  <c r="G19" i="9"/>
  <c r="G14" i="9"/>
  <c r="G13" i="9"/>
  <c r="C11" i="9"/>
  <c r="C10" i="9"/>
  <c r="C23" i="9"/>
  <c r="C22" i="9"/>
  <c r="C4" i="9"/>
  <c r="C3" i="9"/>
  <c r="E9" i="13" l="1"/>
  <c r="L9" i="13"/>
  <c r="F10" i="13"/>
  <c r="M10" i="13"/>
</calcChain>
</file>

<file path=xl/sharedStrings.xml><?xml version="1.0" encoding="utf-8"?>
<sst xmlns="http://schemas.openxmlformats.org/spreadsheetml/2006/main" count="2985" uniqueCount="444">
  <si>
    <t>Pos</t>
  </si>
  <si>
    <t>Driver</t>
  </si>
  <si>
    <t>Nationality</t>
  </si>
  <si>
    <t>Car</t>
  </si>
  <si>
    <t>PTS</t>
  </si>
  <si>
    <t>DriverCode</t>
  </si>
  <si>
    <t>Year</t>
  </si>
  <si>
    <t>Lewis Hamilton</t>
  </si>
  <si>
    <t>GBR</t>
  </si>
  <si>
    <t>McLaren Mercedes</t>
  </si>
  <si>
    <t>HAM</t>
  </si>
  <si>
    <t>Sebastian Vettel</t>
  </si>
  <si>
    <t>GER</t>
  </si>
  <si>
    <t>RBR Renault</t>
  </si>
  <si>
    <t>VET</t>
  </si>
  <si>
    <t>Red Bull Racing Renault</t>
  </si>
  <si>
    <t>Mercedes</t>
  </si>
  <si>
    <t>Ferrari</t>
  </si>
  <si>
    <t>Grand Prix</t>
  </si>
  <si>
    <t>Time</t>
  </si>
  <si>
    <t>Malaysia</t>
  </si>
  <si>
    <t>Japan</t>
  </si>
  <si>
    <t>China</t>
  </si>
  <si>
    <t>Great Britain</t>
  </si>
  <si>
    <t>Belgium</t>
  </si>
  <si>
    <t>Abu Dhabi</t>
  </si>
  <si>
    <t>Spain</t>
  </si>
  <si>
    <t>Monaco</t>
  </si>
  <si>
    <t>Germany</t>
  </si>
  <si>
    <t>Hungary</t>
  </si>
  <si>
    <t>Brazil</t>
  </si>
  <si>
    <t>Europe</t>
  </si>
  <si>
    <t>Italy</t>
  </si>
  <si>
    <t>South Korea</t>
  </si>
  <si>
    <t>India</t>
  </si>
  <si>
    <t>Bahrain</t>
  </si>
  <si>
    <t>Canada</t>
  </si>
  <si>
    <t>United States</t>
  </si>
  <si>
    <t>Singapore</t>
  </si>
  <si>
    <t>Australia</t>
  </si>
  <si>
    <t>Russia</t>
  </si>
  <si>
    <t>Austria</t>
  </si>
  <si>
    <t>Azerbaijan</t>
  </si>
  <si>
    <t>Mexico</t>
  </si>
  <si>
    <t>France</t>
  </si>
  <si>
    <t>70th Anniversary</t>
  </si>
  <si>
    <t>Tuscany</t>
  </si>
  <si>
    <t>Portugal</t>
  </si>
  <si>
    <t>Emilia Romagna</t>
  </si>
  <si>
    <t>Styria</t>
  </si>
  <si>
    <t>Netherlands</t>
  </si>
  <si>
    <t>Saudi Arabia</t>
  </si>
  <si>
    <t>No</t>
  </si>
  <si>
    <t>Sauber BMW</t>
  </si>
  <si>
    <t>STR Ferrari</t>
  </si>
  <si>
    <t>Turkey</t>
  </si>
  <si>
    <t>Eifel</t>
  </si>
  <si>
    <t>Sakhir</t>
  </si>
  <si>
    <t>Aston Martin Mercedes</t>
  </si>
  <si>
    <t>Qatar</t>
  </si>
  <si>
    <t>Aston Martin Aramco Mercedes</t>
  </si>
  <si>
    <t>Miami</t>
  </si>
  <si>
    <t>Laps</t>
  </si>
  <si>
    <t>DNF</t>
  </si>
  <si>
    <t>NC</t>
  </si>
  <si>
    <t>DNS</t>
  </si>
  <si>
    <t>Time/Retired</t>
  </si>
  <si>
    <t>+18.595s</t>
  </si>
  <si>
    <t>+17.557s</t>
  </si>
  <si>
    <t>+2.360s</t>
  </si>
  <si>
    <t>+6.790s</t>
  </si>
  <si>
    <t>+4.095s</t>
  </si>
  <si>
    <t>+67.783s</t>
  </si>
  <si>
    <t>+32.153s</t>
  </si>
  <si>
    <t>+39.373s</t>
  </si>
  <si>
    <t>+1 lap</t>
  </si>
  <si>
    <t>+45.085s</t>
  </si>
  <si>
    <t>+6.062s</t>
  </si>
  <si>
    <t>+23.615s</t>
  </si>
  <si>
    <t>+53.509s</t>
  </si>
  <si>
    <t>+46.548s</t>
  </si>
  <si>
    <t>+4.187s</t>
  </si>
  <si>
    <t>+3.779s</t>
  </si>
  <si>
    <t>+24.657s</t>
  </si>
  <si>
    <t>+54.120s</t>
  </si>
  <si>
    <t>+54.521s</t>
  </si>
  <si>
    <t>+58.065s</t>
  </si>
  <si>
    <t>+33.282s</t>
  </si>
  <si>
    <t>+23.048s</t>
  </si>
  <si>
    <t>+5.611s</t>
  </si>
  <si>
    <t>+52.625s</t>
  </si>
  <si>
    <t>+10.539s</t>
  </si>
  <si>
    <t>+14.576s</t>
  </si>
  <si>
    <t>+29.912s</t>
  </si>
  <si>
    <t>+5.917s</t>
  </si>
  <si>
    <t>+10.268s</t>
  </si>
  <si>
    <t>+39.207s</t>
  </si>
  <si>
    <t>+78.900s</t>
  </si>
  <si>
    <t>+64.339s</t>
  </si>
  <si>
    <t>+38.011s</t>
  </si>
  <si>
    <t>+38.907s</t>
  </si>
  <si>
    <t>DQ</t>
  </si>
  <si>
    <t>+2.914s</t>
  </si>
  <si>
    <t>+60.733s</t>
  </si>
  <si>
    <t>+71.866s</t>
  </si>
  <si>
    <t>+7.187s</t>
  </si>
  <si>
    <t>+22.096s</t>
  </si>
  <si>
    <t>+18.941s</t>
  </si>
  <si>
    <t>+7.461s</t>
  </si>
  <si>
    <t>+80.454s</t>
  </si>
  <si>
    <t>+9.252s</t>
  </si>
  <si>
    <t>+2.358s</t>
  </si>
  <si>
    <t>+3.875s</t>
  </si>
  <si>
    <t>+85.407s</t>
  </si>
  <si>
    <t>+20.261s</t>
  </si>
  <si>
    <t>+6.472s</t>
  </si>
  <si>
    <t>+18.944s</t>
  </si>
  <si>
    <t>+19.652s</t>
  </si>
  <si>
    <t>+23.182s</t>
  </si>
  <si>
    <t>+38.799s</t>
  </si>
  <si>
    <t>+29.898s</t>
  </si>
  <si>
    <t>+23.471s</t>
  </si>
  <si>
    <t>+1.530s</t>
  </si>
  <si>
    <t>+33.310s</t>
  </si>
  <si>
    <t>+51.338s</t>
  </si>
  <si>
    <t>+0.448s</t>
  </si>
  <si>
    <t>+4.363s</t>
  </si>
  <si>
    <t>+37.817s</t>
  </si>
  <si>
    <t>+5.042s</t>
  </si>
  <si>
    <t>+1.360s</t>
  </si>
  <si>
    <t>+36.734s</t>
  </si>
  <si>
    <t>+5.121s</t>
  </si>
  <si>
    <t>+26.896s</t>
  </si>
  <si>
    <t>+19.252s</t>
  </si>
  <si>
    <t>+28.196s</t>
  </si>
  <si>
    <t>+0.293s</t>
  </si>
  <si>
    <t>+39.595s</t>
  </si>
  <si>
    <t>+14.999s</t>
  </si>
  <si>
    <t>+14.634s</t>
  </si>
  <si>
    <t>+10.162s</t>
  </si>
  <si>
    <t>+22.297s</t>
  </si>
  <si>
    <t>+69.957s</t>
  </si>
  <si>
    <t>+5.198s</t>
  </si>
  <si>
    <t>+40.232s</t>
  </si>
  <si>
    <t>+0.630s</t>
  </si>
  <si>
    <t>+47.210s</t>
  </si>
  <si>
    <t>+2.709s</t>
  </si>
  <si>
    <t>+46.190s</t>
  </si>
  <si>
    <t>+16.511s</t>
  </si>
  <si>
    <t>+28.986s</t>
  </si>
  <si>
    <t>+47.921s</t>
  </si>
  <si>
    <t>+3.588s</t>
  </si>
  <si>
    <t>+48.338s</t>
  </si>
  <si>
    <t>+17.417s</t>
  </si>
  <si>
    <t>+67.766s</t>
  </si>
  <si>
    <t>+2.006s</t>
  </si>
  <si>
    <t>+24.268s</t>
  </si>
  <si>
    <t>+12.019s</t>
  </si>
  <si>
    <t>+84.183s</t>
  </si>
  <si>
    <t>+16.983s</t>
  </si>
  <si>
    <t>+2.139s</t>
  </si>
  <si>
    <t>+4.075s</t>
  </si>
  <si>
    <t>+14.591s</t>
  </si>
  <si>
    <t>+75.527s</t>
  </si>
  <si>
    <t>+26.012s</t>
  </si>
  <si>
    <t>+30.483s</t>
  </si>
  <si>
    <t>+58.984s</t>
  </si>
  <si>
    <t>+67.576s</t>
  </si>
  <si>
    <t>+78.140s</t>
  </si>
  <si>
    <t>+1.343s</t>
  </si>
  <si>
    <t>+4.101s</t>
  </si>
  <si>
    <t>+7.295s</t>
  </si>
  <si>
    <t>+4.836s</t>
  </si>
  <si>
    <t>+36.463s</t>
  </si>
  <si>
    <t>+23.732s</t>
  </si>
  <si>
    <t>+11.614s</t>
  </si>
  <si>
    <t>+13.624s</t>
  </si>
  <si>
    <t>+46.490s</t>
  </si>
  <si>
    <t>+79.692s</t>
  </si>
  <si>
    <t>+13.909s</t>
  </si>
  <si>
    <t>+4.163s</t>
  </si>
  <si>
    <t>+0.675s</t>
  </si>
  <si>
    <t>+9.453s</t>
  </si>
  <si>
    <t>+22.346s</t>
  </si>
  <si>
    <t>+45.561s</t>
  </si>
  <si>
    <t>+12.181s</t>
  </si>
  <si>
    <t>+12.322s</t>
  </si>
  <si>
    <t>+12.525s</t>
  </si>
  <si>
    <t>+35.230s</t>
  </si>
  <si>
    <t>+38.273s</t>
  </si>
  <si>
    <t>+3.888s</t>
  </si>
  <si>
    <t>+13.894s</t>
  </si>
  <si>
    <t>+15.942s</t>
  </si>
  <si>
    <t>+7.756s</t>
  </si>
  <si>
    <t>+26.927s</t>
  </si>
  <si>
    <t>+12.459s</t>
  </si>
  <si>
    <t>+27.734s</t>
  </si>
  <si>
    <t>+33.527s</t>
  </si>
  <si>
    <t>+53.159s</t>
  </si>
  <si>
    <t>+25.255s</t>
  </si>
  <si>
    <t>+52.475s</t>
  </si>
  <si>
    <t>+79.267s</t>
  </si>
  <si>
    <t>+27.358s</t>
  </si>
  <si>
    <t>+72.903s</t>
  </si>
  <si>
    <t>+24.534s</t>
  </si>
  <si>
    <t>+29.879s</t>
  </si>
  <si>
    <t>+47.778s</t>
  </si>
  <si>
    <t>+76.702s</t>
  </si>
  <si>
    <t>+9.210s</t>
  </si>
  <si>
    <t>+5.247s</t>
  </si>
  <si>
    <t>+1.932s</t>
  </si>
  <si>
    <t>+53.864s</t>
  </si>
  <si>
    <t>+22.530s</t>
  </si>
  <si>
    <t>+44.014s</t>
  </si>
  <si>
    <t>+5.857s</t>
  </si>
  <si>
    <t>+40.964s</t>
  </si>
  <si>
    <t>+52.196s</t>
  </si>
  <si>
    <t>+59.965s</t>
  </si>
  <si>
    <t>+13.534s</t>
  </si>
  <si>
    <t>+29.122s</t>
  </si>
  <si>
    <t>+66.185s</t>
  </si>
  <si>
    <t>+95.734s</t>
  </si>
  <si>
    <t>+1.457s</t>
  </si>
  <si>
    <t>+51.420s</t>
  </si>
  <si>
    <t>+72.045s</t>
  </si>
  <si>
    <t>+34.523s</t>
  </si>
  <si>
    <t>+8.569s</t>
  </si>
  <si>
    <t>+2.988s</t>
  </si>
  <si>
    <t>+43.989s</t>
  </si>
  <si>
    <t>+17.551s</t>
  </si>
  <si>
    <t>+45.342s</t>
  </si>
  <si>
    <t>+4.486s</t>
  </si>
  <si>
    <t>+6.053s</t>
  </si>
  <si>
    <t>+49.903s</t>
  </si>
  <si>
    <t>+8.800s</t>
  </si>
  <si>
    <t>+18.181s</t>
  </si>
  <si>
    <t>+25.443s</t>
  </si>
  <si>
    <t>+52.025s</t>
  </si>
  <si>
    <t>+25.042s</t>
  </si>
  <si>
    <t>+20.850s</t>
  </si>
  <si>
    <t>+5.953s</t>
  </si>
  <si>
    <t>+3.381s</t>
  </si>
  <si>
    <t>+1.954s</t>
  </si>
  <si>
    <t>+14.244s</t>
  </si>
  <si>
    <t>+8.271s</t>
  </si>
  <si>
    <t>+43.735s</t>
  </si>
  <si>
    <t>+8.060s</t>
  </si>
  <si>
    <t>+9.643s</t>
  </si>
  <si>
    <t>+30.148s</t>
  </si>
  <si>
    <t>+37.776s</t>
  </si>
  <si>
    <t>+78.230s</t>
  </si>
  <si>
    <t>+25.022s</t>
  </si>
  <si>
    <t>+5.581s</t>
  </si>
  <si>
    <t>+15.846s</t>
  </si>
  <si>
    <t>+5.011s</t>
  </si>
  <si>
    <t>+16.696s</t>
  </si>
  <si>
    <t>+56.335s</t>
  </si>
  <si>
    <t>+91.654s</t>
  </si>
  <si>
    <t>+28.213s</t>
  </si>
  <si>
    <t>+32.570s</t>
  </si>
  <si>
    <t>+27.634s</t>
  </si>
  <si>
    <t>+45.394s</t>
  </si>
  <si>
    <t>+15.070s</t>
  </si>
  <si>
    <t>+20.990s</t>
  </si>
  <si>
    <t>+8.038s</t>
  </si>
  <si>
    <t>+27.694s</t>
  </si>
  <si>
    <t>+5.776s</t>
  </si>
  <si>
    <t>+20.269s</t>
  </si>
  <si>
    <t>+43.134s</t>
  </si>
  <si>
    <t>+27.313s</t>
  </si>
  <si>
    <t>+26.334s</t>
  </si>
  <si>
    <t>+0.843s</t>
  </si>
  <si>
    <t>+9.975s</t>
  </si>
  <si>
    <t>+6.250s</t>
  </si>
  <si>
    <t>+6.660s</t>
  </si>
  <si>
    <t>+0.617s</t>
  </si>
  <si>
    <t>+36.320s</t>
  </si>
  <si>
    <t>+3.490s</t>
  </si>
  <si>
    <t>+15.801s</t>
  </si>
  <si>
    <t>+35.907s</t>
  </si>
  <si>
    <t>+5.976s</t>
  </si>
  <si>
    <t>+6.188s</t>
  </si>
  <si>
    <t>+0.658s</t>
  </si>
  <si>
    <t>+7.430s</t>
  </si>
  <si>
    <t>+93.989s</t>
  </si>
  <si>
    <t>+12.885s</t>
  </si>
  <si>
    <t>+36.317s</t>
  </si>
  <si>
    <t>+12.770s</t>
  </si>
  <si>
    <t>+37.362s</t>
  </si>
  <si>
    <t>+10.143s</t>
  </si>
  <si>
    <t>+70.078s</t>
  </si>
  <si>
    <t>+5.468s</t>
  </si>
  <si>
    <t>+3.899s</t>
  </si>
  <si>
    <t>+19.330s</t>
  </si>
  <si>
    <t>+5.036s</t>
  </si>
  <si>
    <t>+6.512s</t>
  </si>
  <si>
    <t>+16.985s</t>
  </si>
  <si>
    <t>+35.286s</t>
  </si>
  <si>
    <t>+5.329s</t>
  </si>
  <si>
    <t>+27.584s</t>
  </si>
  <si>
    <t>+7.336s</t>
  </si>
  <si>
    <t>+17.013s</t>
  </si>
  <si>
    <t>+21.559s</t>
  </si>
  <si>
    <t>+61.935s</t>
  </si>
  <si>
    <t>+3.181s</t>
  </si>
  <si>
    <t>+2.264s</t>
  </si>
  <si>
    <t>+17.123s</t>
  </si>
  <si>
    <t>+11.061s</t>
  </si>
  <si>
    <t>+16.151s</t>
  </si>
  <si>
    <t>+39.945s</t>
  </si>
  <si>
    <t>+7.487s</t>
  </si>
  <si>
    <t>+69.873s</t>
  </si>
  <si>
    <t>+2.342s</t>
  </si>
  <si>
    <t>+18.222s</t>
  </si>
  <si>
    <t>+17.316s</t>
  </si>
  <si>
    <t>+78.738s</t>
  </si>
  <si>
    <t>+26.997s</t>
  </si>
  <si>
    <t>+2.581s</t>
  </si>
  <si>
    <t>+20.886s</t>
  </si>
  <si>
    <t>+57.109s</t>
  </si>
  <si>
    <t>+36.068s</t>
  </si>
  <si>
    <t>+13.744s</t>
  </si>
  <si>
    <t>+1.524s</t>
  </si>
  <si>
    <t>+11.739s</t>
  </si>
  <si>
    <t>+9.167s</t>
  </si>
  <si>
    <t>+2.602s</t>
  </si>
  <si>
    <t>+3.658s</t>
  </si>
  <si>
    <t>+62.796s</t>
  </si>
  <si>
    <t>+19.610s</t>
  </si>
  <si>
    <t>+22.805s</t>
  </si>
  <si>
    <t>+7.333s</t>
  </si>
  <si>
    <t>+19.667s</t>
  </si>
  <si>
    <t>+61.433s</t>
  </si>
  <si>
    <t>+0.981s</t>
  </si>
  <si>
    <t>+26.422s</t>
  </si>
  <si>
    <t>+35.199s</t>
  </si>
  <si>
    <t>+4.608s</t>
  </si>
  <si>
    <t>+13.343s</t>
  </si>
  <si>
    <t>+13.858s</t>
  </si>
  <si>
    <t>+1.766s</t>
  </si>
  <si>
    <t>+4.148s</t>
  </si>
  <si>
    <t>+11.139s</t>
  </si>
  <si>
    <t>+64.357s</t>
  </si>
  <si>
    <t>+5.689s</t>
  </si>
  <si>
    <t>+24.545s</t>
  </si>
  <si>
    <t>+41.857s</t>
  </si>
  <si>
    <t>+11.326s</t>
  </si>
  <si>
    <t>+73.370s</t>
  </si>
  <si>
    <t>+72.894s</t>
  </si>
  <si>
    <t>+17.245s</t>
  </si>
  <si>
    <t>+29.983s</t>
  </si>
  <si>
    <t>+22.729s</t>
  </si>
  <si>
    <t>+40.810s</t>
  </si>
  <si>
    <t>+28.453s</t>
  </si>
  <si>
    <t>+31.960s</t>
  </si>
  <si>
    <t>+22.611s</t>
  </si>
  <si>
    <t>+18.415s</t>
  </si>
  <si>
    <t>+22.000s</t>
  </si>
  <si>
    <t>+52.591s</t>
  </si>
  <si>
    <t>+68.231s</t>
  </si>
  <si>
    <t>+1.385s</t>
  </si>
  <si>
    <t>+17.668s</t>
  </si>
  <si>
    <t>+2.904s</t>
  </si>
  <si>
    <t>+79.666s</t>
  </si>
  <si>
    <t>+35.743s</t>
  </si>
  <si>
    <t>+46.452s</t>
  </si>
  <si>
    <t>+1.859s</t>
  </si>
  <si>
    <t>+2.736s</t>
  </si>
  <si>
    <t>+2.601s</t>
  </si>
  <si>
    <t>+7.479s</t>
  </si>
  <si>
    <t>+20.932s</t>
  </si>
  <si>
    <t>+2 laps</t>
  </si>
  <si>
    <t>+24.621s</t>
  </si>
  <si>
    <t>+41.812s</t>
  </si>
  <si>
    <t>+1.333s</t>
  </si>
  <si>
    <t>+16.555s</t>
  </si>
  <si>
    <t>+2.256s</t>
  </si>
  <si>
    <t>+67.527s</t>
  </si>
  <si>
    <t>+9.675s</t>
  </si>
  <si>
    <t>+73.948s</t>
  </si>
  <si>
    <t>+28.543s</t>
  </si>
  <si>
    <t>+70.892s</t>
  </si>
  <si>
    <t>+21.368s</t>
  </si>
  <si>
    <t>+54.534s</t>
  </si>
  <si>
    <t>+50.388s</t>
  </si>
  <si>
    <t>+53.536s</t>
  </si>
  <si>
    <t>+71.679s</t>
  </si>
  <si>
    <t>+84.099s</t>
  </si>
  <si>
    <t>+7.006s</t>
  </si>
  <si>
    <t>+44.245s</t>
  </si>
  <si>
    <t>+6.225s</t>
  </si>
  <si>
    <t>+22.356s</t>
  </si>
  <si>
    <t>+41.217s</t>
  </si>
  <si>
    <t>+10.587s</t>
  </si>
  <si>
    <t>+64.494s</t>
  </si>
  <si>
    <t>+7.834s</t>
  </si>
  <si>
    <t>+78.107s</t>
  </si>
  <si>
    <t>+13.016s</t>
  </si>
  <si>
    <t>+36.007s</t>
  </si>
  <si>
    <t>+5.380s</t>
  </si>
  <si>
    <t>+60.032s</t>
  </si>
  <si>
    <t>+61.515s</t>
  </si>
  <si>
    <t>+40.326s</t>
  </si>
  <si>
    <t>+46.358s</t>
  </si>
  <si>
    <t>starting grid</t>
  </si>
  <si>
    <t>Row Labels</t>
  </si>
  <si>
    <t>Grand Total</t>
  </si>
  <si>
    <t>Column Labels</t>
  </si>
  <si>
    <t>drivers</t>
  </si>
  <si>
    <t>Sum of PTS</t>
  </si>
  <si>
    <t>No of times fastest lap winner</t>
  </si>
  <si>
    <t>total wins</t>
  </si>
  <si>
    <t>(Multiple Items)</t>
  </si>
  <si>
    <t>total podiums</t>
  </si>
  <si>
    <t>Grandprix entered</t>
  </si>
  <si>
    <t>position</t>
  </si>
  <si>
    <t>Count of position</t>
  </si>
  <si>
    <t>other</t>
  </si>
  <si>
    <t>Second place</t>
  </si>
  <si>
    <t>Third place</t>
  </si>
  <si>
    <t>Win</t>
  </si>
  <si>
    <t>WIN</t>
  </si>
  <si>
    <t>max point in a year</t>
  </si>
  <si>
    <t>year</t>
  </si>
  <si>
    <t>Total Points</t>
  </si>
  <si>
    <t>Championships</t>
  </si>
  <si>
    <t>Podium %</t>
  </si>
  <si>
    <t xml:space="preserve">Other positions </t>
  </si>
  <si>
    <t>other positions</t>
  </si>
  <si>
    <t>Won</t>
  </si>
  <si>
    <t>Count of Grand Prix</t>
  </si>
  <si>
    <t>win</t>
  </si>
  <si>
    <t>second</t>
  </si>
  <si>
    <t>third</t>
  </si>
  <si>
    <t>Sum of win</t>
  </si>
  <si>
    <t>Sum of second</t>
  </si>
  <si>
    <t>Sum of third</t>
  </si>
  <si>
    <t>Start grid</t>
  </si>
  <si>
    <t>Finish Position</t>
  </si>
  <si>
    <t>total points</t>
  </si>
  <si>
    <t>Grand Prix Entered</t>
  </si>
  <si>
    <t>total Wins</t>
  </si>
  <si>
    <t>Grand Prix Wins</t>
  </si>
  <si>
    <t>Grid and finish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</si>
</sst>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0.1499984740745262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4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 fillId="2" borderId="1" xfId="0" applyFont="1" applyFill="1" applyBorder="1"/>
    <xf numFmtId="2" fontId="0" fillId="0" borderId="0" xfId="0" applyNumberFormat="1"/>
    <xf numFmtId="0" fontId="2" fillId="2" borderId="2" xfId="0" applyNumberFormat="1" applyFont="1" applyFill="1" applyBorder="1"/>
    <xf numFmtId="0" fontId="2" fillId="0" borderId="0" xfId="0" applyNumberFormat="1" applyFont="1" applyFill="1" applyBorder="1"/>
    <xf numFmtId="9" fontId="2" fillId="2" borderId="2" xfId="1" applyFont="1" applyFill="1" applyBorder="1"/>
    <xf numFmtId="9" fontId="2" fillId="0" borderId="0" xfId="1" applyFont="1" applyFill="1" applyBorder="1"/>
    <xf numFmtId="9" fontId="2" fillId="0" borderId="0" xfId="0" applyNumberFormat="1" applyFont="1" applyFill="1" applyBorder="1"/>
    <xf numFmtId="9" fontId="0" fillId="0" borderId="0" xfId="0" applyNumberFormat="1"/>
    <xf numFmtId="0" fontId="0" fillId="3" borderId="0" xfId="0" applyFill="1"/>
    <xf numFmtId="0" fontId="0" fillId="3" borderId="0" xfId="0" applyFill="1" applyAlignment="1">
      <alignment horizontal="center"/>
    </xf>
    <xf numFmtId="0" fontId="0" fillId="3" borderId="0" xfId="0" applyFill="1" applyAlignment="1">
      <alignment horizontal="left"/>
    </xf>
    <xf numFmtId="1" fontId="0" fillId="3" borderId="0" xfId="0" applyNumberFormat="1" applyFill="1"/>
    <xf numFmtId="0" fontId="0" fillId="3" borderId="0" xfId="0" applyNumberFormat="1" applyFill="1"/>
    <xf numFmtId="0" fontId="2" fillId="3" borderId="0" xfId="0" applyFont="1" applyFill="1"/>
  </cellXfs>
  <cellStyles count="2">
    <cellStyle name="Normal" xfId="0" builtinId="0"/>
    <cellStyle name="Per cent" xfId="1" builtinId="5"/>
  </cellStyles>
  <dxfs count="975">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0"/>
      </font>
      <fill>
        <patternFill>
          <bgColor rgb="FF777777"/>
        </patternFill>
      </fill>
      <border>
        <bottom style="thin">
          <color theme="8"/>
        </bottom>
        <vertical/>
        <horizontal/>
      </border>
    </dxf>
    <dxf>
      <font>
        <color theme="0"/>
      </font>
      <border diagonalUp="0" diagonalDown="0">
        <left/>
        <right/>
        <top/>
        <bottom/>
        <vertical/>
        <horizontal/>
      </border>
    </dxf>
    <dxf>
      <fill>
        <patternFill>
          <bgColor rgb="FF5F5F5F"/>
        </patternFill>
      </fill>
    </dxf>
    <dxf>
      <numFmt numFmtId="1" formatCode="0"/>
    </dxf>
    <dxf>
      <numFmt numFmtId="1" formatCode="0"/>
    </dxf>
  </dxfs>
  <tableStyles count="2" defaultTableStyle="TableStyleMedium2" defaultPivotStyle="PivotStyleLight16">
    <tableStyle name="Slicer Style 1" pivot="0" table="0" count="1" xr9:uid="{511703C1-9FAA-4142-A285-3E9717C3B699}">
      <tableStyleElement type="wholeTable" dxfId="972"/>
    </tableStyle>
    <tableStyle name="SlicerStyleDark5 2" pivot="0" table="0" count="10" xr9:uid="{304ED8A3-CB03-48A5-8DCB-D3DD93DF737B}">
      <tableStyleElement type="wholeTable" dxfId="971"/>
      <tableStyleElement type="headerRow" dxfId="970"/>
    </tableStyle>
  </tableStyles>
  <colors>
    <mruColors>
      <color rgb="FF5F5F5F"/>
      <color rgb="FF777777"/>
      <color rgb="FFFFFFCC"/>
      <color rgb="FF0D0D0D"/>
      <color rgb="FFFFFFFF"/>
      <color rgb="FF969696"/>
      <color rgb="FF2C05BB"/>
      <color rgb="FFFF66CC"/>
      <color rgb="FF8C7C89"/>
      <color rgb="FF9C6C9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FFFCC"/>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theme="0"/>
              <bgColor rgb="FF0D0D0D"/>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1"/>
          </font>
          <fill>
            <patternFill patternType="solid">
              <fgColor theme="0"/>
              <bgColor rgb="FFFFFFFF"/>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05932501214962"/>
          <c:y val="6.4135016835441913E-2"/>
          <c:w val="0.49516437638873928"/>
          <c:h val="0.7952644292705631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BB-4DCF-A4B8-C43FFEEFD1E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3BBB-4DCF-A4B8-C43FFEEFD1EB}"/>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3BBB-4DCF-A4B8-C43FFEEFD1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BBB-4DCF-A4B8-C43FFEEFD1EB}"/>
              </c:ext>
            </c:extLst>
          </c:dPt>
          <c:cat>
            <c:strRef>
              <c:f>'pvt podium %'!$B$8:$E$8</c:f>
              <c:strCache>
                <c:ptCount val="4"/>
                <c:pt idx="0">
                  <c:v>Won</c:v>
                </c:pt>
                <c:pt idx="1">
                  <c:v>Second place</c:v>
                </c:pt>
                <c:pt idx="2">
                  <c:v>Third place</c:v>
                </c:pt>
                <c:pt idx="3">
                  <c:v>Other positions </c:v>
                </c:pt>
              </c:strCache>
            </c:strRef>
          </c:cat>
          <c:val>
            <c:numRef>
              <c:f>'pvt podium %'!$B$9:$E$9</c:f>
              <c:numCache>
                <c:formatCode>General</c:formatCode>
                <c:ptCount val="4"/>
                <c:pt idx="0">
                  <c:v>103</c:v>
                </c:pt>
                <c:pt idx="1">
                  <c:v>50</c:v>
                </c:pt>
                <c:pt idx="2">
                  <c:v>35</c:v>
                </c:pt>
                <c:pt idx="3">
                  <c:v>118</c:v>
                </c:pt>
              </c:numCache>
            </c:numRef>
          </c:val>
          <c:extLst>
            <c:ext xmlns:c16="http://schemas.microsoft.com/office/drawing/2014/chart" uri="{C3380CC4-5D6E-409C-BE32-E72D297353CC}">
              <c16:uniqueId val="{00000008-3BBB-4DCF-A4B8-C43FFEEFD1E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63736988292428354"/>
          <c:y val="4.398551154619678E-2"/>
          <c:w val="0.36263011707571646"/>
          <c:h val="0.792761922608168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8184418576164375"/>
          <c:y val="3.6363507600714329E-2"/>
          <c:w val="0.59767135313288189"/>
          <c:h val="0.6348470532092579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0C-4706-B924-B30332A45C6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DA0C-4706-B924-B30332A45C6D}"/>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DA0C-4706-B924-B30332A45C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0C-4706-B924-B30332A45C6D}"/>
              </c:ext>
            </c:extLst>
          </c:dPt>
          <c:cat>
            <c:strRef>
              <c:f>'pvt podium %'!$I$8:$L$8</c:f>
              <c:strCache>
                <c:ptCount val="4"/>
                <c:pt idx="0">
                  <c:v>Won</c:v>
                </c:pt>
                <c:pt idx="1">
                  <c:v>Second place</c:v>
                </c:pt>
                <c:pt idx="2">
                  <c:v>Third place</c:v>
                </c:pt>
                <c:pt idx="3">
                  <c:v>other positions</c:v>
                </c:pt>
              </c:strCache>
            </c:strRef>
          </c:cat>
          <c:val>
            <c:numRef>
              <c:f>'pvt podium %'!$I$9:$L$9</c:f>
              <c:numCache>
                <c:formatCode>General</c:formatCode>
                <c:ptCount val="4"/>
                <c:pt idx="0">
                  <c:v>53</c:v>
                </c:pt>
                <c:pt idx="1">
                  <c:v>36</c:v>
                </c:pt>
                <c:pt idx="2">
                  <c:v>33</c:v>
                </c:pt>
                <c:pt idx="3">
                  <c:v>174</c:v>
                </c:pt>
              </c:numCache>
            </c:numRef>
          </c:val>
          <c:extLst>
            <c:ext xmlns:c16="http://schemas.microsoft.com/office/drawing/2014/chart" uri="{C3380CC4-5D6E-409C-BE32-E72D297353CC}">
              <c16:uniqueId val="{00000008-DA0C-4706-B924-B30332A45C6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2.1081460409139562E-2"/>
          <c:y val="4.696826533047007E-2"/>
          <c:w val="0.38161614508615921"/>
          <c:h val="0.637880219518014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[driver podiums.xlsx]pvt overall!PivotTable23</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12064297095107E-2"/>
          <c:y val="2.9601389944728787E-2"/>
          <c:w val="0.85771163704885023"/>
          <c:h val="0.74944474831178731"/>
        </c:manualLayout>
      </c:layout>
      <c:lineChart>
        <c:grouping val="standard"/>
        <c:varyColors val="0"/>
        <c:ser>
          <c:idx val="0"/>
          <c:order val="0"/>
          <c:tx>
            <c:strRef>
              <c:f>'pvt overall'!$K$13</c:f>
              <c:strCache>
                <c:ptCount val="1"/>
                <c:pt idx="0">
                  <c:v>Start grid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'pvt overall'!$J$14:$J$30</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'pvt overall'!$K$14:$K$30</c:f>
              <c:numCache>
                <c:formatCode>0</c:formatCode>
                <c:ptCount val="16"/>
                <c:pt idx="0">
                  <c:v>3.5294117647058822</c:v>
                </c:pt>
                <c:pt idx="1">
                  <c:v>4.4444444444444446</c:v>
                </c:pt>
                <c:pt idx="2">
                  <c:v>7.7058823529411766</c:v>
                </c:pt>
                <c:pt idx="3">
                  <c:v>3.9473684210526314</c:v>
                </c:pt>
                <c:pt idx="4">
                  <c:v>3.4736842105263159</c:v>
                </c:pt>
                <c:pt idx="5">
                  <c:v>5.0999999999999996</c:v>
                </c:pt>
                <c:pt idx="6">
                  <c:v>3.6842105263157894</c:v>
                </c:pt>
                <c:pt idx="7">
                  <c:v>3.8947368421052633</c:v>
                </c:pt>
                <c:pt idx="8">
                  <c:v>1.8421052631578947</c:v>
                </c:pt>
                <c:pt idx="9">
                  <c:v>3.4285714285714284</c:v>
                </c:pt>
                <c:pt idx="10">
                  <c:v>3.65</c:v>
                </c:pt>
                <c:pt idx="11">
                  <c:v>2.2857142857142856</c:v>
                </c:pt>
                <c:pt idx="12">
                  <c:v>3.1428571428571428</c:v>
                </c:pt>
                <c:pt idx="13">
                  <c:v>1.875</c:v>
                </c:pt>
                <c:pt idx="14">
                  <c:v>4.1818181818181817</c:v>
                </c:pt>
                <c:pt idx="15">
                  <c:v>7.666666666666667</c:v>
                </c:pt>
              </c:numCache>
            </c:numRef>
          </c:val>
          <c:smooth val="0"/>
          <c:extLst>
            <c:ext xmlns:c16="http://schemas.microsoft.com/office/drawing/2014/chart" uri="{C3380CC4-5D6E-409C-BE32-E72D297353CC}">
              <c16:uniqueId val="{00000000-5983-4641-A1F0-875C4AFC50E0}"/>
            </c:ext>
          </c:extLst>
        </c:ser>
        <c:ser>
          <c:idx val="1"/>
          <c:order val="1"/>
          <c:tx>
            <c:strRef>
              <c:f>'pvt overall'!$L$13</c:f>
              <c:strCache>
                <c:ptCount val="1"/>
                <c:pt idx="0">
                  <c:v>Finish Position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'pvt overall'!$J$14:$J$30</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'pvt overall'!$L$14:$L$30</c:f>
              <c:numCache>
                <c:formatCode>0</c:formatCode>
                <c:ptCount val="16"/>
                <c:pt idx="0">
                  <c:v>3</c:v>
                </c:pt>
                <c:pt idx="1">
                  <c:v>4.4117647058823533</c:v>
                </c:pt>
                <c:pt idx="2">
                  <c:v>7.6428571428571432</c:v>
                </c:pt>
                <c:pt idx="3">
                  <c:v>3.75</c:v>
                </c:pt>
                <c:pt idx="4">
                  <c:v>3.75</c:v>
                </c:pt>
                <c:pt idx="5">
                  <c:v>5.333333333333333</c:v>
                </c:pt>
                <c:pt idx="6">
                  <c:v>5.166666666666667</c:v>
                </c:pt>
                <c:pt idx="7">
                  <c:v>1.4375</c:v>
                </c:pt>
                <c:pt idx="8">
                  <c:v>1.7222222222222223</c:v>
                </c:pt>
                <c:pt idx="9">
                  <c:v>2.1052631578947367</c:v>
                </c:pt>
                <c:pt idx="10">
                  <c:v>2.7</c:v>
                </c:pt>
                <c:pt idx="11">
                  <c:v>1.95</c:v>
                </c:pt>
                <c:pt idx="12">
                  <c:v>2.3809523809523809</c:v>
                </c:pt>
                <c:pt idx="13">
                  <c:v>1.875</c:v>
                </c:pt>
                <c:pt idx="14">
                  <c:v>2.7619047619047619</c:v>
                </c:pt>
                <c:pt idx="15">
                  <c:v>5.2352941176470589</c:v>
                </c:pt>
              </c:numCache>
            </c:numRef>
          </c:val>
          <c:smooth val="0"/>
          <c:extLst>
            <c:ext xmlns:c16="http://schemas.microsoft.com/office/drawing/2014/chart" uri="{C3380CC4-5D6E-409C-BE32-E72D297353CC}">
              <c16:uniqueId val="{00000001-5983-4641-A1F0-875C4AFC50E0}"/>
            </c:ext>
          </c:extLst>
        </c:ser>
        <c:dLbls>
          <c:showLegendKey val="0"/>
          <c:showVal val="0"/>
          <c:showCatName val="0"/>
          <c:showSerName val="0"/>
          <c:showPercent val="0"/>
          <c:showBubbleSize val="0"/>
        </c:dLbls>
        <c:marker val="1"/>
        <c:smooth val="0"/>
        <c:axId val="1007601023"/>
        <c:axId val="1007599775"/>
      </c:lineChart>
      <c:catAx>
        <c:axId val="100760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7599775"/>
        <c:crossesAt val="1.7000000000000002"/>
        <c:auto val="1"/>
        <c:lblAlgn val="ctr"/>
        <c:lblOffset val="100"/>
        <c:noMultiLvlLbl val="0"/>
      </c:catAx>
      <c:valAx>
        <c:axId val="10075997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7601023"/>
        <c:crosses val="autoZero"/>
        <c:crossBetween val="between"/>
      </c:valAx>
      <c:spPr>
        <a:noFill/>
        <a:ln>
          <a:noFill/>
        </a:ln>
        <a:effectLst/>
      </c:spPr>
    </c:plotArea>
    <c:legend>
      <c:legendPos val="r"/>
      <c:layout>
        <c:manualLayout>
          <c:xMode val="edge"/>
          <c:yMode val="edge"/>
          <c:x val="0"/>
          <c:y val="9.9069967428247105E-4"/>
          <c:w val="0.99009570857911255"/>
          <c:h val="8.77992370473772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[driver podiums.xlsx]pvt overall!PivotTable22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66551435186675"/>
          <c:y val="0.11586421805298493"/>
          <c:w val="0.65081284221388802"/>
          <c:h val="0.47166178321926311"/>
        </c:manualLayout>
      </c:layout>
      <c:barChart>
        <c:barDir val="col"/>
        <c:grouping val="clustered"/>
        <c:varyColors val="0"/>
        <c:ser>
          <c:idx val="0"/>
          <c:order val="0"/>
          <c:tx>
            <c:strRef>
              <c:f>'pvt overall'!$B$27:$B$28</c:f>
              <c:strCache>
                <c:ptCount val="1"/>
                <c:pt idx="0">
                  <c:v>Lewis Hamilton</c:v>
                </c:pt>
              </c:strCache>
            </c:strRef>
          </c:tx>
          <c:spPr>
            <a:solidFill>
              <a:srgbClr val="FF0000"/>
            </a:solidFill>
            <a:ln>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overall'!$A$29:$A$66</c:f>
              <c:strCache>
                <c:ptCount val="37"/>
                <c:pt idx="0">
                  <c:v>70th Anniversary</c:v>
                </c:pt>
                <c:pt idx="1">
                  <c:v>Abu Dhabi</c:v>
                </c:pt>
                <c:pt idx="2">
                  <c:v>Australia</c:v>
                </c:pt>
                <c:pt idx="3">
                  <c:v>Austria</c:v>
                </c:pt>
                <c:pt idx="4">
                  <c:v>Azerbaijan</c:v>
                </c:pt>
                <c:pt idx="5">
                  <c:v>Bahrain</c:v>
                </c:pt>
                <c:pt idx="6">
                  <c:v>Belgium</c:v>
                </c:pt>
                <c:pt idx="7">
                  <c:v>Brazil</c:v>
                </c:pt>
                <c:pt idx="8">
                  <c:v>Canada</c:v>
                </c:pt>
                <c:pt idx="9">
                  <c:v>China</c:v>
                </c:pt>
                <c:pt idx="10">
                  <c:v>Eifel</c:v>
                </c:pt>
                <c:pt idx="11">
                  <c:v>Emilia Romagna</c:v>
                </c:pt>
                <c:pt idx="12">
                  <c:v>Europe</c:v>
                </c:pt>
                <c:pt idx="13">
                  <c:v>France</c:v>
                </c:pt>
                <c:pt idx="14">
                  <c:v>Germany</c:v>
                </c:pt>
                <c:pt idx="15">
                  <c:v>Great Britain</c:v>
                </c:pt>
                <c:pt idx="16">
                  <c:v>Hungary</c:v>
                </c:pt>
                <c:pt idx="17">
                  <c:v>India</c:v>
                </c:pt>
                <c:pt idx="18">
                  <c:v>Italy</c:v>
                </c:pt>
                <c:pt idx="19">
                  <c:v>Japan</c:v>
                </c:pt>
                <c:pt idx="20">
                  <c:v>Malaysia</c:v>
                </c:pt>
                <c:pt idx="21">
                  <c:v>Mexico</c:v>
                </c:pt>
                <c:pt idx="22">
                  <c:v>Miami</c:v>
                </c:pt>
                <c:pt idx="23">
                  <c:v>Monaco</c:v>
                </c:pt>
                <c:pt idx="24">
                  <c:v>Netherlands</c:v>
                </c:pt>
                <c:pt idx="25">
                  <c:v>Portugal</c:v>
                </c:pt>
                <c:pt idx="26">
                  <c:v>Qatar</c:v>
                </c:pt>
                <c:pt idx="27">
                  <c:v>Russia</c:v>
                </c:pt>
                <c:pt idx="28">
                  <c:v>Sakhir</c:v>
                </c:pt>
                <c:pt idx="29">
                  <c:v>Saudi Arabia</c:v>
                </c:pt>
                <c:pt idx="30">
                  <c:v>Singapore</c:v>
                </c:pt>
                <c:pt idx="31">
                  <c:v>South Korea</c:v>
                </c:pt>
                <c:pt idx="32">
                  <c:v>Spain</c:v>
                </c:pt>
                <c:pt idx="33">
                  <c:v>Styria</c:v>
                </c:pt>
                <c:pt idx="34">
                  <c:v>Turkey</c:v>
                </c:pt>
                <c:pt idx="35">
                  <c:v>Tuscany</c:v>
                </c:pt>
                <c:pt idx="36">
                  <c:v>United States</c:v>
                </c:pt>
              </c:strCache>
            </c:strRef>
          </c:cat>
          <c:val>
            <c:numRef>
              <c:f>'pvt overall'!$B$29:$B$66</c:f>
              <c:numCache>
                <c:formatCode>General</c:formatCode>
                <c:ptCount val="37"/>
                <c:pt idx="0">
                  <c:v>0</c:v>
                </c:pt>
                <c:pt idx="1">
                  <c:v>5</c:v>
                </c:pt>
                <c:pt idx="2">
                  <c:v>2</c:v>
                </c:pt>
                <c:pt idx="3">
                  <c:v>1</c:v>
                </c:pt>
                <c:pt idx="4">
                  <c:v>1</c:v>
                </c:pt>
                <c:pt idx="5">
                  <c:v>5</c:v>
                </c:pt>
                <c:pt idx="6">
                  <c:v>4</c:v>
                </c:pt>
                <c:pt idx="7">
                  <c:v>3</c:v>
                </c:pt>
                <c:pt idx="8">
                  <c:v>7</c:v>
                </c:pt>
                <c:pt idx="9">
                  <c:v>6</c:v>
                </c:pt>
                <c:pt idx="10">
                  <c:v>1</c:v>
                </c:pt>
                <c:pt idx="11">
                  <c:v>1</c:v>
                </c:pt>
                <c:pt idx="12">
                  <c:v>0</c:v>
                </c:pt>
                <c:pt idx="13">
                  <c:v>2</c:v>
                </c:pt>
                <c:pt idx="14">
                  <c:v>4</c:v>
                </c:pt>
                <c:pt idx="15">
                  <c:v>8</c:v>
                </c:pt>
                <c:pt idx="16">
                  <c:v>8</c:v>
                </c:pt>
                <c:pt idx="17">
                  <c:v>0</c:v>
                </c:pt>
                <c:pt idx="18">
                  <c:v>5</c:v>
                </c:pt>
                <c:pt idx="19">
                  <c:v>5</c:v>
                </c:pt>
                <c:pt idx="20">
                  <c:v>1</c:v>
                </c:pt>
                <c:pt idx="21">
                  <c:v>2</c:v>
                </c:pt>
                <c:pt idx="22">
                  <c:v>0</c:v>
                </c:pt>
                <c:pt idx="23">
                  <c:v>3</c:v>
                </c:pt>
                <c:pt idx="24">
                  <c:v>0</c:v>
                </c:pt>
                <c:pt idx="25">
                  <c:v>2</c:v>
                </c:pt>
                <c:pt idx="26">
                  <c:v>1</c:v>
                </c:pt>
                <c:pt idx="27">
                  <c:v>5</c:v>
                </c:pt>
                <c:pt idx="29">
                  <c:v>1</c:v>
                </c:pt>
                <c:pt idx="30">
                  <c:v>4</c:v>
                </c:pt>
                <c:pt idx="31">
                  <c:v>0</c:v>
                </c:pt>
                <c:pt idx="32">
                  <c:v>6</c:v>
                </c:pt>
                <c:pt idx="33">
                  <c:v>1</c:v>
                </c:pt>
                <c:pt idx="34">
                  <c:v>2</c:v>
                </c:pt>
                <c:pt idx="35">
                  <c:v>1</c:v>
                </c:pt>
                <c:pt idx="36">
                  <c:v>6</c:v>
                </c:pt>
              </c:numCache>
            </c:numRef>
          </c:val>
          <c:extLst>
            <c:ext xmlns:c16="http://schemas.microsoft.com/office/drawing/2014/chart" uri="{C3380CC4-5D6E-409C-BE32-E72D297353CC}">
              <c16:uniqueId val="{00000000-EEB9-46C3-B42D-9077A85FE7C6}"/>
            </c:ext>
          </c:extLst>
        </c:ser>
        <c:ser>
          <c:idx val="1"/>
          <c:order val="1"/>
          <c:tx>
            <c:strRef>
              <c:f>'pvt overall'!$C$27:$C$28</c:f>
              <c:strCache>
                <c:ptCount val="1"/>
                <c:pt idx="0">
                  <c:v>Sebastian Vettel</c:v>
                </c:pt>
              </c:strCache>
            </c:strRef>
          </c:tx>
          <c:spPr>
            <a:solidFill>
              <a:srgbClr val="00B050"/>
            </a:solidFill>
            <a:ln>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overall'!$A$29:$A$66</c:f>
              <c:strCache>
                <c:ptCount val="37"/>
                <c:pt idx="0">
                  <c:v>70th Anniversary</c:v>
                </c:pt>
                <c:pt idx="1">
                  <c:v>Abu Dhabi</c:v>
                </c:pt>
                <c:pt idx="2">
                  <c:v>Australia</c:v>
                </c:pt>
                <c:pt idx="3">
                  <c:v>Austria</c:v>
                </c:pt>
                <c:pt idx="4">
                  <c:v>Azerbaijan</c:v>
                </c:pt>
                <c:pt idx="5">
                  <c:v>Bahrain</c:v>
                </c:pt>
                <c:pt idx="6">
                  <c:v>Belgium</c:v>
                </c:pt>
                <c:pt idx="7">
                  <c:v>Brazil</c:v>
                </c:pt>
                <c:pt idx="8">
                  <c:v>Canada</c:v>
                </c:pt>
                <c:pt idx="9">
                  <c:v>China</c:v>
                </c:pt>
                <c:pt idx="10">
                  <c:v>Eifel</c:v>
                </c:pt>
                <c:pt idx="11">
                  <c:v>Emilia Romagna</c:v>
                </c:pt>
                <c:pt idx="12">
                  <c:v>Europe</c:v>
                </c:pt>
                <c:pt idx="13">
                  <c:v>France</c:v>
                </c:pt>
                <c:pt idx="14">
                  <c:v>Germany</c:v>
                </c:pt>
                <c:pt idx="15">
                  <c:v>Great Britain</c:v>
                </c:pt>
                <c:pt idx="16">
                  <c:v>Hungary</c:v>
                </c:pt>
                <c:pt idx="17">
                  <c:v>India</c:v>
                </c:pt>
                <c:pt idx="18">
                  <c:v>Italy</c:v>
                </c:pt>
                <c:pt idx="19">
                  <c:v>Japan</c:v>
                </c:pt>
                <c:pt idx="20">
                  <c:v>Malaysia</c:v>
                </c:pt>
                <c:pt idx="21">
                  <c:v>Mexico</c:v>
                </c:pt>
                <c:pt idx="22">
                  <c:v>Miami</c:v>
                </c:pt>
                <c:pt idx="23">
                  <c:v>Monaco</c:v>
                </c:pt>
                <c:pt idx="24">
                  <c:v>Netherlands</c:v>
                </c:pt>
                <c:pt idx="25">
                  <c:v>Portugal</c:v>
                </c:pt>
                <c:pt idx="26">
                  <c:v>Qatar</c:v>
                </c:pt>
                <c:pt idx="27">
                  <c:v>Russia</c:v>
                </c:pt>
                <c:pt idx="28">
                  <c:v>Sakhir</c:v>
                </c:pt>
                <c:pt idx="29">
                  <c:v>Saudi Arabia</c:v>
                </c:pt>
                <c:pt idx="30">
                  <c:v>Singapore</c:v>
                </c:pt>
                <c:pt idx="31">
                  <c:v>South Korea</c:v>
                </c:pt>
                <c:pt idx="32">
                  <c:v>Spain</c:v>
                </c:pt>
                <c:pt idx="33">
                  <c:v>Styria</c:v>
                </c:pt>
                <c:pt idx="34">
                  <c:v>Turkey</c:v>
                </c:pt>
                <c:pt idx="35">
                  <c:v>Tuscany</c:v>
                </c:pt>
                <c:pt idx="36">
                  <c:v>United States</c:v>
                </c:pt>
              </c:strCache>
            </c:strRef>
          </c:cat>
          <c:val>
            <c:numRef>
              <c:f>'pvt overall'!$C$29:$C$66</c:f>
              <c:numCache>
                <c:formatCode>General</c:formatCode>
                <c:ptCount val="37"/>
                <c:pt idx="0">
                  <c:v>0</c:v>
                </c:pt>
                <c:pt idx="1">
                  <c:v>3</c:v>
                </c:pt>
                <c:pt idx="2">
                  <c:v>3</c:v>
                </c:pt>
                <c:pt idx="3">
                  <c:v>0</c:v>
                </c:pt>
                <c:pt idx="4">
                  <c:v>0</c:v>
                </c:pt>
                <c:pt idx="5">
                  <c:v>4</c:v>
                </c:pt>
                <c:pt idx="6">
                  <c:v>3</c:v>
                </c:pt>
                <c:pt idx="7">
                  <c:v>3</c:v>
                </c:pt>
                <c:pt idx="8">
                  <c:v>2</c:v>
                </c:pt>
                <c:pt idx="9">
                  <c:v>1</c:v>
                </c:pt>
                <c:pt idx="10">
                  <c:v>0</c:v>
                </c:pt>
                <c:pt idx="11">
                  <c:v>0</c:v>
                </c:pt>
                <c:pt idx="12">
                  <c:v>2</c:v>
                </c:pt>
                <c:pt idx="13">
                  <c:v>0</c:v>
                </c:pt>
                <c:pt idx="14">
                  <c:v>1</c:v>
                </c:pt>
                <c:pt idx="15">
                  <c:v>2</c:v>
                </c:pt>
                <c:pt idx="16">
                  <c:v>2</c:v>
                </c:pt>
                <c:pt idx="17">
                  <c:v>3</c:v>
                </c:pt>
                <c:pt idx="18">
                  <c:v>3</c:v>
                </c:pt>
                <c:pt idx="19">
                  <c:v>4</c:v>
                </c:pt>
                <c:pt idx="20">
                  <c:v>4</c:v>
                </c:pt>
                <c:pt idx="21">
                  <c:v>0</c:v>
                </c:pt>
                <c:pt idx="22">
                  <c:v>0</c:v>
                </c:pt>
                <c:pt idx="23">
                  <c:v>2</c:v>
                </c:pt>
                <c:pt idx="24">
                  <c:v>0</c:v>
                </c:pt>
                <c:pt idx="25">
                  <c:v>0</c:v>
                </c:pt>
                <c:pt idx="26">
                  <c:v>0</c:v>
                </c:pt>
                <c:pt idx="27">
                  <c:v>0</c:v>
                </c:pt>
                <c:pt idx="28">
                  <c:v>0</c:v>
                </c:pt>
                <c:pt idx="29">
                  <c:v>0</c:v>
                </c:pt>
                <c:pt idx="30">
                  <c:v>5</c:v>
                </c:pt>
                <c:pt idx="31">
                  <c:v>3</c:v>
                </c:pt>
                <c:pt idx="32">
                  <c:v>1</c:v>
                </c:pt>
                <c:pt idx="33">
                  <c:v>0</c:v>
                </c:pt>
                <c:pt idx="34">
                  <c:v>1</c:v>
                </c:pt>
                <c:pt idx="35">
                  <c:v>0</c:v>
                </c:pt>
                <c:pt idx="36">
                  <c:v>1</c:v>
                </c:pt>
              </c:numCache>
            </c:numRef>
          </c:val>
          <c:extLst>
            <c:ext xmlns:c16="http://schemas.microsoft.com/office/drawing/2014/chart" uri="{C3380CC4-5D6E-409C-BE32-E72D297353CC}">
              <c16:uniqueId val="{00000001-EEB9-46C3-B42D-9077A85FE7C6}"/>
            </c:ext>
          </c:extLst>
        </c:ser>
        <c:dLbls>
          <c:showLegendKey val="0"/>
          <c:showVal val="0"/>
          <c:showCatName val="0"/>
          <c:showSerName val="0"/>
          <c:showPercent val="0"/>
          <c:showBubbleSize val="0"/>
        </c:dLbls>
        <c:gapWidth val="219"/>
        <c:overlap val="-27"/>
        <c:axId val="1284519263"/>
        <c:axId val="1284513439"/>
      </c:barChart>
      <c:catAx>
        <c:axId val="128451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4513439"/>
        <c:crosses val="autoZero"/>
        <c:auto val="1"/>
        <c:lblAlgn val="ctr"/>
        <c:lblOffset val="100"/>
        <c:noMultiLvlLbl val="0"/>
      </c:catAx>
      <c:valAx>
        <c:axId val="1284513439"/>
        <c:scaling>
          <c:orientation val="minMax"/>
        </c:scaling>
        <c:delete val="1"/>
        <c:axPos val="l"/>
        <c:numFmt formatCode="General" sourceLinked="1"/>
        <c:majorTickMark val="none"/>
        <c:minorTickMark val="none"/>
        <c:tickLblPos val="nextTo"/>
        <c:crossAx val="1284519263"/>
        <c:crosses val="autoZero"/>
        <c:crossBetween val="between"/>
      </c:valAx>
      <c:spPr>
        <a:noFill/>
        <a:ln>
          <a:noFill/>
        </a:ln>
        <a:effectLst/>
      </c:spPr>
    </c:plotArea>
    <c:legend>
      <c:legendPos val="t"/>
      <c:layout>
        <c:manualLayout>
          <c:xMode val="edge"/>
          <c:yMode val="edge"/>
          <c:x val="0.31686184473600337"/>
          <c:y val="3.7810781330899219E-2"/>
          <c:w val="0.23776791343567055"/>
          <c:h val="0.104780115470607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[driver podiums.xlsx]pvt overall!PivotTable24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863040176548048E-2"/>
          <c:y val="7.5315332411794264E-2"/>
          <c:w val="0.73634419888371172"/>
          <c:h val="0.79041743132125841"/>
        </c:manualLayout>
      </c:layout>
      <c:lineChart>
        <c:grouping val="standard"/>
        <c:varyColors val="0"/>
        <c:ser>
          <c:idx val="0"/>
          <c:order val="0"/>
          <c:tx>
            <c:strRef>
              <c:f>'pvt overall'!$O$13</c:f>
              <c:strCache>
                <c:ptCount val="1"/>
                <c:pt idx="0">
                  <c:v>Start grid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'pvt overall'!$N$14:$N$30</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'pvt overall'!$O$14:$O$30</c:f>
              <c:numCache>
                <c:formatCode>0</c:formatCode>
                <c:ptCount val="16"/>
                <c:pt idx="0">
                  <c:v>12.375</c:v>
                </c:pt>
                <c:pt idx="1">
                  <c:v>9.9411764705882355</c:v>
                </c:pt>
                <c:pt idx="2">
                  <c:v>5.882352941176471</c:v>
                </c:pt>
                <c:pt idx="3">
                  <c:v>3.1578947368421053</c:v>
                </c:pt>
                <c:pt idx="4">
                  <c:v>1.368421052631579</c:v>
                </c:pt>
                <c:pt idx="5">
                  <c:v>4.25</c:v>
                </c:pt>
                <c:pt idx="6">
                  <c:v>1.8421052631578947</c:v>
                </c:pt>
                <c:pt idx="7">
                  <c:v>8.0526315789473681</c:v>
                </c:pt>
                <c:pt idx="8">
                  <c:v>5.0526315789473681</c:v>
                </c:pt>
                <c:pt idx="9">
                  <c:v>6.7619047619047619</c:v>
                </c:pt>
                <c:pt idx="10">
                  <c:v>3.1</c:v>
                </c:pt>
                <c:pt idx="11">
                  <c:v>3.2857142857142856</c:v>
                </c:pt>
                <c:pt idx="12">
                  <c:v>3.4285714285714284</c:v>
                </c:pt>
                <c:pt idx="13">
                  <c:v>12.058823529411764</c:v>
                </c:pt>
                <c:pt idx="14">
                  <c:v>10.681818181818182</c:v>
                </c:pt>
                <c:pt idx="15">
                  <c:v>13.3125</c:v>
                </c:pt>
              </c:numCache>
            </c:numRef>
          </c:val>
          <c:smooth val="0"/>
          <c:extLst>
            <c:ext xmlns:c16="http://schemas.microsoft.com/office/drawing/2014/chart" uri="{C3380CC4-5D6E-409C-BE32-E72D297353CC}">
              <c16:uniqueId val="{00000000-2685-4F5E-ABE3-ED82E3E08D98}"/>
            </c:ext>
          </c:extLst>
        </c:ser>
        <c:ser>
          <c:idx val="1"/>
          <c:order val="1"/>
          <c:tx>
            <c:strRef>
              <c:f>'pvt overall'!$P$13</c:f>
              <c:strCache>
                <c:ptCount val="1"/>
                <c:pt idx="0">
                  <c:v>Finish Position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'pvt overall'!$N$14:$N$30</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'pvt overall'!$P$14:$P$30</c:f>
              <c:numCache>
                <c:formatCode>0</c:formatCode>
                <c:ptCount val="16"/>
                <c:pt idx="0">
                  <c:v>13</c:v>
                </c:pt>
                <c:pt idx="1">
                  <c:v>7.166666666666667</c:v>
                </c:pt>
                <c:pt idx="2">
                  <c:v>4.4285714285714288</c:v>
                </c:pt>
                <c:pt idx="3">
                  <c:v>3.625</c:v>
                </c:pt>
                <c:pt idx="4">
                  <c:v>1.5555555555555556</c:v>
                </c:pt>
                <c:pt idx="5">
                  <c:v>4.4210526315789478</c:v>
                </c:pt>
                <c:pt idx="6">
                  <c:v>1.6111111111111112</c:v>
                </c:pt>
                <c:pt idx="7">
                  <c:v>5.0625</c:v>
                </c:pt>
                <c:pt idx="8">
                  <c:v>3.3333333333333335</c:v>
                </c:pt>
                <c:pt idx="9">
                  <c:v>4.0588235294117645</c:v>
                </c:pt>
                <c:pt idx="10">
                  <c:v>2.5555555555555554</c:v>
                </c:pt>
                <c:pt idx="11">
                  <c:v>3.15</c:v>
                </c:pt>
                <c:pt idx="12">
                  <c:v>5.1052631578947372</c:v>
                </c:pt>
                <c:pt idx="13">
                  <c:v>10.4</c:v>
                </c:pt>
                <c:pt idx="14">
                  <c:v>11.052631578947368</c:v>
                </c:pt>
                <c:pt idx="15">
                  <c:v>10.5</c:v>
                </c:pt>
              </c:numCache>
            </c:numRef>
          </c:val>
          <c:smooth val="0"/>
          <c:extLst>
            <c:ext xmlns:c16="http://schemas.microsoft.com/office/drawing/2014/chart" uri="{C3380CC4-5D6E-409C-BE32-E72D297353CC}">
              <c16:uniqueId val="{00000001-2685-4F5E-ABE3-ED82E3E08D98}"/>
            </c:ext>
          </c:extLst>
        </c:ser>
        <c:dLbls>
          <c:showLegendKey val="0"/>
          <c:showVal val="0"/>
          <c:showCatName val="0"/>
          <c:showSerName val="0"/>
          <c:showPercent val="0"/>
          <c:showBubbleSize val="0"/>
        </c:dLbls>
        <c:marker val="1"/>
        <c:smooth val="0"/>
        <c:axId val="1172681839"/>
        <c:axId val="1172656879"/>
      </c:lineChart>
      <c:catAx>
        <c:axId val="117268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2656879"/>
        <c:crossesAt val="1.25"/>
        <c:auto val="1"/>
        <c:lblAlgn val="ctr"/>
        <c:lblOffset val="100"/>
        <c:noMultiLvlLbl val="0"/>
      </c:catAx>
      <c:valAx>
        <c:axId val="11726568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2681839"/>
        <c:crosses val="autoZero"/>
        <c:crossBetween val="between"/>
      </c:valAx>
      <c:spPr>
        <a:noFill/>
        <a:ln>
          <a:noFill/>
        </a:ln>
        <a:effectLst/>
      </c:spPr>
    </c:plotArea>
    <c:legend>
      <c:legendPos val="r"/>
      <c:layout>
        <c:manualLayout>
          <c:xMode val="edge"/>
          <c:yMode val="edge"/>
          <c:x val="1.6928050661188128E-3"/>
          <c:y val="1.0066484515340193E-2"/>
          <c:w val="0.68642244018589038"/>
          <c:h val="9.2309533616408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4.jpg"/><Relationship Id="rId7" Type="http://schemas.openxmlformats.org/officeDocument/2006/relationships/chart" Target="../charts/chart3.xml"/><Relationship Id="rId2" Type="http://schemas.openxmlformats.org/officeDocument/2006/relationships/image" Target="../media/image3.jpeg"/><Relationship Id="rId1" Type="http://schemas.openxmlformats.org/officeDocument/2006/relationships/image" Target="../media/image2.jp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5.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209550</xdr:colOff>
      <xdr:row>8</xdr:row>
      <xdr:rowOff>47625</xdr:rowOff>
    </xdr:from>
    <xdr:to>
      <xdr:col>6</xdr:col>
      <xdr:colOff>723900</xdr:colOff>
      <xdr:row>10</xdr:row>
      <xdr:rowOff>66675</xdr:rowOff>
    </xdr:to>
    <xdr:sp macro="" textlink="$F$10">
      <xdr:nvSpPr>
        <xdr:cNvPr id="12" name="TextBox 11">
          <a:extLst>
            <a:ext uri="{FF2B5EF4-FFF2-40B4-BE49-F238E27FC236}">
              <a16:creationId xmlns:a16="http://schemas.microsoft.com/office/drawing/2014/main" id="{4C0B6574-B149-43DF-B561-CB9B7866D3B7}"/>
            </a:ext>
          </a:extLst>
        </xdr:cNvPr>
        <xdr:cNvSpPr txBox="1"/>
      </xdr:nvSpPr>
      <xdr:spPr>
        <a:xfrm>
          <a:off x="5057775" y="1571625"/>
          <a:ext cx="514350" cy="4000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969992-B780-4E27-B43D-AB6FF8783E08}" type="TxLink">
            <a:rPr lang="en-US" sz="1100" b="1" i="0" u="none" strike="noStrike">
              <a:solidFill>
                <a:srgbClr val="000000"/>
              </a:solidFill>
              <a:latin typeface="Calibri"/>
              <a:cs typeface="Calibri"/>
            </a:rPr>
            <a:t>61%</a:t>
          </a:fld>
          <a:endParaRPr lang="en-GB" sz="1100"/>
        </a:p>
      </xdr:txBody>
    </xdr:sp>
    <xdr:clientData/>
  </xdr:twoCellAnchor>
  <xdr:twoCellAnchor>
    <xdr:from>
      <xdr:col>13</xdr:col>
      <xdr:colOff>76200</xdr:colOff>
      <xdr:row>10</xdr:row>
      <xdr:rowOff>28575</xdr:rowOff>
    </xdr:from>
    <xdr:to>
      <xdr:col>13</xdr:col>
      <xdr:colOff>762000</xdr:colOff>
      <xdr:row>13</xdr:row>
      <xdr:rowOff>38100</xdr:rowOff>
    </xdr:to>
    <xdr:sp macro="" textlink="$M$10">
      <xdr:nvSpPr>
        <xdr:cNvPr id="14" name="TextBox 13">
          <a:extLst>
            <a:ext uri="{FF2B5EF4-FFF2-40B4-BE49-F238E27FC236}">
              <a16:creationId xmlns:a16="http://schemas.microsoft.com/office/drawing/2014/main" id="{46B32011-A48A-453D-95E8-8A34332E58B1}"/>
            </a:ext>
          </a:extLst>
        </xdr:cNvPr>
        <xdr:cNvSpPr txBox="1"/>
      </xdr:nvSpPr>
      <xdr:spPr>
        <a:xfrm>
          <a:off x="11049000" y="1933575"/>
          <a:ext cx="6858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DB7CEB-3AE3-4208-BB30-E8C8C85F123F}" type="TxLink">
            <a:rPr lang="en-US" sz="1800" b="1" i="0" u="none" strike="noStrike">
              <a:solidFill>
                <a:srgbClr val="000000"/>
              </a:solidFill>
              <a:latin typeface="Calibri"/>
              <a:cs typeface="Calibri"/>
            </a:rPr>
            <a:t>41%</a:t>
          </a:fld>
          <a:endParaRPr lang="en-GB" sz="18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327421</xdr:colOff>
      <xdr:row>6</xdr:row>
      <xdr:rowOff>56897</xdr:rowOff>
    </xdr:from>
    <xdr:to>
      <xdr:col>18</xdr:col>
      <xdr:colOff>79373</xdr:colOff>
      <xdr:row>12</xdr:row>
      <xdr:rowOff>46831</xdr:rowOff>
    </xdr:to>
    <xdr:pic>
      <xdr:nvPicPr>
        <xdr:cNvPr id="9" name="Picture 8">
          <a:extLst>
            <a:ext uri="{FF2B5EF4-FFF2-40B4-BE49-F238E27FC236}">
              <a16:creationId xmlns:a16="http://schemas.microsoft.com/office/drawing/2014/main" id="{90BB6CAC-0ED0-4C52-A11A-B060FD02ED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1171" y="1187991"/>
          <a:ext cx="962421" cy="1121028"/>
        </a:xfrm>
        <a:prstGeom prst="rect">
          <a:avLst/>
        </a:prstGeom>
      </xdr:spPr>
    </xdr:pic>
    <xdr:clientData/>
  </xdr:twoCellAnchor>
  <xdr:twoCellAnchor>
    <xdr:from>
      <xdr:col>2</xdr:col>
      <xdr:colOff>386952</xdr:colOff>
      <xdr:row>6</xdr:row>
      <xdr:rowOff>39688</xdr:rowOff>
    </xdr:from>
    <xdr:to>
      <xdr:col>4</xdr:col>
      <xdr:colOff>168671</xdr:colOff>
      <xdr:row>12</xdr:row>
      <xdr:rowOff>59532</xdr:rowOff>
    </xdr:to>
    <xdr:sp macro="" textlink="">
      <xdr:nvSpPr>
        <xdr:cNvPr id="12" name="Rectangle: Rounded Corners 11">
          <a:extLst>
            <a:ext uri="{FF2B5EF4-FFF2-40B4-BE49-F238E27FC236}">
              <a16:creationId xmlns:a16="http://schemas.microsoft.com/office/drawing/2014/main" id="{A8109BD7-417F-488B-B4E7-0854A98685D3}"/>
            </a:ext>
          </a:extLst>
        </xdr:cNvPr>
        <xdr:cNvSpPr/>
      </xdr:nvSpPr>
      <xdr:spPr>
        <a:xfrm>
          <a:off x="1597421" y="1170782"/>
          <a:ext cx="992188" cy="1150938"/>
        </a:xfrm>
        <a:prstGeom prst="roundRect">
          <a:avLst>
            <a:gd name="adj" fmla="val 0"/>
          </a:avLst>
        </a:prstGeom>
        <a:noFill/>
        <a:ln>
          <a:solidFill>
            <a:schemeClr val="accent1"/>
          </a:solidFill>
        </a:ln>
        <a:effectLst>
          <a:glow rad="63500">
            <a:schemeClr val="accent1">
              <a:satMod val="175000"/>
              <a:alpha val="40000"/>
            </a:schemeClr>
          </a:glow>
          <a:outerShdw blurRad="88900" dir="6000000" algn="ctr" rotWithShape="0">
            <a:srgbClr val="0070C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2</xdr:col>
      <xdr:colOff>396874</xdr:colOff>
      <xdr:row>6</xdr:row>
      <xdr:rowOff>47958</xdr:rowOff>
    </xdr:from>
    <xdr:to>
      <xdr:col>4</xdr:col>
      <xdr:colOff>154500</xdr:colOff>
      <xdr:row>12</xdr:row>
      <xdr:rowOff>69456</xdr:rowOff>
    </xdr:to>
    <xdr:pic>
      <xdr:nvPicPr>
        <xdr:cNvPr id="11" name="Picture 10">
          <a:extLst>
            <a:ext uri="{FF2B5EF4-FFF2-40B4-BE49-F238E27FC236}">
              <a16:creationId xmlns:a16="http://schemas.microsoft.com/office/drawing/2014/main" id="{7438062F-8DED-4DB2-8B07-D2789936C0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07343" y="1179052"/>
          <a:ext cx="968095" cy="1152592"/>
        </a:xfrm>
        <a:prstGeom prst="rect">
          <a:avLst/>
        </a:prstGeom>
      </xdr:spPr>
    </xdr:pic>
    <xdr:clientData/>
  </xdr:twoCellAnchor>
  <xdr:twoCellAnchor>
    <xdr:from>
      <xdr:col>16</xdr:col>
      <xdr:colOff>311171</xdr:colOff>
      <xdr:row>6</xdr:row>
      <xdr:rowOff>53182</xdr:rowOff>
    </xdr:from>
    <xdr:to>
      <xdr:col>18</xdr:col>
      <xdr:colOff>92890</xdr:colOff>
      <xdr:row>12</xdr:row>
      <xdr:rowOff>73026</xdr:rowOff>
    </xdr:to>
    <xdr:sp macro="" textlink="">
      <xdr:nvSpPr>
        <xdr:cNvPr id="14" name="Rectangle: Rounded Corners 13">
          <a:extLst>
            <a:ext uri="{FF2B5EF4-FFF2-40B4-BE49-F238E27FC236}">
              <a16:creationId xmlns:a16="http://schemas.microsoft.com/office/drawing/2014/main" id="{1B83CEB4-9271-4CB9-8290-9D6750966163}"/>
            </a:ext>
          </a:extLst>
        </xdr:cNvPr>
        <xdr:cNvSpPr/>
      </xdr:nvSpPr>
      <xdr:spPr>
        <a:xfrm>
          <a:off x="9994921" y="1184276"/>
          <a:ext cx="992188" cy="1150938"/>
        </a:xfrm>
        <a:prstGeom prst="roundRect">
          <a:avLst>
            <a:gd name="adj" fmla="val 0"/>
          </a:avLst>
        </a:prstGeom>
        <a:noFill/>
        <a:ln>
          <a:solidFill>
            <a:schemeClr val="accent1"/>
          </a:solidFill>
        </a:ln>
        <a:effectLst>
          <a:glow rad="63500">
            <a:schemeClr val="accent1">
              <a:satMod val="175000"/>
              <a:alpha val="40000"/>
            </a:schemeClr>
          </a:glow>
          <a:outerShdw blurRad="88900" dir="6000000" algn="ctr" rotWithShape="0">
            <a:srgbClr val="0070C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16</xdr:col>
      <xdr:colOff>339620</xdr:colOff>
      <xdr:row>6</xdr:row>
      <xdr:rowOff>69452</xdr:rowOff>
    </xdr:from>
    <xdr:to>
      <xdr:col>18</xdr:col>
      <xdr:colOff>69453</xdr:colOff>
      <xdr:row>12</xdr:row>
      <xdr:rowOff>68782</xdr:rowOff>
    </xdr:to>
    <xdr:pic>
      <xdr:nvPicPr>
        <xdr:cNvPr id="16" name="Picture 15">
          <a:extLst>
            <a:ext uri="{FF2B5EF4-FFF2-40B4-BE49-F238E27FC236}">
              <a16:creationId xmlns:a16="http://schemas.microsoft.com/office/drawing/2014/main" id="{5567F841-C178-43B4-B6E8-49ECB69453D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83227" y="1217136"/>
          <a:ext cx="947783" cy="1147015"/>
        </a:xfrm>
        <a:prstGeom prst="rect">
          <a:avLst/>
        </a:prstGeom>
      </xdr:spPr>
    </xdr:pic>
    <xdr:clientData/>
  </xdr:twoCellAnchor>
  <xdr:twoCellAnchor editAs="absolute">
    <xdr:from>
      <xdr:col>5</xdr:col>
      <xdr:colOff>431131</xdr:colOff>
      <xdr:row>5</xdr:row>
      <xdr:rowOff>180475</xdr:rowOff>
    </xdr:from>
    <xdr:to>
      <xdr:col>15</xdr:col>
      <xdr:colOff>50131</xdr:colOff>
      <xdr:row>9</xdr:row>
      <xdr:rowOff>50133</xdr:rowOff>
    </xdr:to>
    <xdr:sp macro="" textlink="">
      <xdr:nvSpPr>
        <xdr:cNvPr id="21" name="Rectangle: Rounded Corners 20">
          <a:extLst>
            <a:ext uri="{FF2B5EF4-FFF2-40B4-BE49-F238E27FC236}">
              <a16:creationId xmlns:a16="http://schemas.microsoft.com/office/drawing/2014/main" id="{0F8074A0-5FB4-4205-8BDC-599B42B52E4D}"/>
            </a:ext>
          </a:extLst>
        </xdr:cNvPr>
        <xdr:cNvSpPr/>
      </xdr:nvSpPr>
      <xdr:spPr>
        <a:xfrm>
          <a:off x="3489157" y="1132975"/>
          <a:ext cx="5735053" cy="631658"/>
        </a:xfrm>
        <a:prstGeom prst="roundRect">
          <a:avLst/>
        </a:prstGeom>
        <a:gradFill>
          <a:gsLst>
            <a:gs pos="10000">
              <a:schemeClr val="tx2">
                <a:lumMod val="67000"/>
              </a:schemeClr>
            </a:gs>
            <a:gs pos="100000">
              <a:schemeClr val="tx2">
                <a:lumMod val="60000"/>
                <a:lumOff val="40000"/>
                <a:alpha val="46000"/>
              </a:schemeClr>
            </a:gs>
          </a:gsLst>
          <a:lin ang="10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6</xdr:col>
      <xdr:colOff>50132</xdr:colOff>
      <xdr:row>5</xdr:row>
      <xdr:rowOff>170448</xdr:rowOff>
    </xdr:from>
    <xdr:to>
      <xdr:col>14</xdr:col>
      <xdr:colOff>421105</xdr:colOff>
      <xdr:row>8</xdr:row>
      <xdr:rowOff>180473</xdr:rowOff>
    </xdr:to>
    <xdr:sp macro="" textlink="">
      <xdr:nvSpPr>
        <xdr:cNvPr id="22" name="TextBox 21">
          <a:extLst>
            <a:ext uri="{FF2B5EF4-FFF2-40B4-BE49-F238E27FC236}">
              <a16:creationId xmlns:a16="http://schemas.microsoft.com/office/drawing/2014/main" id="{4530783A-FAE2-4524-AC19-937E23965183}"/>
            </a:ext>
          </a:extLst>
        </xdr:cNvPr>
        <xdr:cNvSpPr txBox="1"/>
      </xdr:nvSpPr>
      <xdr:spPr>
        <a:xfrm>
          <a:off x="3719764" y="1122948"/>
          <a:ext cx="5263815" cy="58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0">
              <a:ln w="3175">
                <a:noFill/>
              </a:ln>
              <a:solidFill>
                <a:schemeClr val="accent5">
                  <a:lumMod val="20000"/>
                  <a:lumOff val="80000"/>
                </a:schemeClr>
              </a:solidFill>
              <a:effectLst>
                <a:glow rad="228600">
                  <a:schemeClr val="accent1">
                    <a:satMod val="175000"/>
                    <a:alpha val="40000"/>
                  </a:schemeClr>
                </a:glow>
              </a:effectLst>
              <a:latin typeface="Bodoni MT Black" panose="02070A03080606020203" pitchFamily="18" charset="0"/>
              <a:ea typeface="Tahoma" panose="020B0604030504040204" pitchFamily="34" charset="0"/>
              <a:cs typeface="Tahoma" panose="020B0604030504040204" pitchFamily="34" charset="0"/>
            </a:rPr>
            <a:t>DRIVER COMPARISON</a:t>
          </a:r>
        </a:p>
        <a:p>
          <a:pPr algn="ctr"/>
          <a:r>
            <a:rPr lang="en-GB" sz="1600" b="0">
              <a:ln w="3175">
                <a:noFill/>
              </a:ln>
              <a:solidFill>
                <a:schemeClr val="accent5">
                  <a:lumMod val="20000"/>
                  <a:lumOff val="80000"/>
                </a:schemeClr>
              </a:solidFill>
              <a:effectLst>
                <a:glow rad="228600">
                  <a:schemeClr val="accent1">
                    <a:satMod val="175000"/>
                    <a:alpha val="40000"/>
                  </a:schemeClr>
                </a:glow>
              </a:effectLst>
              <a:latin typeface="Bodoni MT Black" panose="02070A03080606020203" pitchFamily="18" charset="0"/>
              <a:ea typeface="Tahoma" panose="020B0604030504040204" pitchFamily="34" charset="0"/>
              <a:cs typeface="Tahoma" panose="020B0604030504040204" pitchFamily="34" charset="0"/>
            </a:rPr>
            <a:t>Sebastian</a:t>
          </a:r>
          <a:r>
            <a:rPr lang="en-GB" sz="1600" b="0" baseline="0">
              <a:ln w="3175">
                <a:noFill/>
              </a:ln>
              <a:solidFill>
                <a:schemeClr val="accent5">
                  <a:lumMod val="20000"/>
                  <a:lumOff val="80000"/>
                </a:schemeClr>
              </a:solidFill>
              <a:effectLst>
                <a:glow rad="228600">
                  <a:schemeClr val="accent1">
                    <a:satMod val="175000"/>
                    <a:alpha val="40000"/>
                  </a:schemeClr>
                </a:glow>
              </a:effectLst>
              <a:latin typeface="Bodoni MT Black" panose="02070A03080606020203" pitchFamily="18" charset="0"/>
              <a:ea typeface="Tahoma" panose="020B0604030504040204" pitchFamily="34" charset="0"/>
              <a:cs typeface="Tahoma" panose="020B0604030504040204" pitchFamily="34" charset="0"/>
            </a:rPr>
            <a:t> Vettel  V/S  Lewis Hamilton</a:t>
          </a:r>
          <a:endParaRPr lang="en-GB" sz="1600" b="0">
            <a:ln w="3175">
              <a:noFill/>
            </a:ln>
            <a:solidFill>
              <a:schemeClr val="accent5">
                <a:lumMod val="20000"/>
                <a:lumOff val="80000"/>
              </a:schemeClr>
            </a:solidFill>
            <a:effectLst>
              <a:glow rad="228600">
                <a:schemeClr val="accent1">
                  <a:satMod val="175000"/>
                  <a:alpha val="40000"/>
                </a:schemeClr>
              </a:glow>
            </a:effectLst>
            <a:latin typeface="Bodoni MT Black" panose="02070A03080606020203" pitchFamily="18" charset="0"/>
            <a:ea typeface="Tahoma" panose="020B0604030504040204" pitchFamily="34" charset="0"/>
            <a:cs typeface="Tahoma" panose="020B0604030504040204" pitchFamily="34" charset="0"/>
          </a:endParaRPr>
        </a:p>
      </xdr:txBody>
    </xdr:sp>
    <xdr:clientData/>
  </xdr:twoCellAnchor>
  <xdr:twoCellAnchor editAs="absolute">
    <xdr:from>
      <xdr:col>5</xdr:col>
      <xdr:colOff>441157</xdr:colOff>
      <xdr:row>5</xdr:row>
      <xdr:rowOff>20056</xdr:rowOff>
    </xdr:from>
    <xdr:to>
      <xdr:col>7</xdr:col>
      <xdr:colOff>140368</xdr:colOff>
      <xdr:row>9</xdr:row>
      <xdr:rowOff>30080</xdr:rowOff>
    </xdr:to>
    <xdr:pic>
      <xdr:nvPicPr>
        <xdr:cNvPr id="20" name="Picture 19">
          <a:extLst>
            <a:ext uri="{FF2B5EF4-FFF2-40B4-BE49-F238E27FC236}">
              <a16:creationId xmlns:a16="http://schemas.microsoft.com/office/drawing/2014/main" id="{7A17F9F1-C387-4CF6-AC4D-A7DB364DBB1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499183" y="972556"/>
          <a:ext cx="922422" cy="772024"/>
        </a:xfrm>
        <a:prstGeom prst="rect">
          <a:avLst/>
        </a:prstGeom>
      </xdr:spPr>
    </xdr:pic>
    <xdr:clientData/>
  </xdr:twoCellAnchor>
  <xdr:twoCellAnchor editAs="absolute">
    <xdr:from>
      <xdr:col>16</xdr:col>
      <xdr:colOff>50131</xdr:colOff>
      <xdr:row>12</xdr:row>
      <xdr:rowOff>150395</xdr:rowOff>
    </xdr:from>
    <xdr:to>
      <xdr:col>19</xdr:col>
      <xdr:colOff>340894</xdr:colOff>
      <xdr:row>19</xdr:row>
      <xdr:rowOff>140368</xdr:rowOff>
    </xdr:to>
    <xdr:graphicFrame macro="">
      <xdr:nvGraphicFramePr>
        <xdr:cNvPr id="26" name="Chart 25">
          <a:extLst>
            <a:ext uri="{FF2B5EF4-FFF2-40B4-BE49-F238E27FC236}">
              <a16:creationId xmlns:a16="http://schemas.microsoft.com/office/drawing/2014/main" id="{35359E5E-FCF3-4119-B463-DDA4A54C6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160426</xdr:colOff>
      <xdr:row>12</xdr:row>
      <xdr:rowOff>160423</xdr:rowOff>
    </xdr:from>
    <xdr:to>
      <xdr:col>4</xdr:col>
      <xdr:colOff>391031</xdr:colOff>
      <xdr:row>21</xdr:row>
      <xdr:rowOff>140369</xdr:rowOff>
    </xdr:to>
    <xdr:graphicFrame macro="">
      <xdr:nvGraphicFramePr>
        <xdr:cNvPr id="28" name="Chart 27">
          <a:extLst>
            <a:ext uri="{FF2B5EF4-FFF2-40B4-BE49-F238E27FC236}">
              <a16:creationId xmlns:a16="http://schemas.microsoft.com/office/drawing/2014/main" id="{33209CC3-CD2D-4F4E-8809-822AF56B0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20052</xdr:colOff>
      <xdr:row>14</xdr:row>
      <xdr:rowOff>70184</xdr:rowOff>
    </xdr:from>
    <xdr:to>
      <xdr:col>4</xdr:col>
      <xdr:colOff>50131</xdr:colOff>
      <xdr:row>16</xdr:row>
      <xdr:rowOff>170447</xdr:rowOff>
    </xdr:to>
    <xdr:sp macro="" textlink="'pvt podium %'!M10">
      <xdr:nvSpPr>
        <xdr:cNvPr id="34" name="TextBox 33">
          <a:extLst>
            <a:ext uri="{FF2B5EF4-FFF2-40B4-BE49-F238E27FC236}">
              <a16:creationId xmlns:a16="http://schemas.microsoft.com/office/drawing/2014/main" id="{703A6BA5-904B-4F88-ABC4-9871A46F08BC}"/>
            </a:ext>
          </a:extLst>
        </xdr:cNvPr>
        <xdr:cNvSpPr txBox="1"/>
      </xdr:nvSpPr>
      <xdr:spPr>
        <a:xfrm>
          <a:off x="1854868" y="2737184"/>
          <a:ext cx="641684" cy="481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7F2E048-72DD-47FA-A7E6-50BF3E47ACF2}" type="TxLink">
            <a:rPr lang="en-US" sz="1800" b="1" i="0" u="none" strike="noStrike">
              <a:solidFill>
                <a:schemeClr val="bg1"/>
              </a:solidFill>
              <a:latin typeface="Calibri"/>
              <a:cs typeface="Calibri"/>
            </a:rPr>
            <a:pPr algn="ctr"/>
            <a:t>41%</a:t>
          </a:fld>
          <a:endParaRPr lang="en-GB" sz="3200" b="1">
            <a:solidFill>
              <a:schemeClr val="bg1"/>
            </a:solidFill>
          </a:endParaRPr>
        </a:p>
      </xdr:txBody>
    </xdr:sp>
    <xdr:clientData/>
  </xdr:twoCellAnchor>
  <xdr:twoCellAnchor>
    <xdr:from>
      <xdr:col>16</xdr:col>
      <xdr:colOff>491290</xdr:colOff>
      <xdr:row>14</xdr:row>
      <xdr:rowOff>90236</xdr:rowOff>
    </xdr:from>
    <xdr:to>
      <xdr:col>17</xdr:col>
      <xdr:colOff>521369</xdr:colOff>
      <xdr:row>16</xdr:row>
      <xdr:rowOff>190499</xdr:rowOff>
    </xdr:to>
    <xdr:sp macro="" textlink="'pvt podium %'!$F$10">
      <xdr:nvSpPr>
        <xdr:cNvPr id="36" name="TextBox 35">
          <a:extLst>
            <a:ext uri="{FF2B5EF4-FFF2-40B4-BE49-F238E27FC236}">
              <a16:creationId xmlns:a16="http://schemas.microsoft.com/office/drawing/2014/main" id="{601C2740-9E27-4249-96B0-AD8C1E8E9D66}"/>
            </a:ext>
          </a:extLst>
        </xdr:cNvPr>
        <xdr:cNvSpPr txBox="1"/>
      </xdr:nvSpPr>
      <xdr:spPr>
        <a:xfrm>
          <a:off x="10276974" y="2757236"/>
          <a:ext cx="641684" cy="481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89A59BD-9DA8-43EE-99D4-4F0D1F3309EB}" type="TxLink">
            <a:rPr lang="en-US" sz="1800" b="1" i="0" u="none" strike="noStrike">
              <a:solidFill>
                <a:schemeClr val="bg1"/>
              </a:solidFill>
              <a:latin typeface="Calibri"/>
              <a:cs typeface="Calibri"/>
            </a:rPr>
            <a:pPr algn="ctr"/>
            <a:t>61%</a:t>
          </a:fld>
          <a:endParaRPr lang="en-GB" sz="1800">
            <a:solidFill>
              <a:schemeClr val="bg1"/>
            </a:solidFill>
          </a:endParaRPr>
        </a:p>
      </xdr:txBody>
    </xdr:sp>
    <xdr:clientData/>
  </xdr:twoCellAnchor>
  <xdr:twoCellAnchor>
    <xdr:from>
      <xdr:col>2</xdr:col>
      <xdr:colOff>581525</xdr:colOff>
      <xdr:row>15</xdr:row>
      <xdr:rowOff>140368</xdr:rowOff>
    </xdr:from>
    <xdr:to>
      <xdr:col>4</xdr:col>
      <xdr:colOff>160420</xdr:colOff>
      <xdr:row>16</xdr:row>
      <xdr:rowOff>170447</xdr:rowOff>
    </xdr:to>
    <xdr:sp macro="" textlink="">
      <xdr:nvSpPr>
        <xdr:cNvPr id="2" name="TextBox 1">
          <a:extLst>
            <a:ext uri="{FF2B5EF4-FFF2-40B4-BE49-F238E27FC236}">
              <a16:creationId xmlns:a16="http://schemas.microsoft.com/office/drawing/2014/main" id="{CB1DDF8C-6BCF-4686-B32F-AF9BDBC08054}"/>
            </a:ext>
          </a:extLst>
        </xdr:cNvPr>
        <xdr:cNvSpPr txBox="1"/>
      </xdr:nvSpPr>
      <xdr:spPr>
        <a:xfrm>
          <a:off x="1804736" y="2997868"/>
          <a:ext cx="802105" cy="220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Podiums</a:t>
          </a:r>
        </a:p>
      </xdr:txBody>
    </xdr:sp>
    <xdr:clientData/>
  </xdr:twoCellAnchor>
  <xdr:twoCellAnchor>
    <xdr:from>
      <xdr:col>16</xdr:col>
      <xdr:colOff>433123</xdr:colOff>
      <xdr:row>15</xdr:row>
      <xdr:rowOff>142373</xdr:rowOff>
    </xdr:from>
    <xdr:to>
      <xdr:col>18</xdr:col>
      <xdr:colOff>12017</xdr:colOff>
      <xdr:row>16</xdr:row>
      <xdr:rowOff>172452</xdr:rowOff>
    </xdr:to>
    <xdr:sp macro="" textlink="">
      <xdr:nvSpPr>
        <xdr:cNvPr id="37" name="TextBox 36">
          <a:extLst>
            <a:ext uri="{FF2B5EF4-FFF2-40B4-BE49-F238E27FC236}">
              <a16:creationId xmlns:a16="http://schemas.microsoft.com/office/drawing/2014/main" id="{8FFD1DEB-9900-4A2F-AFE8-0DE3F4DE46E7}"/>
            </a:ext>
          </a:extLst>
        </xdr:cNvPr>
        <xdr:cNvSpPr txBox="1"/>
      </xdr:nvSpPr>
      <xdr:spPr>
        <a:xfrm>
          <a:off x="10218807" y="2999873"/>
          <a:ext cx="802105" cy="220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Podiums</a:t>
          </a:r>
        </a:p>
      </xdr:txBody>
    </xdr:sp>
    <xdr:clientData/>
  </xdr:twoCellAnchor>
  <xdr:twoCellAnchor editAs="absolute">
    <xdr:from>
      <xdr:col>5</xdr:col>
      <xdr:colOff>72187</xdr:colOff>
      <xdr:row>9</xdr:row>
      <xdr:rowOff>150395</xdr:rowOff>
    </xdr:from>
    <xdr:to>
      <xdr:col>7</xdr:col>
      <xdr:colOff>80207</xdr:colOff>
      <xdr:row>21</xdr:row>
      <xdr:rowOff>2004</xdr:rowOff>
    </xdr:to>
    <xdr:grpSp>
      <xdr:nvGrpSpPr>
        <xdr:cNvPr id="6" name="Group 5">
          <a:extLst>
            <a:ext uri="{FF2B5EF4-FFF2-40B4-BE49-F238E27FC236}">
              <a16:creationId xmlns:a16="http://schemas.microsoft.com/office/drawing/2014/main" id="{058597F9-2706-401C-9377-4DB0F82149DB}"/>
            </a:ext>
          </a:extLst>
        </xdr:cNvPr>
        <xdr:cNvGrpSpPr/>
      </xdr:nvGrpSpPr>
      <xdr:grpSpPr>
        <a:xfrm>
          <a:off x="3130213" y="1864895"/>
          <a:ext cx="1231231" cy="2137609"/>
          <a:chOff x="3029953" y="2296027"/>
          <a:chExt cx="1231231" cy="2137609"/>
        </a:xfrm>
      </xdr:grpSpPr>
      <xdr:grpSp>
        <xdr:nvGrpSpPr>
          <xdr:cNvPr id="5" name="Group 4">
            <a:extLst>
              <a:ext uri="{FF2B5EF4-FFF2-40B4-BE49-F238E27FC236}">
                <a16:creationId xmlns:a16="http://schemas.microsoft.com/office/drawing/2014/main" id="{0E196B5B-A2B6-4D3B-ABD1-77E33A81169F}"/>
              </a:ext>
            </a:extLst>
          </xdr:cNvPr>
          <xdr:cNvGrpSpPr/>
        </xdr:nvGrpSpPr>
        <xdr:grpSpPr>
          <a:xfrm>
            <a:off x="3029953" y="2296027"/>
            <a:ext cx="1080836" cy="2137609"/>
            <a:chOff x="3029953" y="2296027"/>
            <a:chExt cx="1080836" cy="2137609"/>
          </a:xfrm>
        </xdr:grpSpPr>
        <xdr:sp macro="" textlink="">
          <xdr:nvSpPr>
            <xdr:cNvPr id="4" name="Oval 3">
              <a:extLst>
                <a:ext uri="{FF2B5EF4-FFF2-40B4-BE49-F238E27FC236}">
                  <a16:creationId xmlns:a16="http://schemas.microsoft.com/office/drawing/2014/main" id="{F50FD8DE-12F4-4C37-826E-B72312CD4C57}"/>
                </a:ext>
              </a:extLst>
            </xdr:cNvPr>
            <xdr:cNvSpPr/>
          </xdr:nvSpPr>
          <xdr:spPr>
            <a:xfrm>
              <a:off x="3048000" y="2296027"/>
              <a:ext cx="1062789" cy="1002631"/>
            </a:xfrm>
            <a:prstGeom prst="ellipse">
              <a:avLst/>
            </a:prstGeom>
            <a:solidFill>
              <a:srgbClr val="8C7C89"/>
            </a:solidFill>
            <a:ln>
              <a:noFill/>
            </a:ln>
            <a:effectLst>
              <a:glow rad="50800">
                <a:srgbClr val="FF66CC"/>
              </a:glow>
            </a:effectLst>
            <a:scene3d>
              <a:camera prst="orthographicFront"/>
              <a:lightRig rig="threePt" dir="t"/>
            </a:scene3d>
            <a:sp3d prstMaterial="softEdge"/>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8" name="Oval 37">
              <a:extLst>
                <a:ext uri="{FF2B5EF4-FFF2-40B4-BE49-F238E27FC236}">
                  <a16:creationId xmlns:a16="http://schemas.microsoft.com/office/drawing/2014/main" id="{C9AAAA8B-D95F-4870-A643-3ABB6CBCE5C4}"/>
                </a:ext>
              </a:extLst>
            </xdr:cNvPr>
            <xdr:cNvSpPr/>
          </xdr:nvSpPr>
          <xdr:spPr>
            <a:xfrm>
              <a:off x="3029953" y="3431005"/>
              <a:ext cx="1062789" cy="1002631"/>
            </a:xfrm>
            <a:prstGeom prst="ellipse">
              <a:avLst/>
            </a:prstGeom>
            <a:solidFill>
              <a:srgbClr val="8C7C89"/>
            </a:solidFill>
            <a:ln>
              <a:noFill/>
            </a:ln>
            <a:effectLst>
              <a:glow rad="50800">
                <a:srgbClr val="FF66CC"/>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3" name="TextBox 2">
            <a:extLst>
              <a:ext uri="{FF2B5EF4-FFF2-40B4-BE49-F238E27FC236}">
                <a16:creationId xmlns:a16="http://schemas.microsoft.com/office/drawing/2014/main" id="{BE6DF87E-F746-4768-914A-EB4C6015E94D}"/>
              </a:ext>
            </a:extLst>
          </xdr:cNvPr>
          <xdr:cNvSpPr txBox="1"/>
        </xdr:nvSpPr>
        <xdr:spPr>
          <a:xfrm>
            <a:off x="3048000" y="2606842"/>
            <a:ext cx="1213184" cy="1754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solidFill>
            </a:endParaRPr>
          </a:p>
          <a:p>
            <a:r>
              <a:rPr lang="en-GB" sz="1200">
                <a:solidFill>
                  <a:schemeClr val="bg1"/>
                </a:solidFill>
                <a:latin typeface="Imprint MT Shadow" panose="04020605060303030202" pitchFamily="82" charset="0"/>
              </a:rPr>
              <a:t>Total points</a:t>
            </a:r>
          </a:p>
          <a:p>
            <a:endParaRPr lang="en-GB" sz="1200">
              <a:solidFill>
                <a:schemeClr val="bg1"/>
              </a:solidFill>
              <a:latin typeface="Imprint MT Shadow" panose="04020605060303030202" pitchFamily="82" charset="0"/>
            </a:endParaRPr>
          </a:p>
          <a:p>
            <a:endParaRPr lang="en-GB" sz="1200">
              <a:solidFill>
                <a:schemeClr val="bg1"/>
              </a:solidFill>
              <a:latin typeface="Imprint MT Shadow" panose="04020605060303030202" pitchFamily="82" charset="0"/>
            </a:endParaRPr>
          </a:p>
          <a:p>
            <a:endParaRPr lang="en-GB" sz="1200">
              <a:solidFill>
                <a:schemeClr val="bg1"/>
              </a:solidFill>
              <a:latin typeface="Imprint MT Shadow" panose="04020605060303030202" pitchFamily="82" charset="0"/>
            </a:endParaRPr>
          </a:p>
          <a:p>
            <a:endParaRPr lang="en-GB" sz="1200">
              <a:solidFill>
                <a:schemeClr val="bg1"/>
              </a:solidFill>
              <a:latin typeface="Imprint MT Shadow" panose="04020605060303030202" pitchFamily="82" charset="0"/>
            </a:endParaRPr>
          </a:p>
          <a:p>
            <a:endParaRPr lang="en-GB" sz="1200">
              <a:solidFill>
                <a:schemeClr val="bg1"/>
              </a:solidFill>
              <a:latin typeface="Imprint MT Shadow" panose="04020605060303030202" pitchFamily="82" charset="0"/>
            </a:endParaRPr>
          </a:p>
          <a:p>
            <a:r>
              <a:rPr lang="en-GB" sz="1200">
                <a:solidFill>
                  <a:schemeClr val="bg1"/>
                </a:solidFill>
                <a:latin typeface="Imprint MT Shadow" panose="04020605060303030202" pitchFamily="82" charset="0"/>
              </a:rPr>
              <a:t>Times fastest</a:t>
            </a:r>
          </a:p>
          <a:p>
            <a:r>
              <a:rPr lang="en-GB" sz="1200">
                <a:solidFill>
                  <a:schemeClr val="bg1"/>
                </a:solidFill>
                <a:latin typeface="Imprint MT Shadow" panose="04020605060303030202" pitchFamily="82" charset="0"/>
              </a:rPr>
              <a:t> lap winner</a:t>
            </a:r>
          </a:p>
          <a:p>
            <a:endParaRPr lang="en-GB" sz="1100"/>
          </a:p>
          <a:p>
            <a:endParaRPr lang="en-GB" sz="1100"/>
          </a:p>
        </xdr:txBody>
      </xdr:sp>
    </xdr:grpSp>
    <xdr:clientData/>
  </xdr:twoCellAnchor>
  <xdr:twoCellAnchor editAs="absolute">
    <xdr:from>
      <xdr:col>13</xdr:col>
      <xdr:colOff>374977</xdr:colOff>
      <xdr:row>9</xdr:row>
      <xdr:rowOff>162426</xdr:rowOff>
    </xdr:from>
    <xdr:to>
      <xdr:col>15</xdr:col>
      <xdr:colOff>382997</xdr:colOff>
      <xdr:row>21</xdr:row>
      <xdr:rowOff>14035</xdr:rowOff>
    </xdr:to>
    <xdr:grpSp>
      <xdr:nvGrpSpPr>
        <xdr:cNvPr id="40" name="Group 39">
          <a:extLst>
            <a:ext uri="{FF2B5EF4-FFF2-40B4-BE49-F238E27FC236}">
              <a16:creationId xmlns:a16="http://schemas.microsoft.com/office/drawing/2014/main" id="{F33F7861-59F9-48EF-8F3D-D825F3EDEA01}"/>
            </a:ext>
          </a:extLst>
        </xdr:cNvPr>
        <xdr:cNvGrpSpPr/>
      </xdr:nvGrpSpPr>
      <xdr:grpSpPr>
        <a:xfrm>
          <a:off x="8325845" y="1876926"/>
          <a:ext cx="1231231" cy="2137609"/>
          <a:chOff x="3029953" y="2296027"/>
          <a:chExt cx="1231231" cy="2137609"/>
        </a:xfrm>
      </xdr:grpSpPr>
      <xdr:grpSp>
        <xdr:nvGrpSpPr>
          <xdr:cNvPr id="41" name="Group 40">
            <a:extLst>
              <a:ext uri="{FF2B5EF4-FFF2-40B4-BE49-F238E27FC236}">
                <a16:creationId xmlns:a16="http://schemas.microsoft.com/office/drawing/2014/main" id="{388FF3E2-6C0A-4063-9A3C-4D6437058118}"/>
              </a:ext>
            </a:extLst>
          </xdr:cNvPr>
          <xdr:cNvGrpSpPr/>
        </xdr:nvGrpSpPr>
        <xdr:grpSpPr>
          <a:xfrm>
            <a:off x="3029953" y="2296027"/>
            <a:ext cx="1080836" cy="2137609"/>
            <a:chOff x="3029953" y="2296027"/>
            <a:chExt cx="1080836" cy="2137609"/>
          </a:xfrm>
        </xdr:grpSpPr>
        <xdr:sp macro="" textlink="">
          <xdr:nvSpPr>
            <xdr:cNvPr id="43" name="Oval 42">
              <a:extLst>
                <a:ext uri="{FF2B5EF4-FFF2-40B4-BE49-F238E27FC236}">
                  <a16:creationId xmlns:a16="http://schemas.microsoft.com/office/drawing/2014/main" id="{40C67E8D-9E40-4BBC-8EEE-D13843B73164}"/>
                </a:ext>
              </a:extLst>
            </xdr:cNvPr>
            <xdr:cNvSpPr/>
          </xdr:nvSpPr>
          <xdr:spPr>
            <a:xfrm>
              <a:off x="3048000" y="2296027"/>
              <a:ext cx="1062789" cy="1002631"/>
            </a:xfrm>
            <a:prstGeom prst="ellipse">
              <a:avLst/>
            </a:prstGeom>
            <a:solidFill>
              <a:srgbClr val="8C7C89"/>
            </a:solidFill>
            <a:ln>
              <a:noFill/>
            </a:ln>
            <a:effectLst>
              <a:glow rad="50800">
                <a:srgbClr val="FF66CC"/>
              </a:glow>
            </a:effectLst>
            <a:scene3d>
              <a:camera prst="orthographicFront"/>
              <a:lightRig rig="threePt" dir="t"/>
            </a:scene3d>
            <a:sp3d prstMaterial="softEdge"/>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4" name="Oval 43">
              <a:extLst>
                <a:ext uri="{FF2B5EF4-FFF2-40B4-BE49-F238E27FC236}">
                  <a16:creationId xmlns:a16="http://schemas.microsoft.com/office/drawing/2014/main" id="{28FBAC99-C79A-41EE-A46D-6CF3AB03F8C4}"/>
                </a:ext>
              </a:extLst>
            </xdr:cNvPr>
            <xdr:cNvSpPr/>
          </xdr:nvSpPr>
          <xdr:spPr>
            <a:xfrm>
              <a:off x="3029953" y="3431005"/>
              <a:ext cx="1062789" cy="1002631"/>
            </a:xfrm>
            <a:prstGeom prst="ellipse">
              <a:avLst/>
            </a:prstGeom>
            <a:solidFill>
              <a:srgbClr val="8C7C89"/>
            </a:solidFill>
            <a:ln>
              <a:noFill/>
            </a:ln>
            <a:effectLst>
              <a:glow rad="50800">
                <a:srgbClr val="FF66CC"/>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42" name="TextBox 41">
            <a:extLst>
              <a:ext uri="{FF2B5EF4-FFF2-40B4-BE49-F238E27FC236}">
                <a16:creationId xmlns:a16="http://schemas.microsoft.com/office/drawing/2014/main" id="{781919C0-B073-4CBB-AD07-B34B1CB918D3}"/>
              </a:ext>
            </a:extLst>
          </xdr:cNvPr>
          <xdr:cNvSpPr txBox="1"/>
        </xdr:nvSpPr>
        <xdr:spPr>
          <a:xfrm>
            <a:off x="3048000" y="2606842"/>
            <a:ext cx="1213184" cy="1754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solidFill>
            </a:endParaRPr>
          </a:p>
          <a:p>
            <a:r>
              <a:rPr lang="en-GB" sz="1200">
                <a:solidFill>
                  <a:schemeClr val="bg1"/>
                </a:solidFill>
                <a:latin typeface="Imprint MT Shadow" panose="04020605060303030202" pitchFamily="82" charset="0"/>
              </a:rPr>
              <a:t>Total points</a:t>
            </a:r>
          </a:p>
          <a:p>
            <a:endParaRPr lang="en-GB" sz="1200">
              <a:solidFill>
                <a:schemeClr val="bg1"/>
              </a:solidFill>
              <a:latin typeface="Imprint MT Shadow" panose="04020605060303030202" pitchFamily="82" charset="0"/>
            </a:endParaRPr>
          </a:p>
          <a:p>
            <a:endParaRPr lang="en-GB" sz="1200">
              <a:solidFill>
                <a:schemeClr val="bg1"/>
              </a:solidFill>
              <a:latin typeface="Imprint MT Shadow" panose="04020605060303030202" pitchFamily="82" charset="0"/>
            </a:endParaRPr>
          </a:p>
          <a:p>
            <a:endParaRPr lang="en-GB" sz="1200">
              <a:solidFill>
                <a:schemeClr val="bg1"/>
              </a:solidFill>
              <a:latin typeface="Imprint MT Shadow" panose="04020605060303030202" pitchFamily="82" charset="0"/>
            </a:endParaRPr>
          </a:p>
          <a:p>
            <a:endParaRPr lang="en-GB" sz="1200">
              <a:solidFill>
                <a:schemeClr val="bg1"/>
              </a:solidFill>
              <a:latin typeface="Imprint MT Shadow" panose="04020605060303030202" pitchFamily="82" charset="0"/>
            </a:endParaRPr>
          </a:p>
          <a:p>
            <a:endParaRPr lang="en-GB" sz="1200">
              <a:solidFill>
                <a:schemeClr val="bg1"/>
              </a:solidFill>
              <a:latin typeface="Imprint MT Shadow" panose="04020605060303030202" pitchFamily="82" charset="0"/>
            </a:endParaRPr>
          </a:p>
          <a:p>
            <a:r>
              <a:rPr lang="en-GB" sz="1200">
                <a:solidFill>
                  <a:schemeClr val="bg1"/>
                </a:solidFill>
                <a:latin typeface="Imprint MT Shadow" panose="04020605060303030202" pitchFamily="82" charset="0"/>
              </a:rPr>
              <a:t>Times fastest</a:t>
            </a:r>
          </a:p>
          <a:p>
            <a:r>
              <a:rPr lang="en-GB" sz="1200">
                <a:solidFill>
                  <a:schemeClr val="bg1"/>
                </a:solidFill>
                <a:latin typeface="Imprint MT Shadow" panose="04020605060303030202" pitchFamily="82" charset="0"/>
              </a:rPr>
              <a:t> lap winner</a:t>
            </a:r>
          </a:p>
          <a:p>
            <a:endParaRPr lang="en-GB" sz="1100"/>
          </a:p>
          <a:p>
            <a:endParaRPr lang="en-GB" sz="1100"/>
          </a:p>
        </xdr:txBody>
      </xdr:sp>
    </xdr:grpSp>
    <xdr:clientData/>
  </xdr:twoCellAnchor>
  <xdr:twoCellAnchor editAs="absolute">
    <xdr:from>
      <xdr:col>5</xdr:col>
      <xdr:colOff>220577</xdr:colOff>
      <xdr:row>10</xdr:row>
      <xdr:rowOff>140367</xdr:rowOff>
    </xdr:from>
    <xdr:to>
      <xdr:col>6</xdr:col>
      <xdr:colOff>391024</xdr:colOff>
      <xdr:row>12</xdr:row>
      <xdr:rowOff>110288</xdr:rowOff>
    </xdr:to>
    <xdr:sp macro="" textlink="'pvt overall'!C11">
      <xdr:nvSpPr>
        <xdr:cNvPr id="7" name="TextBox 6">
          <a:extLst>
            <a:ext uri="{FF2B5EF4-FFF2-40B4-BE49-F238E27FC236}">
              <a16:creationId xmlns:a16="http://schemas.microsoft.com/office/drawing/2014/main" id="{E2FA5846-A21E-4700-8196-9549BACBC253}"/>
            </a:ext>
          </a:extLst>
        </xdr:cNvPr>
        <xdr:cNvSpPr txBox="1"/>
      </xdr:nvSpPr>
      <xdr:spPr>
        <a:xfrm>
          <a:off x="3278603" y="2045367"/>
          <a:ext cx="782053" cy="350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D9EC008-0E75-44BE-B190-7DEC4A2B1A95}" type="TxLink">
            <a:rPr lang="en-US" sz="1600" b="1" i="0" u="none" strike="noStrike">
              <a:solidFill>
                <a:schemeClr val="bg1"/>
              </a:solidFill>
              <a:latin typeface="Calibri"/>
              <a:cs typeface="Calibri"/>
            </a:rPr>
            <a:pPr algn="ctr"/>
            <a:t>3093</a:t>
          </a:fld>
          <a:endParaRPr lang="en-GB" sz="1600" b="1">
            <a:solidFill>
              <a:schemeClr val="bg1"/>
            </a:solidFill>
          </a:endParaRPr>
        </a:p>
      </xdr:txBody>
    </xdr:sp>
    <xdr:clientData/>
  </xdr:twoCellAnchor>
  <xdr:twoCellAnchor editAs="absolute">
    <xdr:from>
      <xdr:col>13</xdr:col>
      <xdr:colOff>503315</xdr:colOff>
      <xdr:row>11</xdr:row>
      <xdr:rowOff>2005</xdr:rowOff>
    </xdr:from>
    <xdr:to>
      <xdr:col>15</xdr:col>
      <xdr:colOff>62157</xdr:colOff>
      <xdr:row>12</xdr:row>
      <xdr:rowOff>162426</xdr:rowOff>
    </xdr:to>
    <xdr:sp macro="" textlink="'pvt overall'!C10">
      <xdr:nvSpPr>
        <xdr:cNvPr id="45" name="TextBox 44">
          <a:extLst>
            <a:ext uri="{FF2B5EF4-FFF2-40B4-BE49-F238E27FC236}">
              <a16:creationId xmlns:a16="http://schemas.microsoft.com/office/drawing/2014/main" id="{172E03E7-E685-43A5-896C-C6B44F7EF681}"/>
            </a:ext>
          </a:extLst>
        </xdr:cNvPr>
        <xdr:cNvSpPr txBox="1"/>
      </xdr:nvSpPr>
      <xdr:spPr>
        <a:xfrm>
          <a:off x="8454183" y="2097505"/>
          <a:ext cx="782053" cy="350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78E213B-AEBE-4760-B45C-65BAC589A399}" type="TxLink">
            <a:rPr lang="en-US" sz="1600" b="1" i="0" u="none" strike="noStrike">
              <a:solidFill>
                <a:schemeClr val="bg1"/>
              </a:solidFill>
              <a:latin typeface="Calibri"/>
              <a:cs typeface="Calibri"/>
            </a:rPr>
            <a:pPr algn="ctr"/>
            <a:t>4342.5</a:t>
          </a:fld>
          <a:endParaRPr lang="en-GB" sz="1600" b="1">
            <a:solidFill>
              <a:schemeClr val="bg1"/>
            </a:solidFill>
          </a:endParaRPr>
        </a:p>
      </xdr:txBody>
    </xdr:sp>
    <xdr:clientData/>
  </xdr:twoCellAnchor>
  <xdr:twoCellAnchor editAs="absolute">
    <xdr:from>
      <xdr:col>5</xdr:col>
      <xdr:colOff>391027</xdr:colOff>
      <xdr:row>16</xdr:row>
      <xdr:rowOff>80211</xdr:rowOff>
    </xdr:from>
    <xdr:to>
      <xdr:col>6</xdr:col>
      <xdr:colOff>200527</xdr:colOff>
      <xdr:row>18</xdr:row>
      <xdr:rowOff>20053</xdr:rowOff>
    </xdr:to>
    <xdr:sp macro="" textlink="'pvt overall'!C23">
      <xdr:nvSpPr>
        <xdr:cNvPr id="8" name="TextBox 7">
          <a:extLst>
            <a:ext uri="{FF2B5EF4-FFF2-40B4-BE49-F238E27FC236}">
              <a16:creationId xmlns:a16="http://schemas.microsoft.com/office/drawing/2014/main" id="{FD8D1A0C-9845-4C6C-A0E0-AE0998E2485A}"/>
            </a:ext>
          </a:extLst>
        </xdr:cNvPr>
        <xdr:cNvSpPr txBox="1"/>
      </xdr:nvSpPr>
      <xdr:spPr>
        <a:xfrm>
          <a:off x="3449053" y="3128211"/>
          <a:ext cx="421106" cy="320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0D9576-6863-483A-8700-E10D11AFA2E1}" type="TxLink">
            <a:rPr lang="en-US" sz="1600" b="1" i="0" u="none" strike="noStrike">
              <a:solidFill>
                <a:schemeClr val="bg1"/>
              </a:solidFill>
              <a:latin typeface="Calibri"/>
              <a:cs typeface="Calibri"/>
            </a:rPr>
            <a:t>38</a:t>
          </a:fld>
          <a:endParaRPr lang="en-GB" sz="1600" b="1">
            <a:solidFill>
              <a:schemeClr val="bg1"/>
            </a:solidFill>
          </a:endParaRPr>
        </a:p>
      </xdr:txBody>
    </xdr:sp>
    <xdr:clientData/>
  </xdr:twoCellAnchor>
  <xdr:twoCellAnchor editAs="absolute">
    <xdr:from>
      <xdr:col>14</xdr:col>
      <xdr:colOff>82215</xdr:colOff>
      <xdr:row>16</xdr:row>
      <xdr:rowOff>82216</xdr:rowOff>
    </xdr:from>
    <xdr:to>
      <xdr:col>14</xdr:col>
      <xdr:colOff>531394</xdr:colOff>
      <xdr:row>18</xdr:row>
      <xdr:rowOff>22058</xdr:rowOff>
    </xdr:to>
    <xdr:sp macro="" textlink="'pvt overall'!C22">
      <xdr:nvSpPr>
        <xdr:cNvPr id="46" name="TextBox 45">
          <a:extLst>
            <a:ext uri="{FF2B5EF4-FFF2-40B4-BE49-F238E27FC236}">
              <a16:creationId xmlns:a16="http://schemas.microsoft.com/office/drawing/2014/main" id="{68A01D8F-E3DB-41BC-9D7E-EF65BBE2CF07}"/>
            </a:ext>
          </a:extLst>
        </xdr:cNvPr>
        <xdr:cNvSpPr txBox="1"/>
      </xdr:nvSpPr>
      <xdr:spPr>
        <a:xfrm>
          <a:off x="8644689" y="3130216"/>
          <a:ext cx="449179" cy="320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CB7ADB-B4DB-461E-B003-B06A602B71D3}" type="TxLink">
            <a:rPr lang="en-US" sz="1600" b="1" i="0" u="none" strike="noStrike">
              <a:solidFill>
                <a:schemeClr val="bg1"/>
              </a:solidFill>
              <a:latin typeface="Calibri"/>
              <a:cs typeface="Calibri"/>
            </a:rPr>
            <a:t>61</a:t>
          </a:fld>
          <a:endParaRPr lang="en-GB" sz="1600" b="1">
            <a:solidFill>
              <a:schemeClr val="bg1"/>
            </a:solidFill>
          </a:endParaRPr>
        </a:p>
      </xdr:txBody>
    </xdr:sp>
    <xdr:clientData/>
  </xdr:twoCellAnchor>
  <xdr:twoCellAnchor editAs="absolute">
    <xdr:from>
      <xdr:col>7</xdr:col>
      <xdr:colOff>230606</xdr:colOff>
      <xdr:row>8</xdr:row>
      <xdr:rowOff>130340</xdr:rowOff>
    </xdr:from>
    <xdr:to>
      <xdr:col>13</xdr:col>
      <xdr:colOff>100265</xdr:colOff>
      <xdr:row>19</xdr:row>
      <xdr:rowOff>0</xdr:rowOff>
    </xdr:to>
    <xdr:grpSp>
      <xdr:nvGrpSpPr>
        <xdr:cNvPr id="70" name="Group 69">
          <a:extLst>
            <a:ext uri="{FF2B5EF4-FFF2-40B4-BE49-F238E27FC236}">
              <a16:creationId xmlns:a16="http://schemas.microsoft.com/office/drawing/2014/main" id="{CFD43042-C97B-470E-9A16-249793F1666E}"/>
            </a:ext>
          </a:extLst>
        </xdr:cNvPr>
        <xdr:cNvGrpSpPr/>
      </xdr:nvGrpSpPr>
      <xdr:grpSpPr>
        <a:xfrm>
          <a:off x="4511843" y="1654340"/>
          <a:ext cx="3539290" cy="1965160"/>
          <a:chOff x="7068554" y="1313445"/>
          <a:chExt cx="3529263" cy="1945105"/>
        </a:xfrm>
      </xdr:grpSpPr>
      <xdr:sp macro="" textlink="">
        <xdr:nvSpPr>
          <xdr:cNvPr id="25" name="TextBox 24">
            <a:extLst>
              <a:ext uri="{FF2B5EF4-FFF2-40B4-BE49-F238E27FC236}">
                <a16:creationId xmlns:a16="http://schemas.microsoft.com/office/drawing/2014/main" id="{F036EC1C-45C0-4D34-88FB-7AB3E7BDF447}"/>
              </a:ext>
            </a:extLst>
          </xdr:cNvPr>
          <xdr:cNvSpPr txBox="1"/>
        </xdr:nvSpPr>
        <xdr:spPr>
          <a:xfrm>
            <a:off x="7760366" y="1313445"/>
            <a:ext cx="1894973" cy="1945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400" b="1">
              <a:solidFill>
                <a:schemeClr val="bg1"/>
              </a:solidFill>
              <a:latin typeface="Courgette" panose="02000603070400060004" pitchFamily="2" charset="0"/>
            </a:endParaRPr>
          </a:p>
          <a:p>
            <a:pPr algn="ctr"/>
            <a:r>
              <a:rPr lang="en-GB" sz="1400" b="1">
                <a:solidFill>
                  <a:schemeClr val="bg1"/>
                </a:solidFill>
                <a:latin typeface="Courgette" panose="02000603070400060004" pitchFamily="2" charset="0"/>
              </a:rPr>
              <a:t>   </a:t>
            </a:r>
            <a:r>
              <a:rPr lang="en-GB" sz="1300" b="1">
                <a:solidFill>
                  <a:schemeClr val="bg1"/>
                </a:solidFill>
                <a:latin typeface="Courgette" panose="02000603070400060004" pitchFamily="2" charset="0"/>
              </a:rPr>
              <a:t>Championships</a:t>
            </a:r>
          </a:p>
          <a:p>
            <a:pPr algn="ctr"/>
            <a:endParaRPr lang="en-GB" sz="1300" b="1">
              <a:solidFill>
                <a:schemeClr val="bg1"/>
              </a:solidFill>
              <a:latin typeface="Courgette" panose="02000603070400060004" pitchFamily="2" charset="0"/>
            </a:endParaRPr>
          </a:p>
          <a:p>
            <a:pPr algn="ctr"/>
            <a:r>
              <a:rPr lang="en-GB" sz="1300" b="1">
                <a:solidFill>
                  <a:schemeClr val="bg1"/>
                </a:solidFill>
                <a:latin typeface="Courgette" panose="02000603070400060004" pitchFamily="2" charset="0"/>
              </a:rPr>
              <a:t>    Winning</a:t>
            </a:r>
          </a:p>
          <a:p>
            <a:pPr algn="ctr"/>
            <a:endParaRPr lang="en-GB" sz="1300" b="1">
              <a:solidFill>
                <a:schemeClr val="bg1"/>
              </a:solidFill>
              <a:latin typeface="Courgette" panose="02000603070400060004" pitchFamily="2" charset="0"/>
            </a:endParaRPr>
          </a:p>
          <a:p>
            <a:pPr algn="ctr"/>
            <a:r>
              <a:rPr lang="en-GB" sz="1300" b="1">
                <a:solidFill>
                  <a:schemeClr val="bg1"/>
                </a:solidFill>
                <a:latin typeface="Courgette" panose="02000603070400060004" pitchFamily="2" charset="0"/>
              </a:rPr>
              <a:t>    Podiums</a:t>
            </a:r>
          </a:p>
          <a:p>
            <a:pPr algn="ctr"/>
            <a:endParaRPr lang="en-GB" sz="1300" b="1">
              <a:solidFill>
                <a:schemeClr val="bg1"/>
              </a:solidFill>
              <a:latin typeface="Courgette" panose="02000603070400060004" pitchFamily="2" charset="0"/>
            </a:endParaRPr>
          </a:p>
          <a:p>
            <a:pPr algn="ctr"/>
            <a:r>
              <a:rPr lang="en-GB" sz="1300" b="1">
                <a:solidFill>
                  <a:schemeClr val="bg1"/>
                </a:solidFill>
                <a:latin typeface="Courgette" panose="02000603070400060004" pitchFamily="2" charset="0"/>
              </a:rPr>
              <a:t>     Grand</a:t>
            </a:r>
            <a:r>
              <a:rPr lang="en-GB" sz="1300" b="1" baseline="0">
                <a:solidFill>
                  <a:schemeClr val="bg1"/>
                </a:solidFill>
                <a:latin typeface="Courgette" panose="02000603070400060004" pitchFamily="2" charset="0"/>
              </a:rPr>
              <a:t> Prix Entered</a:t>
            </a:r>
            <a:endParaRPr lang="en-GB" sz="1300" b="1">
              <a:solidFill>
                <a:schemeClr val="bg1"/>
              </a:solidFill>
              <a:latin typeface="Courgette" panose="02000603070400060004" pitchFamily="2" charset="0"/>
            </a:endParaRPr>
          </a:p>
        </xdr:txBody>
      </xdr:sp>
      <xdr:grpSp>
        <xdr:nvGrpSpPr>
          <xdr:cNvPr id="69" name="Group 68">
            <a:extLst>
              <a:ext uri="{FF2B5EF4-FFF2-40B4-BE49-F238E27FC236}">
                <a16:creationId xmlns:a16="http://schemas.microsoft.com/office/drawing/2014/main" id="{B4E32F1E-992E-45CD-B9A3-DE36DC963A96}"/>
              </a:ext>
            </a:extLst>
          </xdr:cNvPr>
          <xdr:cNvGrpSpPr/>
        </xdr:nvGrpSpPr>
        <xdr:grpSpPr>
          <a:xfrm>
            <a:off x="7068554" y="1503948"/>
            <a:ext cx="3529263" cy="1724525"/>
            <a:chOff x="4572001" y="1955132"/>
            <a:chExt cx="3529263" cy="1724525"/>
          </a:xfrm>
        </xdr:grpSpPr>
        <xdr:sp macro="" textlink="">
          <xdr:nvSpPr>
            <xdr:cNvPr id="24" name="Rectangle: Rounded Corners 23">
              <a:extLst>
                <a:ext uri="{FF2B5EF4-FFF2-40B4-BE49-F238E27FC236}">
                  <a16:creationId xmlns:a16="http://schemas.microsoft.com/office/drawing/2014/main" id="{F12FAFC0-9373-4077-B0F9-06155A61094D}"/>
                </a:ext>
              </a:extLst>
            </xdr:cNvPr>
            <xdr:cNvSpPr/>
          </xdr:nvSpPr>
          <xdr:spPr>
            <a:xfrm>
              <a:off x="4572001" y="1955132"/>
              <a:ext cx="3529263" cy="1724525"/>
            </a:xfrm>
            <a:prstGeom prst="roundRect">
              <a:avLst/>
            </a:prstGeom>
            <a:solidFill>
              <a:schemeClr val="bg2">
                <a:lumMod val="50000"/>
                <a:alpha val="28000"/>
              </a:schemeClr>
            </a:solidFill>
            <a:ln>
              <a:solidFill>
                <a:schemeClr val="bg1"/>
              </a:solidFill>
            </a:ln>
            <a:effectLst>
              <a:glow rad="101600">
                <a:schemeClr val="bg1">
                  <a:lumMod val="95000"/>
                  <a:alpha val="34000"/>
                </a:schemeClr>
              </a:glow>
              <a:outerShdw blurRad="50800" dist="50800" dir="5400000" algn="ctr" rotWithShape="0">
                <a:srgbClr val="000000">
                  <a:alpha val="96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bg1"/>
                </a:solidFill>
              </a:endParaRPr>
            </a:p>
          </xdr:txBody>
        </xdr:sp>
        <xdr:grpSp>
          <xdr:nvGrpSpPr>
            <xdr:cNvPr id="68" name="Group 67">
              <a:extLst>
                <a:ext uri="{FF2B5EF4-FFF2-40B4-BE49-F238E27FC236}">
                  <a16:creationId xmlns:a16="http://schemas.microsoft.com/office/drawing/2014/main" id="{AC346769-9F82-4B97-93C3-27C948D2700F}"/>
                </a:ext>
              </a:extLst>
            </xdr:cNvPr>
            <xdr:cNvGrpSpPr/>
          </xdr:nvGrpSpPr>
          <xdr:grpSpPr>
            <a:xfrm>
              <a:off x="4700334" y="1957136"/>
              <a:ext cx="3200402" cy="1610227"/>
              <a:chOff x="4700334" y="2117557"/>
              <a:chExt cx="3200402" cy="1610227"/>
            </a:xfrm>
          </xdr:grpSpPr>
          <xdr:sp macro="" textlink="'pvt overall'!C4">
            <xdr:nvSpPr>
              <xdr:cNvPr id="10" name="TextBox 9">
                <a:extLst>
                  <a:ext uri="{FF2B5EF4-FFF2-40B4-BE49-F238E27FC236}">
                    <a16:creationId xmlns:a16="http://schemas.microsoft.com/office/drawing/2014/main" id="{EC661052-102F-4AD6-AAA2-C0ED962AF6F0}"/>
                  </a:ext>
                </a:extLst>
              </xdr:cNvPr>
              <xdr:cNvSpPr txBox="1"/>
            </xdr:nvSpPr>
            <xdr:spPr>
              <a:xfrm>
                <a:off x="4802604" y="2135605"/>
                <a:ext cx="36094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E069E9-48C8-4C5D-AD7B-7D800210DF0A}" type="TxLink">
                  <a:rPr lang="en-US" sz="1800" b="1" i="0" u="none" strike="noStrike">
                    <a:solidFill>
                      <a:schemeClr val="bg1"/>
                    </a:solidFill>
                    <a:latin typeface="Calibri"/>
                    <a:cs typeface="Calibri"/>
                  </a:rPr>
                  <a:t>4</a:t>
                </a:fld>
                <a:endParaRPr lang="en-GB" sz="1800" b="1">
                  <a:solidFill>
                    <a:schemeClr val="bg1"/>
                  </a:solidFill>
                </a:endParaRPr>
              </a:p>
            </xdr:txBody>
          </xdr:sp>
          <xdr:sp macro="" textlink="'pvt overall'!C3">
            <xdr:nvSpPr>
              <xdr:cNvPr id="47" name="TextBox 46">
                <a:extLst>
                  <a:ext uri="{FF2B5EF4-FFF2-40B4-BE49-F238E27FC236}">
                    <a16:creationId xmlns:a16="http://schemas.microsoft.com/office/drawing/2014/main" id="{7058DC91-34A9-488F-BA6B-909DFD37909E}"/>
                  </a:ext>
                </a:extLst>
              </xdr:cNvPr>
              <xdr:cNvSpPr txBox="1"/>
            </xdr:nvSpPr>
            <xdr:spPr>
              <a:xfrm>
                <a:off x="7401423" y="2117557"/>
                <a:ext cx="36094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FF1EB1-5A37-4451-81A2-9F9AA179A210}" type="TxLink">
                  <a:rPr lang="en-US" sz="1800" b="1" i="0" u="none" strike="noStrike">
                    <a:solidFill>
                      <a:schemeClr val="bg1"/>
                    </a:solidFill>
                    <a:latin typeface="Calibri"/>
                    <a:cs typeface="Calibri"/>
                  </a:rPr>
                  <a:t>7</a:t>
                </a:fld>
                <a:endParaRPr lang="en-GB" sz="1800" b="1">
                  <a:solidFill>
                    <a:schemeClr val="bg1"/>
                  </a:solidFill>
                </a:endParaRPr>
              </a:p>
            </xdr:txBody>
          </xdr:sp>
          <xdr:sp macro="" textlink="'pvt overall'!G20">
            <xdr:nvSpPr>
              <xdr:cNvPr id="48" name="TextBox 47">
                <a:extLst>
                  <a:ext uri="{FF2B5EF4-FFF2-40B4-BE49-F238E27FC236}">
                    <a16:creationId xmlns:a16="http://schemas.microsoft.com/office/drawing/2014/main" id="{FB01293A-0B5D-4943-8FF9-4874E326FA2F}"/>
                  </a:ext>
                </a:extLst>
              </xdr:cNvPr>
              <xdr:cNvSpPr txBox="1"/>
            </xdr:nvSpPr>
            <xdr:spPr>
              <a:xfrm>
                <a:off x="4746455" y="2540668"/>
                <a:ext cx="46722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C03BD8-518F-4B3D-9ABE-A11671E57A1A}" type="TxLink">
                  <a:rPr lang="en-US" sz="1800" b="1" i="0" u="none" strike="noStrike">
                    <a:solidFill>
                      <a:schemeClr val="bg1"/>
                    </a:solidFill>
                    <a:latin typeface="Calibri"/>
                    <a:cs typeface="Calibri"/>
                  </a:rPr>
                  <a:t>53</a:t>
                </a:fld>
                <a:endParaRPr lang="en-GB" sz="1800" b="1">
                  <a:solidFill>
                    <a:schemeClr val="bg1"/>
                  </a:solidFill>
                </a:endParaRPr>
              </a:p>
            </xdr:txBody>
          </xdr:sp>
          <xdr:sp macro="" textlink="'pvt overall'!G5">
            <xdr:nvSpPr>
              <xdr:cNvPr id="49" name="TextBox 48">
                <a:extLst>
                  <a:ext uri="{FF2B5EF4-FFF2-40B4-BE49-F238E27FC236}">
                    <a16:creationId xmlns:a16="http://schemas.microsoft.com/office/drawing/2014/main" id="{BED77255-B3C6-427C-9750-8655984A4B7B}"/>
                  </a:ext>
                </a:extLst>
              </xdr:cNvPr>
              <xdr:cNvSpPr txBox="1"/>
            </xdr:nvSpPr>
            <xdr:spPr>
              <a:xfrm>
                <a:off x="4718382" y="2933700"/>
                <a:ext cx="5554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2E0FC7-13F2-4099-BC5D-F73F217C1358}" type="TxLink">
                  <a:rPr lang="en-US" sz="1800" b="1" i="0" u="none" strike="noStrike">
                    <a:solidFill>
                      <a:schemeClr val="bg1"/>
                    </a:solidFill>
                    <a:latin typeface="Calibri"/>
                    <a:cs typeface="Calibri"/>
                  </a:rPr>
                  <a:t>122</a:t>
                </a:fld>
                <a:endParaRPr lang="en-GB" sz="1800" b="1">
                  <a:solidFill>
                    <a:schemeClr val="bg1"/>
                  </a:solidFill>
                </a:endParaRPr>
              </a:p>
            </xdr:txBody>
          </xdr:sp>
          <xdr:sp macro="" textlink="'pvt overall'!G14">
            <xdr:nvSpPr>
              <xdr:cNvPr id="50" name="TextBox 49">
                <a:extLst>
                  <a:ext uri="{FF2B5EF4-FFF2-40B4-BE49-F238E27FC236}">
                    <a16:creationId xmlns:a16="http://schemas.microsoft.com/office/drawing/2014/main" id="{CB015176-E747-4D6B-AEFF-B95718ADB693}"/>
                  </a:ext>
                </a:extLst>
              </xdr:cNvPr>
              <xdr:cNvSpPr txBox="1"/>
            </xdr:nvSpPr>
            <xdr:spPr>
              <a:xfrm>
                <a:off x="4700334" y="3346784"/>
                <a:ext cx="53340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EAA103-2A6B-4BAC-9B60-4453A5734DF4}" type="TxLink">
                  <a:rPr lang="en-US" sz="1800" b="1" i="0" u="none" strike="noStrike">
                    <a:solidFill>
                      <a:schemeClr val="bg1"/>
                    </a:solidFill>
                    <a:latin typeface="Calibri"/>
                    <a:cs typeface="Calibri"/>
                  </a:rPr>
                  <a:t>296</a:t>
                </a:fld>
                <a:endParaRPr lang="en-GB" sz="1800" b="1">
                  <a:solidFill>
                    <a:schemeClr val="bg1"/>
                  </a:solidFill>
                </a:endParaRPr>
              </a:p>
            </xdr:txBody>
          </xdr:sp>
          <xdr:sp macro="" textlink="'pvt overall'!G19">
            <xdr:nvSpPr>
              <xdr:cNvPr id="51" name="TextBox 50">
                <a:extLst>
                  <a:ext uri="{FF2B5EF4-FFF2-40B4-BE49-F238E27FC236}">
                    <a16:creationId xmlns:a16="http://schemas.microsoft.com/office/drawing/2014/main" id="{B8D91B4C-E287-49DB-B764-98C50ACB17DE}"/>
                  </a:ext>
                </a:extLst>
              </xdr:cNvPr>
              <xdr:cNvSpPr txBox="1"/>
            </xdr:nvSpPr>
            <xdr:spPr>
              <a:xfrm>
                <a:off x="7295144" y="2532647"/>
                <a:ext cx="55546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601215-732F-4746-96A6-EA9277830319}" type="TxLink">
                  <a:rPr lang="en-US" sz="1800" b="1" i="0" u="none" strike="noStrike">
                    <a:solidFill>
                      <a:schemeClr val="bg1"/>
                    </a:solidFill>
                    <a:latin typeface="Calibri"/>
                    <a:cs typeface="Calibri"/>
                  </a:rPr>
                  <a:t>103</a:t>
                </a:fld>
                <a:endParaRPr lang="en-GB" sz="1800" b="1">
                  <a:solidFill>
                    <a:schemeClr val="bg1"/>
                  </a:solidFill>
                </a:endParaRPr>
              </a:p>
            </xdr:txBody>
          </xdr:sp>
          <xdr:sp macro="" textlink="'pvt overall'!G4">
            <xdr:nvSpPr>
              <xdr:cNvPr id="52" name="TextBox 51">
                <a:extLst>
                  <a:ext uri="{FF2B5EF4-FFF2-40B4-BE49-F238E27FC236}">
                    <a16:creationId xmlns:a16="http://schemas.microsoft.com/office/drawing/2014/main" id="{41506B31-8459-4927-9F8C-38ED2E8BC651}"/>
                  </a:ext>
                </a:extLst>
              </xdr:cNvPr>
              <xdr:cNvSpPr txBox="1"/>
            </xdr:nvSpPr>
            <xdr:spPr>
              <a:xfrm>
                <a:off x="7277097" y="2945731"/>
                <a:ext cx="56348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B7DE75-36ED-4E50-912A-972928C6D43C}" type="TxLink">
                  <a:rPr lang="en-US" sz="1800" b="1" i="0" u="none" strike="noStrike">
                    <a:solidFill>
                      <a:schemeClr val="bg1"/>
                    </a:solidFill>
                    <a:latin typeface="Calibri"/>
                    <a:cs typeface="Calibri"/>
                  </a:rPr>
                  <a:t>188</a:t>
                </a:fld>
                <a:endParaRPr lang="en-GB" sz="1800" b="1">
                  <a:solidFill>
                    <a:schemeClr val="bg1"/>
                  </a:solidFill>
                </a:endParaRPr>
              </a:p>
            </xdr:txBody>
          </xdr:sp>
          <xdr:sp macro="" textlink="'pvt overall'!G13">
            <xdr:nvSpPr>
              <xdr:cNvPr id="53" name="TextBox 52">
                <a:extLst>
                  <a:ext uri="{FF2B5EF4-FFF2-40B4-BE49-F238E27FC236}">
                    <a16:creationId xmlns:a16="http://schemas.microsoft.com/office/drawing/2014/main" id="{BC34764B-513D-4520-9709-248F03C4AC6F}"/>
                  </a:ext>
                </a:extLst>
              </xdr:cNvPr>
              <xdr:cNvSpPr txBox="1"/>
            </xdr:nvSpPr>
            <xdr:spPr>
              <a:xfrm>
                <a:off x="7289127" y="3338763"/>
                <a:ext cx="61160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5445A7-4933-48BC-B7E8-CF5C0EAAD5FA}" type="TxLink">
                  <a:rPr lang="en-US" sz="1800" b="1" i="0" u="none" strike="noStrike">
                    <a:solidFill>
                      <a:schemeClr val="bg1"/>
                    </a:solidFill>
                    <a:latin typeface="Calibri"/>
                    <a:cs typeface="Calibri"/>
                  </a:rPr>
                  <a:t>306</a:t>
                </a:fld>
                <a:endParaRPr lang="en-GB" sz="1800" b="1">
                  <a:solidFill>
                    <a:schemeClr val="bg1"/>
                  </a:solidFill>
                </a:endParaRPr>
              </a:p>
            </xdr:txBody>
          </xdr:sp>
        </xdr:grpSp>
      </xdr:grpSp>
    </xdr:grpSp>
    <xdr:clientData/>
  </xdr:twoCellAnchor>
  <xdr:twoCellAnchor>
    <xdr:from>
      <xdr:col>8</xdr:col>
      <xdr:colOff>80210</xdr:colOff>
      <xdr:row>19</xdr:row>
      <xdr:rowOff>60158</xdr:rowOff>
    </xdr:from>
    <xdr:to>
      <xdr:col>12</xdr:col>
      <xdr:colOff>100263</xdr:colOff>
      <xdr:row>21</xdr:row>
      <xdr:rowOff>20053</xdr:rowOff>
    </xdr:to>
    <xdr:grpSp>
      <xdr:nvGrpSpPr>
        <xdr:cNvPr id="72" name="Group 71">
          <a:extLst>
            <a:ext uri="{FF2B5EF4-FFF2-40B4-BE49-F238E27FC236}">
              <a16:creationId xmlns:a16="http://schemas.microsoft.com/office/drawing/2014/main" id="{51ED6DF1-D708-4EA7-8C1F-BE6F0414DC6C}"/>
            </a:ext>
          </a:extLst>
        </xdr:cNvPr>
        <xdr:cNvGrpSpPr/>
      </xdr:nvGrpSpPr>
      <xdr:grpSpPr>
        <a:xfrm>
          <a:off x="4973052" y="3679658"/>
          <a:ext cx="2466474" cy="340895"/>
          <a:chOff x="4973052" y="4451684"/>
          <a:chExt cx="2466474" cy="340895"/>
        </a:xfrm>
      </xdr:grpSpPr>
      <xdr:sp macro="" textlink="">
        <xdr:nvSpPr>
          <xdr:cNvPr id="13" name="Rectangle: Rounded Corners 12">
            <a:extLst>
              <a:ext uri="{FF2B5EF4-FFF2-40B4-BE49-F238E27FC236}">
                <a16:creationId xmlns:a16="http://schemas.microsoft.com/office/drawing/2014/main" id="{FF85A693-0A0B-4E4D-BA13-9298D6FACA39}"/>
              </a:ext>
            </a:extLst>
          </xdr:cNvPr>
          <xdr:cNvSpPr/>
        </xdr:nvSpPr>
        <xdr:spPr>
          <a:xfrm>
            <a:off x="4973052" y="4501815"/>
            <a:ext cx="2346158" cy="140369"/>
          </a:xfrm>
          <a:prstGeom prst="roundRect">
            <a:avLst/>
          </a:prstGeom>
          <a:solidFill>
            <a:schemeClr val="bg1">
              <a:lumMod val="50000"/>
            </a:schemeClr>
          </a:solidFill>
          <a:effectLst>
            <a:glow rad="88900">
              <a:srgbClr val="FFC000">
                <a:alpha val="31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TextBox 14">
            <a:extLst>
              <a:ext uri="{FF2B5EF4-FFF2-40B4-BE49-F238E27FC236}">
                <a16:creationId xmlns:a16="http://schemas.microsoft.com/office/drawing/2014/main" id="{E4FBE944-6C22-48A3-99D5-2DB82E810DDF}"/>
              </a:ext>
            </a:extLst>
          </xdr:cNvPr>
          <xdr:cNvSpPr txBox="1"/>
        </xdr:nvSpPr>
        <xdr:spPr>
          <a:xfrm>
            <a:off x="5354053" y="4451684"/>
            <a:ext cx="2085473" cy="340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solidFill>
                  <a:schemeClr val="bg1"/>
                </a:solidFill>
                <a:latin typeface="Arial" panose="020B0604020202020204" pitchFamily="34" charset="0"/>
                <a:cs typeface="Arial" panose="020B0604020202020204" pitchFamily="34" charset="0"/>
              </a:rPr>
              <a:t>GRAND PRIX WINNINGS</a:t>
            </a:r>
          </a:p>
        </xdr:txBody>
      </xdr:sp>
    </xdr:grpSp>
    <xdr:clientData/>
  </xdr:twoCellAnchor>
  <xdr:twoCellAnchor editAs="absolute">
    <xdr:from>
      <xdr:col>15</xdr:col>
      <xdr:colOff>190501</xdr:colOff>
      <xdr:row>19</xdr:row>
      <xdr:rowOff>10026</xdr:rowOff>
    </xdr:from>
    <xdr:to>
      <xdr:col>19</xdr:col>
      <xdr:colOff>479258</xdr:colOff>
      <xdr:row>32</xdr:row>
      <xdr:rowOff>80211</xdr:rowOff>
    </xdr:to>
    <xdr:graphicFrame macro="">
      <xdr:nvGraphicFramePr>
        <xdr:cNvPr id="64" name="Chart 63">
          <a:extLst>
            <a:ext uri="{FF2B5EF4-FFF2-40B4-BE49-F238E27FC236}">
              <a16:creationId xmlns:a16="http://schemas.microsoft.com/office/drawing/2014/main" id="{671C8864-9266-4132-BFB2-B144D7E30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220578</xdr:colOff>
      <xdr:row>29</xdr:row>
      <xdr:rowOff>47132</xdr:rowOff>
    </xdr:from>
    <xdr:to>
      <xdr:col>19</xdr:col>
      <xdr:colOff>350920</xdr:colOff>
      <xdr:row>32</xdr:row>
      <xdr:rowOff>87632</xdr:rowOff>
    </xdr:to>
    <mc:AlternateContent xmlns:mc="http://schemas.openxmlformats.org/markup-compatibility/2006">
      <mc:Choice xmlns:a14="http://schemas.microsoft.com/office/drawing/2010/main" Requires="a14">
        <xdr:graphicFrame macro="">
          <xdr:nvGraphicFramePr>
            <xdr:cNvPr id="66" name="Year">
              <a:extLst>
                <a:ext uri="{FF2B5EF4-FFF2-40B4-BE49-F238E27FC236}">
                  <a16:creationId xmlns:a16="http://schemas.microsoft.com/office/drawing/2014/main" id="{87145517-2AD1-492C-81D6-9FB86D3FE55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32183" y="5571632"/>
              <a:ext cx="11139237" cy="61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481263</xdr:colOff>
      <xdr:row>20</xdr:row>
      <xdr:rowOff>10025</xdr:rowOff>
    </xdr:from>
    <xdr:to>
      <xdr:col>17</xdr:col>
      <xdr:colOff>591554</xdr:colOff>
      <xdr:row>30</xdr:row>
      <xdr:rowOff>150394</xdr:rowOff>
    </xdr:to>
    <xdr:graphicFrame macro="">
      <xdr:nvGraphicFramePr>
        <xdr:cNvPr id="62" name="Chart 61">
          <a:extLst>
            <a:ext uri="{FF2B5EF4-FFF2-40B4-BE49-F238E27FC236}">
              <a16:creationId xmlns:a16="http://schemas.microsoft.com/office/drawing/2014/main" id="{1D54DF0D-B01F-4A55-B0A6-9BA865FD6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xdr:col>
      <xdr:colOff>140368</xdr:colOff>
      <xdr:row>19</xdr:row>
      <xdr:rowOff>80211</xdr:rowOff>
    </xdr:from>
    <xdr:to>
      <xdr:col>6</xdr:col>
      <xdr:colOff>451184</xdr:colOff>
      <xdr:row>29</xdr:row>
      <xdr:rowOff>120315</xdr:rowOff>
    </xdr:to>
    <xdr:graphicFrame macro="">
      <xdr:nvGraphicFramePr>
        <xdr:cNvPr id="65" name="Chart 64">
          <a:extLst>
            <a:ext uri="{FF2B5EF4-FFF2-40B4-BE49-F238E27FC236}">
              <a16:creationId xmlns:a16="http://schemas.microsoft.com/office/drawing/2014/main" id="{549A1E2F-8BE7-4CB9-950C-254C7967A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ICY GEORGE" refreshedDate="44865.728383333335" createdVersion="7" refreshedVersion="7" minRefreshableVersion="3" recordCount="602" xr:uid="{EBED475F-D600-4AC8-B641-A78A2B4C8A8C}">
  <cacheSource type="worksheet">
    <worksheetSource ref="A1:N603" sheet="race details"/>
  </cacheSource>
  <cacheFields count="14">
    <cacheField name="Pos" numFmtId="0">
      <sharedItems containsMixedTypes="1" containsNumber="1" containsInteger="1" minValue="1" maxValue="22"/>
    </cacheField>
    <cacheField name="No" numFmtId="0">
      <sharedItems containsSemiMixedTypes="0" containsString="0" containsNumber="1" containsInteger="1" minValue="1" maxValue="44"/>
    </cacheField>
    <cacheField name="Driver" numFmtId="0">
      <sharedItems count="2">
        <s v="Lewis Hamilton"/>
        <s v="Sebastian Vettel"/>
      </sharedItems>
    </cacheField>
    <cacheField name="Car" numFmtId="0">
      <sharedItems/>
    </cacheField>
    <cacheField name="Laps" numFmtId="0">
      <sharedItems containsSemiMixedTypes="0" containsString="0" containsNumber="1" containsInteger="1" minValue="0" maxValue="87"/>
    </cacheField>
    <cacheField name="Time/Retired" numFmtId="0">
      <sharedItems containsDate="1" containsMixedTypes="1" minDate="1899-12-30T01:15:32" maxDate="1899-12-30T03:01:01"/>
    </cacheField>
    <cacheField name="PTS" numFmtId="0">
      <sharedItems containsSemiMixedTypes="0" containsString="0" containsNumber="1" minValue="0" maxValue="50"/>
    </cacheField>
    <cacheField name="Year" numFmtId="0">
      <sharedItems containsSemiMixedTypes="0" containsString="0" containsNumber="1" containsInteger="1" minValue="2007" maxValue="2022" count="16">
        <n v="2007"/>
        <n v="2008"/>
        <n v="2009"/>
        <n v="2010"/>
        <n v="2011"/>
        <n v="2012"/>
        <n v="2013"/>
        <n v="2014"/>
        <n v="2015"/>
        <n v="2016"/>
        <n v="2017"/>
        <n v="2018"/>
        <n v="2019"/>
        <n v="2020"/>
        <n v="2021"/>
        <n v="2022"/>
      </sharedItems>
    </cacheField>
    <cacheField name="Grand Prix" numFmtId="0">
      <sharedItems count="37">
        <s v="Australia"/>
        <s v="Malaysia"/>
        <s v="Bahrain"/>
        <s v="Spain"/>
        <s v="Monaco"/>
        <s v="Canada"/>
        <s v="United States"/>
        <s v="France"/>
        <s v="Great Britain"/>
        <s v="Europe"/>
        <s v="Hungary"/>
        <s v="Turkey"/>
        <s v="Italy"/>
        <s v="Belgium"/>
        <s v="Japan"/>
        <s v="China"/>
        <s v="Brazil"/>
        <s v="Germany"/>
        <s v="Singapore"/>
        <s v="Abu Dhabi"/>
        <s v="South Korea"/>
        <s v="India"/>
        <s v="Austria"/>
        <s v="Russia"/>
        <s v="Mexico"/>
        <s v="Azerbaijan"/>
        <s v="Styria"/>
        <s v="70th Anniversary"/>
        <s v="Tuscany"/>
        <s v="Eifel"/>
        <s v="Portugal"/>
        <s v="Emilia Romagna"/>
        <s v="Sakhir"/>
        <s v="Netherlands"/>
        <s v="Qatar"/>
        <s v="Saudi Arabia"/>
        <s v="Miami"/>
      </sharedItems>
    </cacheField>
    <cacheField name="starting grid" numFmtId="0">
      <sharedItems containsString="0" containsBlank="1" containsNumber="1" containsInteger="1" minValue="1" maxValue="24"/>
    </cacheField>
    <cacheField name="position" numFmtId="47">
      <sharedItems count="4">
        <s v="Third place"/>
        <s v="Second place"/>
        <s v="Win"/>
        <s v="other"/>
      </sharedItems>
    </cacheField>
    <cacheField name="win" numFmtId="1">
      <sharedItems containsSemiMixedTypes="0" containsString="0" containsNumber="1" containsInteger="1" minValue="0" maxValue="1"/>
    </cacheField>
    <cacheField name="second" numFmtId="1">
      <sharedItems containsSemiMixedTypes="0" containsString="0" containsNumber="1" containsInteger="1" minValue="0" maxValue="1"/>
    </cacheField>
    <cacheField name="third" numFmtId="1">
      <sharedItems containsSemiMixedTypes="0" containsString="0" containsNumber="1" containsInteger="1" minValue="0" maxValue="1"/>
    </cacheField>
  </cacheFields>
  <extLst>
    <ext xmlns:x14="http://schemas.microsoft.com/office/spreadsheetml/2009/9/main" uri="{725AE2AE-9491-48be-B2B4-4EB974FC3084}">
      <x14:pivotCacheDefinition pivotCacheId="20869693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ICY GEORGE" refreshedDate="44865.728384374997" createdVersion="7" refreshedVersion="7" minRefreshableVersion="3" recordCount="99" xr:uid="{6DD144AD-F431-4E3C-B489-B753AA820A7C}">
  <cacheSource type="worksheet">
    <worksheetSource ref="A1:F100" sheet="fastest lap"/>
  </cacheSource>
  <cacheFields count="6">
    <cacheField name="Grand Prix" numFmtId="0">
      <sharedItems/>
    </cacheField>
    <cacheField name="Driver" numFmtId="0">
      <sharedItems count="2">
        <s v="Lewis Hamilton"/>
        <s v="Sebastian Vettel"/>
      </sharedItems>
    </cacheField>
    <cacheField name="Car" numFmtId="0">
      <sharedItems/>
    </cacheField>
    <cacheField name="Time" numFmtId="47">
      <sharedItems containsSemiMixedTypes="0" containsNonDate="0" containsDate="1" containsString="0" minDate="1899-12-30T00:01:07" maxDate="1899-12-30T00:01:52"/>
    </cacheField>
    <cacheField name="DriverCode" numFmtId="0">
      <sharedItems/>
    </cacheField>
    <cacheField name="Year" numFmtId="0">
      <sharedItems containsSemiMixedTypes="0" containsString="0" containsNumber="1" containsInteger="1" minValue="2007" maxValue="202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ICY GEORGE" refreshedDate="44865.728384490743" createdVersion="7" refreshedVersion="7" minRefreshableVersion="3" recordCount="156" xr:uid="{FA4EEC73-E913-446D-9F89-3F7536F1D5FE}">
  <cacheSource type="worksheet">
    <worksheetSource ref="A1:H157" sheet="grandprix winning"/>
  </cacheSource>
  <cacheFields count="8">
    <cacheField name="Grand Prix" numFmtId="0">
      <sharedItems count="33">
        <s v="Canada"/>
        <s v="United States"/>
        <s v="Hungary"/>
        <s v="Japan"/>
        <s v="Australia"/>
        <s v="Monaco"/>
        <s v="Great Britain"/>
        <s v="Germany"/>
        <s v="Italy"/>
        <s v="China"/>
        <s v="Singapore"/>
        <s v="Abu Dhabi"/>
        <s v="Malaysia"/>
        <s v="Turkey"/>
        <s v="Europe"/>
        <s v="Belgium"/>
        <s v="Brazil"/>
        <s v="Spain"/>
        <s v="South Korea"/>
        <s v="India"/>
        <s v="Bahrain"/>
        <s v="Russia"/>
        <s v="Austria"/>
        <s v="Mexico"/>
        <s v="Azerbaijan"/>
        <s v="France"/>
        <s v="Styria"/>
        <s v="Tuscany"/>
        <s v="Eifel"/>
        <s v="Portugal"/>
        <s v="Emilia Romagna"/>
        <s v="Qatar"/>
        <s v="Saudi Arabia"/>
      </sharedItems>
    </cacheField>
    <cacheField name="Date" numFmtId="15">
      <sharedItems containsSemiMixedTypes="0" containsNonDate="0" containsDate="1" containsString="0" minDate="2007-06-10T00:00:00" maxDate="2021-12-06T00:00:00"/>
    </cacheField>
    <cacheField name="Winner" numFmtId="0">
      <sharedItems count="2">
        <s v="Lewis Hamilton"/>
        <s v="Sebastian Vettel"/>
      </sharedItems>
    </cacheField>
    <cacheField name="Car" numFmtId="0">
      <sharedItems/>
    </cacheField>
    <cacheField name="Laps" numFmtId="0">
      <sharedItems containsSemiMixedTypes="0" containsString="0" containsNumber="1" containsInteger="1" minValue="43" maxValue="78"/>
    </cacheField>
    <cacheField name="Time" numFmtId="47">
      <sharedItems containsSemiMixedTypes="0" containsNonDate="0" containsDate="1" containsString="0" minDate="1899-12-30T01:15:32" maxDate="1899-12-30T03:01:01"/>
    </cacheField>
    <cacheField name="WinnerCode" numFmtId="0">
      <sharedItems/>
    </cacheField>
    <cacheField name="Year" numFmtId="0">
      <sharedItems containsSemiMixedTypes="0" containsString="0" containsNumber="1" containsInteger="1" minValue="2007" maxValue="2021" count="15">
        <n v="2007"/>
        <n v="2008"/>
        <n v="2009"/>
        <n v="2010"/>
        <n v="2011"/>
        <n v="2012"/>
        <n v="2013"/>
        <n v="2014"/>
        <n v="2015"/>
        <n v="2016"/>
        <n v="2017"/>
        <n v="2018"/>
        <n v="2019"/>
        <n v="2020"/>
        <n v="2021"/>
      </sharedItems>
    </cacheField>
  </cacheFields>
  <extLst>
    <ext xmlns:x14="http://schemas.microsoft.com/office/spreadsheetml/2009/9/main" uri="{725AE2AE-9491-48be-B2B4-4EB974FC3084}">
      <x14:pivotCacheDefinition pivotCacheId="11660371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ICY GEORGE" refreshedDate="44865.728385069444" createdVersion="7" refreshedVersion="7" minRefreshableVersion="3" recordCount="602" xr:uid="{7E85FA6F-157A-4263-820F-D7BA839E88A7}">
  <cacheSource type="worksheet">
    <worksheetSource ref="A1:I603" sheet="race details"/>
  </cacheSource>
  <cacheFields count="9">
    <cacheField name="Pos" numFmtId="0">
      <sharedItems containsMixedTypes="1" containsNumber="1" containsInteger="1" minValue="1" maxValue="22" count="22">
        <n v="3"/>
        <n v="2"/>
        <n v="1"/>
        <n v="8"/>
        <n v="9"/>
        <n v="16"/>
        <n v="5"/>
        <n v="19"/>
        <n v="18"/>
        <n v="4"/>
        <s v="NC"/>
        <n v="7"/>
        <n v="13"/>
        <n v="17"/>
        <n v="10"/>
        <n v="12"/>
        <n v="6"/>
        <s v="DQ"/>
        <n v="15"/>
        <n v="14"/>
        <n v="11"/>
        <n v="22"/>
      </sharedItems>
    </cacheField>
    <cacheField name="No" numFmtId="0">
      <sharedItems containsSemiMixedTypes="0" containsString="0" containsNumber="1" containsInteger="1" minValue="1" maxValue="44"/>
    </cacheField>
    <cacheField name="Driver" numFmtId="0">
      <sharedItems count="2">
        <s v="Lewis Hamilton"/>
        <s v="Sebastian Vettel"/>
      </sharedItems>
    </cacheField>
    <cacheField name="Car" numFmtId="0">
      <sharedItems/>
    </cacheField>
    <cacheField name="Laps" numFmtId="0">
      <sharedItems containsSemiMixedTypes="0" containsString="0" containsNumber="1" containsInteger="1" minValue="0" maxValue="87"/>
    </cacheField>
    <cacheField name="Time/Retired" numFmtId="0">
      <sharedItems containsDate="1" containsMixedTypes="1" minDate="1899-12-30T01:15:32" maxDate="1899-12-30T03:01:01"/>
    </cacheField>
    <cacheField name="PTS" numFmtId="0">
      <sharedItems containsSemiMixedTypes="0" containsString="0" containsNumber="1" minValue="0" maxValue="50"/>
    </cacheField>
    <cacheField name="Year" numFmtId="0">
      <sharedItems containsSemiMixedTypes="0" containsString="0" containsNumber="1" containsInteger="1" minValue="2007" maxValue="2022"/>
    </cacheField>
    <cacheField name="Grand Prix" numFmtId="0">
      <sharedItems/>
    </cacheField>
  </cacheFields>
  <extLst>
    <ext xmlns:x14="http://schemas.microsoft.com/office/spreadsheetml/2009/9/main" uri="{725AE2AE-9491-48be-B2B4-4EB974FC3084}">
      <x14:pivotCacheDefinition pivotCacheId="169854078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ICY GEORGE" refreshedDate="44865.728385416667" createdVersion="7" refreshedVersion="7" minRefreshableVersion="3" recordCount="602" xr:uid="{5BE83FDA-20E1-480C-967E-DA697F196558}">
  <cacheSource type="worksheet">
    <worksheetSource ref="A1:K603" sheet="race details"/>
  </cacheSource>
  <cacheFields count="11">
    <cacheField name="Pos" numFmtId="0">
      <sharedItems containsMixedTypes="1" containsNumber="1" containsInteger="1" minValue="1" maxValue="22"/>
    </cacheField>
    <cacheField name="No" numFmtId="0">
      <sharedItems containsSemiMixedTypes="0" containsString="0" containsNumber="1" containsInteger="1" minValue="1" maxValue="44"/>
    </cacheField>
    <cacheField name="Driver" numFmtId="0">
      <sharedItems count="2">
        <s v="Lewis Hamilton"/>
        <s v="Sebastian Vettel"/>
      </sharedItems>
    </cacheField>
    <cacheField name="Car" numFmtId="0">
      <sharedItems/>
    </cacheField>
    <cacheField name="Laps" numFmtId="0">
      <sharedItems containsSemiMixedTypes="0" containsString="0" containsNumber="1" containsInteger="1" minValue="0" maxValue="87"/>
    </cacheField>
    <cacheField name="Time/Retired" numFmtId="0">
      <sharedItems containsDate="1" containsMixedTypes="1" minDate="1899-12-30T01:15:32" maxDate="1899-12-30T03:01:01"/>
    </cacheField>
    <cacheField name="PTS" numFmtId="0">
      <sharedItems containsSemiMixedTypes="0" containsString="0" containsNumber="1" minValue="0" maxValue="50"/>
    </cacheField>
    <cacheField name="Year" numFmtId="0">
      <sharedItems containsSemiMixedTypes="0" containsString="0" containsNumber="1" containsInteger="1" minValue="2007" maxValue="2022" count="16">
        <n v="2007"/>
        <n v="2008"/>
        <n v="2009"/>
        <n v="2010"/>
        <n v="2011"/>
        <n v="2012"/>
        <n v="2013"/>
        <n v="2014"/>
        <n v="2015"/>
        <n v="2016"/>
        <n v="2017"/>
        <n v="2018"/>
        <n v="2019"/>
        <n v="2020"/>
        <n v="2021"/>
        <n v="2022"/>
      </sharedItems>
    </cacheField>
    <cacheField name="Grand Prix" numFmtId="0">
      <sharedItems/>
    </cacheField>
    <cacheField name="starting grid" numFmtId="0">
      <sharedItems containsString="0" containsBlank="1" containsNumber="1" containsInteger="1" minValue="1" maxValue="24"/>
    </cacheField>
    <cacheField name="position" numFmtId="47">
      <sharedItems count="4">
        <s v="Third place"/>
        <s v="Second place"/>
        <s v="Win"/>
        <s v="other"/>
      </sharedItems>
    </cacheField>
  </cacheFields>
  <extLst>
    <ext xmlns:x14="http://schemas.microsoft.com/office/spreadsheetml/2009/9/main" uri="{725AE2AE-9491-48be-B2B4-4EB974FC3084}">
      <x14:pivotCacheDefinition pivotCacheId="1090159084"/>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ICY GEORGE" refreshedDate="44865.728387731484" createdVersion="7" refreshedVersion="7" minRefreshableVersion="3" recordCount="32" xr:uid="{AC7AAB95-8620-4F89-A47A-809E52CE2BF3}">
  <cacheSource type="worksheet">
    <worksheetSource ref="J1:L33" sheet="championship podium"/>
  </cacheSource>
  <cacheFields count="3">
    <cacheField name="Driver" numFmtId="0">
      <sharedItems count="2">
        <s v="Lewis Hamilton"/>
        <s v="Sebastian Vettel"/>
      </sharedItems>
    </cacheField>
    <cacheField name="Year" numFmtId="0">
      <sharedItems containsSemiMixedTypes="0" containsString="0" containsNumber="1" containsInteger="1" minValue="2007" maxValue="2022"/>
    </cacheField>
    <cacheField name="WIN" numFmtId="1">
      <sharedItems containsSemiMixedTypes="0" containsString="0" containsNumber="1" containsInteger="1" minValue="0" maxValue="1"/>
    </cacheField>
  </cacheFields>
  <extLst>
    <ext xmlns:x14="http://schemas.microsoft.com/office/spreadsheetml/2009/9/main" uri="{725AE2AE-9491-48be-B2B4-4EB974FC3084}">
      <x14:pivotCacheDefinition pivotCacheId="94436865"/>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ICY GEORGE" refreshedDate="44865.728387962961" createdVersion="7" refreshedVersion="7" minRefreshableVersion="3" recordCount="602" xr:uid="{DFFC3091-AAA1-4715-AA51-17AAE2BBAE39}">
  <cacheSource type="worksheet">
    <worksheetSource ref="A1:H603" sheet="race details"/>
  </cacheSource>
  <cacheFields count="8">
    <cacheField name="Pos" numFmtId="0">
      <sharedItems containsMixedTypes="1" containsNumber="1" containsInteger="1" minValue="1" maxValue="22"/>
    </cacheField>
    <cacheField name="No" numFmtId="0">
      <sharedItems containsSemiMixedTypes="0" containsString="0" containsNumber="1" containsInteger="1" minValue="1" maxValue="44"/>
    </cacheField>
    <cacheField name="Driver" numFmtId="0">
      <sharedItems count="2">
        <s v="Lewis Hamilton"/>
        <s v="Sebastian Vettel"/>
      </sharedItems>
    </cacheField>
    <cacheField name="Car" numFmtId="0">
      <sharedItems/>
    </cacheField>
    <cacheField name="Laps" numFmtId="0">
      <sharedItems containsSemiMixedTypes="0" containsString="0" containsNumber="1" containsInteger="1" minValue="0" maxValue="87"/>
    </cacheField>
    <cacheField name="Time/Retired" numFmtId="0">
      <sharedItems containsDate="1" containsMixedTypes="1" minDate="1899-12-30T01:15:32" maxDate="1899-12-30T03:01:01"/>
    </cacheField>
    <cacheField name="PTS" numFmtId="0">
      <sharedItems containsSemiMixedTypes="0" containsString="0" containsNumber="1" minValue="0" maxValue="50"/>
    </cacheField>
    <cacheField name="Year" numFmtId="0">
      <sharedItems containsSemiMixedTypes="0" containsString="0" containsNumber="1" containsInteger="1" minValue="2007" maxValue="2022"/>
    </cacheField>
  </cacheFields>
  <extLst>
    <ext xmlns:x14="http://schemas.microsoft.com/office/spreadsheetml/2009/9/main" uri="{725AE2AE-9491-48be-B2B4-4EB974FC3084}">
      <x14:pivotCacheDefinition pivotCacheId="1900882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2">
  <r>
    <n v="3"/>
    <n v="2"/>
    <x v="0"/>
    <s v="McLaren Mercedes"/>
    <n v="58"/>
    <s v="+18.595s"/>
    <n v="6"/>
    <x v="0"/>
    <x v="0"/>
    <n v="4"/>
    <x v="0"/>
    <n v="0"/>
    <n v="0"/>
    <n v="1"/>
  </r>
  <r>
    <n v="2"/>
    <n v="2"/>
    <x v="0"/>
    <s v="McLaren Mercedes"/>
    <n v="56"/>
    <s v="+17.557s"/>
    <n v="8"/>
    <x v="0"/>
    <x v="1"/>
    <n v="4"/>
    <x v="1"/>
    <n v="0"/>
    <n v="1"/>
    <n v="0"/>
  </r>
  <r>
    <n v="2"/>
    <n v="2"/>
    <x v="0"/>
    <s v="McLaren Mercedes"/>
    <n v="57"/>
    <s v="+2.360s"/>
    <n v="8"/>
    <x v="0"/>
    <x v="2"/>
    <n v="2"/>
    <x v="1"/>
    <n v="0"/>
    <n v="1"/>
    <n v="0"/>
  </r>
  <r>
    <n v="2"/>
    <n v="2"/>
    <x v="0"/>
    <s v="McLaren Mercedes"/>
    <n v="65"/>
    <s v="+6.790s"/>
    <n v="8"/>
    <x v="0"/>
    <x v="3"/>
    <n v="4"/>
    <x v="1"/>
    <n v="0"/>
    <n v="1"/>
    <n v="0"/>
  </r>
  <r>
    <n v="2"/>
    <n v="2"/>
    <x v="0"/>
    <s v="McLaren Mercedes"/>
    <n v="78"/>
    <s v="+4.095s"/>
    <n v="8"/>
    <x v="0"/>
    <x v="4"/>
    <n v="2"/>
    <x v="1"/>
    <n v="0"/>
    <n v="1"/>
    <n v="0"/>
  </r>
  <r>
    <n v="1"/>
    <n v="2"/>
    <x v="0"/>
    <s v="McLaren Mercedes"/>
    <n v="70"/>
    <d v="1899-12-30T01:44:11"/>
    <n v="10"/>
    <x v="0"/>
    <x v="5"/>
    <n v="1"/>
    <x v="2"/>
    <n v="1"/>
    <n v="0"/>
    <n v="0"/>
  </r>
  <r>
    <n v="1"/>
    <n v="2"/>
    <x v="0"/>
    <s v="McLaren Mercedes"/>
    <n v="73"/>
    <d v="1899-12-30T01:31:10"/>
    <n v="10"/>
    <x v="0"/>
    <x v="6"/>
    <n v="1"/>
    <x v="2"/>
    <n v="1"/>
    <n v="0"/>
    <n v="0"/>
  </r>
  <r>
    <n v="8"/>
    <n v="10"/>
    <x v="1"/>
    <s v="Sauber BMW"/>
    <n v="73"/>
    <s v="+67.783s"/>
    <n v="1"/>
    <x v="0"/>
    <x v="6"/>
    <n v="7"/>
    <x v="3"/>
    <n v="0"/>
    <n v="0"/>
    <n v="0"/>
  </r>
  <r>
    <n v="3"/>
    <n v="2"/>
    <x v="0"/>
    <s v="McLaren Mercedes"/>
    <n v="70"/>
    <s v="+32.153s"/>
    <n v="6"/>
    <x v="0"/>
    <x v="7"/>
    <n v="2"/>
    <x v="0"/>
    <n v="0"/>
    <n v="0"/>
    <n v="1"/>
  </r>
  <r>
    <n v="3"/>
    <n v="2"/>
    <x v="0"/>
    <s v="McLaren Mercedes"/>
    <n v="59"/>
    <s v="+39.373s"/>
    <n v="6"/>
    <x v="0"/>
    <x v="8"/>
    <n v="1"/>
    <x v="0"/>
    <n v="0"/>
    <n v="0"/>
    <n v="1"/>
  </r>
  <r>
    <n v="9"/>
    <n v="2"/>
    <x v="0"/>
    <s v="McLaren Mercedes"/>
    <n v="59"/>
    <s v="+1 lap"/>
    <n v="0"/>
    <x v="0"/>
    <x v="9"/>
    <n v="10"/>
    <x v="3"/>
    <n v="0"/>
    <n v="0"/>
    <n v="0"/>
  </r>
  <r>
    <n v="1"/>
    <n v="2"/>
    <x v="0"/>
    <s v="McLaren Mercedes"/>
    <n v="70"/>
    <d v="1899-12-30T01:35:53"/>
    <n v="10"/>
    <x v="0"/>
    <x v="10"/>
    <n v="1"/>
    <x v="2"/>
    <n v="1"/>
    <n v="0"/>
    <n v="0"/>
  </r>
  <r>
    <n v="16"/>
    <n v="19"/>
    <x v="1"/>
    <s v="STR Ferrari"/>
    <n v="69"/>
    <s v="+1 lap"/>
    <n v="0"/>
    <x v="0"/>
    <x v="10"/>
    <n v="20"/>
    <x v="3"/>
    <n v="0"/>
    <n v="0"/>
    <n v="0"/>
  </r>
  <r>
    <n v="5"/>
    <n v="2"/>
    <x v="0"/>
    <s v="McLaren Mercedes"/>
    <n v="58"/>
    <s v="+45.085s"/>
    <n v="4"/>
    <x v="0"/>
    <x v="11"/>
    <n v="2"/>
    <x v="3"/>
    <n v="0"/>
    <n v="0"/>
    <n v="0"/>
  </r>
  <r>
    <n v="19"/>
    <n v="19"/>
    <x v="1"/>
    <s v="STR Ferrari"/>
    <n v="57"/>
    <s v="+1 lap"/>
    <n v="0"/>
    <x v="0"/>
    <x v="11"/>
    <n v="18"/>
    <x v="3"/>
    <n v="0"/>
    <n v="0"/>
    <n v="0"/>
  </r>
  <r>
    <n v="2"/>
    <n v="2"/>
    <x v="0"/>
    <s v="McLaren Mercedes"/>
    <n v="53"/>
    <s v="+6.062s"/>
    <n v="8"/>
    <x v="0"/>
    <x v="12"/>
    <n v="2"/>
    <x v="1"/>
    <n v="0"/>
    <n v="1"/>
    <n v="0"/>
  </r>
  <r>
    <n v="18"/>
    <n v="19"/>
    <x v="1"/>
    <s v="STR Ferrari"/>
    <n v="52"/>
    <s v="+1 lap"/>
    <n v="0"/>
    <x v="0"/>
    <x v="12"/>
    <n v="16"/>
    <x v="3"/>
    <n v="0"/>
    <n v="0"/>
    <n v="0"/>
  </r>
  <r>
    <n v="4"/>
    <n v="2"/>
    <x v="0"/>
    <s v="McLaren Mercedes"/>
    <n v="44"/>
    <s v="+23.615s"/>
    <n v="5"/>
    <x v="0"/>
    <x v="13"/>
    <n v="4"/>
    <x v="3"/>
    <n v="0"/>
    <n v="0"/>
    <n v="0"/>
  </r>
  <r>
    <s v="NC"/>
    <n v="19"/>
    <x v="1"/>
    <s v="STR Ferrari"/>
    <n v="8"/>
    <s v="DNF"/>
    <n v="0"/>
    <x v="0"/>
    <x v="13"/>
    <n v="16"/>
    <x v="3"/>
    <n v="0"/>
    <n v="0"/>
    <n v="0"/>
  </r>
  <r>
    <n v="1"/>
    <n v="2"/>
    <x v="0"/>
    <s v="McLaren Mercedes"/>
    <n v="67"/>
    <d v="1899-12-30T02:00:35"/>
    <n v="10"/>
    <x v="0"/>
    <x v="14"/>
    <n v="1"/>
    <x v="2"/>
    <n v="1"/>
    <n v="0"/>
    <n v="0"/>
  </r>
  <r>
    <s v="NC"/>
    <n v="19"/>
    <x v="1"/>
    <s v="STR Ferrari"/>
    <n v="46"/>
    <s v="DNF"/>
    <n v="0"/>
    <x v="0"/>
    <x v="14"/>
    <n v="8"/>
    <x v="3"/>
    <n v="0"/>
    <n v="0"/>
    <n v="0"/>
  </r>
  <r>
    <n v="4"/>
    <n v="19"/>
    <x v="1"/>
    <s v="STR Ferrari"/>
    <n v="56"/>
    <s v="+53.509s"/>
    <n v="5"/>
    <x v="0"/>
    <x v="15"/>
    <n v="1"/>
    <x v="3"/>
    <n v="0"/>
    <n v="0"/>
    <n v="0"/>
  </r>
  <r>
    <s v="NC"/>
    <n v="2"/>
    <x v="0"/>
    <s v="McLaren Mercedes"/>
    <n v="30"/>
    <s v="DNF"/>
    <n v="0"/>
    <x v="0"/>
    <x v="15"/>
    <n v="17"/>
    <x v="3"/>
    <n v="0"/>
    <n v="0"/>
    <n v="0"/>
  </r>
  <r>
    <n v="7"/>
    <n v="2"/>
    <x v="0"/>
    <s v="McLaren Mercedes"/>
    <n v="70"/>
    <s v="+1 lap"/>
    <n v="2"/>
    <x v="0"/>
    <x v="16"/>
    <n v="2"/>
    <x v="3"/>
    <n v="0"/>
    <n v="0"/>
    <n v="0"/>
  </r>
  <r>
    <s v="NC"/>
    <n v="19"/>
    <x v="1"/>
    <s v="STR Ferrari"/>
    <n v="34"/>
    <s v="DNF"/>
    <n v="0"/>
    <x v="0"/>
    <x v="16"/>
    <n v="13"/>
    <x v="3"/>
    <n v="0"/>
    <n v="0"/>
    <n v="0"/>
  </r>
  <r>
    <n v="1"/>
    <n v="22"/>
    <x v="0"/>
    <s v="McLaren Mercedes"/>
    <n v="58"/>
    <d v="1899-12-30T01:34:51"/>
    <n v="10"/>
    <x v="1"/>
    <x v="0"/>
    <n v="1"/>
    <x v="2"/>
    <n v="1"/>
    <n v="0"/>
    <n v="0"/>
  </r>
  <r>
    <s v="NC"/>
    <n v="15"/>
    <x v="1"/>
    <s v="STR Ferrari"/>
    <n v="0"/>
    <s v="DNF"/>
    <n v="0"/>
    <x v="1"/>
    <x v="0"/>
    <n v="9"/>
    <x v="3"/>
    <n v="0"/>
    <n v="0"/>
    <n v="0"/>
  </r>
  <r>
    <n v="5"/>
    <n v="22"/>
    <x v="0"/>
    <s v="McLaren Mercedes"/>
    <n v="56"/>
    <s v="+46.548s"/>
    <n v="4"/>
    <x v="1"/>
    <x v="1"/>
    <n v="9"/>
    <x v="3"/>
    <n v="0"/>
    <n v="0"/>
    <n v="0"/>
  </r>
  <r>
    <s v="NC"/>
    <n v="15"/>
    <x v="1"/>
    <s v="STR Ferrari"/>
    <n v="39"/>
    <s v="DNF"/>
    <n v="0"/>
    <x v="1"/>
    <x v="1"/>
    <n v="15"/>
    <x v="3"/>
    <n v="0"/>
    <n v="0"/>
    <n v="0"/>
  </r>
  <r>
    <n v="13"/>
    <n v="22"/>
    <x v="0"/>
    <s v="McLaren Mercedes"/>
    <n v="56"/>
    <s v="+1 lap"/>
    <n v="0"/>
    <x v="1"/>
    <x v="2"/>
    <n v="3"/>
    <x v="3"/>
    <n v="0"/>
    <n v="0"/>
    <n v="0"/>
  </r>
  <r>
    <s v="NC"/>
    <n v="15"/>
    <x v="1"/>
    <s v="STR Ferrari"/>
    <n v="0"/>
    <s v="DNF"/>
    <n v="0"/>
    <x v="1"/>
    <x v="2"/>
    <n v="19"/>
    <x v="3"/>
    <n v="0"/>
    <n v="0"/>
    <n v="0"/>
  </r>
  <r>
    <n v="3"/>
    <n v="22"/>
    <x v="0"/>
    <s v="McLaren Mercedes"/>
    <n v="66"/>
    <s v="+4.187s"/>
    <n v="6"/>
    <x v="1"/>
    <x v="3"/>
    <n v="5"/>
    <x v="0"/>
    <n v="0"/>
    <n v="0"/>
    <n v="1"/>
  </r>
  <r>
    <s v="NC"/>
    <n v="15"/>
    <x v="1"/>
    <s v="STR Ferrari"/>
    <n v="0"/>
    <s v="DNF"/>
    <n v="0"/>
    <x v="1"/>
    <x v="3"/>
    <n v="18"/>
    <x v="3"/>
    <n v="0"/>
    <n v="0"/>
    <n v="0"/>
  </r>
  <r>
    <n v="2"/>
    <n v="22"/>
    <x v="0"/>
    <s v="McLaren Mercedes"/>
    <n v="58"/>
    <s v="+3.779s"/>
    <n v="8"/>
    <x v="1"/>
    <x v="11"/>
    <n v="3"/>
    <x v="1"/>
    <n v="0"/>
    <n v="1"/>
    <n v="0"/>
  </r>
  <r>
    <n v="17"/>
    <n v="15"/>
    <x v="1"/>
    <s v="STR Ferrari"/>
    <n v="57"/>
    <s v="+1 lap"/>
    <n v="0"/>
    <x v="1"/>
    <x v="11"/>
    <n v="14"/>
    <x v="3"/>
    <n v="0"/>
    <n v="0"/>
    <n v="0"/>
  </r>
  <r>
    <n v="1"/>
    <n v="22"/>
    <x v="0"/>
    <s v="McLaren Mercedes"/>
    <n v="76"/>
    <d v="1899-12-30T02:00:43"/>
    <n v="10"/>
    <x v="1"/>
    <x v="4"/>
    <n v="3"/>
    <x v="2"/>
    <n v="1"/>
    <n v="0"/>
    <n v="0"/>
  </r>
  <r>
    <n v="5"/>
    <n v="15"/>
    <x v="1"/>
    <s v="STR Ferrari"/>
    <n v="76"/>
    <s v="+24.657s"/>
    <n v="4"/>
    <x v="1"/>
    <x v="4"/>
    <n v="19"/>
    <x v="3"/>
    <n v="0"/>
    <n v="0"/>
    <n v="0"/>
  </r>
  <r>
    <n v="8"/>
    <n v="15"/>
    <x v="1"/>
    <s v="STR Ferrari"/>
    <n v="70"/>
    <s v="+54.120s"/>
    <n v="1"/>
    <x v="1"/>
    <x v="5"/>
    <m/>
    <x v="3"/>
    <n v="0"/>
    <n v="0"/>
    <n v="0"/>
  </r>
  <r>
    <s v="NC"/>
    <n v="22"/>
    <x v="0"/>
    <s v="McLaren Mercedes"/>
    <n v="19"/>
    <s v="DNF"/>
    <n v="0"/>
    <x v="1"/>
    <x v="5"/>
    <n v="1"/>
    <x v="3"/>
    <n v="0"/>
    <n v="0"/>
    <n v="0"/>
  </r>
  <r>
    <n v="10"/>
    <n v="22"/>
    <x v="0"/>
    <s v="McLaren Mercedes"/>
    <n v="70"/>
    <s v="+54.521s"/>
    <n v="0"/>
    <x v="1"/>
    <x v="7"/>
    <n v="12"/>
    <x v="3"/>
    <n v="0"/>
    <n v="0"/>
    <n v="0"/>
  </r>
  <r>
    <n v="12"/>
    <n v="15"/>
    <x v="1"/>
    <s v="STR Ferrari"/>
    <n v="70"/>
    <s v="+58.065s"/>
    <n v="0"/>
    <x v="1"/>
    <x v="7"/>
    <n v="13"/>
    <x v="3"/>
    <n v="0"/>
    <n v="0"/>
    <n v="0"/>
  </r>
  <r>
    <n v="1"/>
    <n v="22"/>
    <x v="0"/>
    <s v="McLaren Mercedes"/>
    <n v="60"/>
    <d v="1899-12-30T01:39:09"/>
    <n v="10"/>
    <x v="1"/>
    <x v="8"/>
    <n v="4"/>
    <x v="2"/>
    <n v="1"/>
    <n v="0"/>
    <n v="0"/>
  </r>
  <r>
    <s v="NC"/>
    <n v="15"/>
    <x v="1"/>
    <s v="STR Ferrari"/>
    <n v="0"/>
    <s v="DNF"/>
    <n v="0"/>
    <x v="1"/>
    <x v="8"/>
    <n v="8"/>
    <x v="3"/>
    <n v="0"/>
    <n v="0"/>
    <n v="0"/>
  </r>
  <r>
    <n v="1"/>
    <n v="22"/>
    <x v="0"/>
    <s v="McLaren Mercedes"/>
    <n v="67"/>
    <d v="1899-12-30T01:31:21"/>
    <n v="10"/>
    <x v="1"/>
    <x v="17"/>
    <n v="1"/>
    <x v="2"/>
    <n v="1"/>
    <n v="0"/>
    <n v="0"/>
  </r>
  <r>
    <n v="8"/>
    <n v="15"/>
    <x v="1"/>
    <s v="STR Ferrari"/>
    <n v="67"/>
    <s v="+33.282s"/>
    <n v="1"/>
    <x v="1"/>
    <x v="17"/>
    <n v="9"/>
    <x v="3"/>
    <n v="0"/>
    <n v="0"/>
    <n v="0"/>
  </r>
  <r>
    <n v="5"/>
    <n v="22"/>
    <x v="0"/>
    <s v="McLaren Mercedes"/>
    <n v="70"/>
    <s v="+23.048s"/>
    <n v="4"/>
    <x v="1"/>
    <x v="10"/>
    <n v="1"/>
    <x v="3"/>
    <n v="0"/>
    <n v="0"/>
    <n v="0"/>
  </r>
  <r>
    <s v="NC"/>
    <n v="15"/>
    <x v="1"/>
    <s v="STR Ferrari"/>
    <n v="22"/>
    <s v="DNF"/>
    <n v="0"/>
    <x v="1"/>
    <x v="10"/>
    <n v="11"/>
    <x v="3"/>
    <n v="0"/>
    <n v="0"/>
    <n v="0"/>
  </r>
  <r>
    <n v="2"/>
    <n v="22"/>
    <x v="0"/>
    <s v="McLaren Mercedes"/>
    <n v="57"/>
    <s v="+5.611s"/>
    <n v="8"/>
    <x v="1"/>
    <x v="9"/>
    <n v="2"/>
    <x v="1"/>
    <n v="0"/>
    <n v="1"/>
    <n v="0"/>
  </r>
  <r>
    <n v="6"/>
    <n v="15"/>
    <x v="1"/>
    <s v="STR Ferrari"/>
    <n v="57"/>
    <s v="+52.625s"/>
    <n v="3"/>
    <x v="1"/>
    <x v="9"/>
    <n v="6"/>
    <x v="3"/>
    <n v="0"/>
    <n v="0"/>
    <n v="0"/>
  </r>
  <r>
    <n v="3"/>
    <n v="22"/>
    <x v="0"/>
    <s v="McLaren Mercedes"/>
    <n v="44"/>
    <s v="+10.539s"/>
    <n v="6"/>
    <x v="1"/>
    <x v="13"/>
    <n v="1"/>
    <x v="0"/>
    <n v="0"/>
    <n v="0"/>
    <n v="1"/>
  </r>
  <r>
    <n v="5"/>
    <n v="15"/>
    <x v="1"/>
    <s v="STR Ferrari"/>
    <n v="44"/>
    <s v="+14.576s"/>
    <n v="4"/>
    <x v="1"/>
    <x v="13"/>
    <n v="10"/>
    <x v="3"/>
    <n v="0"/>
    <n v="0"/>
    <n v="0"/>
  </r>
  <r>
    <n v="1"/>
    <n v="15"/>
    <x v="1"/>
    <s v="STR Ferrari"/>
    <n v="53"/>
    <d v="1899-12-30T01:26:47"/>
    <n v="10"/>
    <x v="1"/>
    <x v="12"/>
    <n v="1"/>
    <x v="2"/>
    <n v="1"/>
    <n v="0"/>
    <n v="0"/>
  </r>
  <r>
    <n v="7"/>
    <n v="22"/>
    <x v="0"/>
    <s v="McLaren Mercedes"/>
    <n v="53"/>
    <s v="+29.912s"/>
    <n v="2"/>
    <x v="1"/>
    <x v="12"/>
    <n v="15"/>
    <x v="3"/>
    <n v="0"/>
    <n v="0"/>
    <n v="0"/>
  </r>
  <r>
    <n v="3"/>
    <n v="22"/>
    <x v="0"/>
    <s v="McLaren Mercedes"/>
    <n v="61"/>
    <s v="+5.917s"/>
    <n v="6"/>
    <x v="1"/>
    <x v="18"/>
    <n v="2"/>
    <x v="0"/>
    <n v="0"/>
    <n v="0"/>
    <n v="1"/>
  </r>
  <r>
    <n v="5"/>
    <n v="15"/>
    <x v="1"/>
    <s v="STR Ferrari"/>
    <n v="61"/>
    <s v="+10.268s"/>
    <n v="4"/>
    <x v="1"/>
    <x v="18"/>
    <n v="6"/>
    <x v="3"/>
    <n v="0"/>
    <n v="0"/>
    <n v="0"/>
  </r>
  <r>
    <n v="6"/>
    <n v="15"/>
    <x v="1"/>
    <s v="STR Ferrari"/>
    <n v="67"/>
    <s v="+39.207s"/>
    <n v="3"/>
    <x v="1"/>
    <x v="14"/>
    <n v="1"/>
    <x v="3"/>
    <n v="0"/>
    <n v="0"/>
    <n v="0"/>
  </r>
  <r>
    <n v="12"/>
    <n v="22"/>
    <x v="0"/>
    <s v="McLaren Mercedes"/>
    <n v="67"/>
    <s v="+78.900s"/>
    <n v="0"/>
    <x v="1"/>
    <x v="14"/>
    <n v="9"/>
    <x v="3"/>
    <n v="0"/>
    <n v="0"/>
    <n v="0"/>
  </r>
  <r>
    <n v="1"/>
    <n v="22"/>
    <x v="0"/>
    <s v="McLaren Mercedes"/>
    <n v="56"/>
    <d v="1899-12-30T01:31:57"/>
    <n v="10"/>
    <x v="1"/>
    <x v="15"/>
    <n v="1"/>
    <x v="2"/>
    <n v="1"/>
    <n v="0"/>
    <n v="0"/>
  </r>
  <r>
    <n v="9"/>
    <n v="15"/>
    <x v="1"/>
    <s v="STR Ferrari"/>
    <n v="56"/>
    <s v="+64.339s"/>
    <n v="0"/>
    <x v="1"/>
    <x v="15"/>
    <n v="6"/>
    <x v="3"/>
    <n v="0"/>
    <n v="0"/>
    <n v="0"/>
  </r>
  <r>
    <n v="4"/>
    <n v="15"/>
    <x v="1"/>
    <s v="STR Ferrari"/>
    <n v="71"/>
    <s v="+38.011s"/>
    <n v="5"/>
    <x v="1"/>
    <x v="16"/>
    <n v="4"/>
    <x v="3"/>
    <n v="0"/>
    <n v="0"/>
    <n v="0"/>
  </r>
  <r>
    <n v="5"/>
    <n v="22"/>
    <x v="0"/>
    <s v="McLaren Mercedes"/>
    <n v="71"/>
    <s v="+38.907s"/>
    <n v="4"/>
    <x v="1"/>
    <x v="16"/>
    <n v="7"/>
    <x v="3"/>
    <n v="0"/>
    <n v="0"/>
    <n v="0"/>
  </r>
  <r>
    <s v="DQ"/>
    <n v="1"/>
    <x v="0"/>
    <s v="McLaren Mercedes"/>
    <n v="58"/>
    <s v="+2.914s"/>
    <n v="0"/>
    <x v="2"/>
    <x v="0"/>
    <n v="3"/>
    <x v="3"/>
    <n v="0"/>
    <n v="0"/>
    <n v="0"/>
  </r>
  <r>
    <n v="13"/>
    <n v="15"/>
    <x v="1"/>
    <s v="RBR Renault"/>
    <n v="56"/>
    <s v="DNF"/>
    <n v="0"/>
    <x v="2"/>
    <x v="0"/>
    <n v="18"/>
    <x v="3"/>
    <n v="0"/>
    <n v="0"/>
    <n v="0"/>
  </r>
  <r>
    <n v="7"/>
    <n v="1"/>
    <x v="0"/>
    <s v="McLaren Mercedes"/>
    <n v="31"/>
    <s v="+60.733s"/>
    <n v="1"/>
    <x v="2"/>
    <x v="1"/>
    <n v="12"/>
    <x v="3"/>
    <n v="0"/>
    <n v="0"/>
    <n v="0"/>
  </r>
  <r>
    <n v="15"/>
    <n v="15"/>
    <x v="1"/>
    <s v="RBR Renault"/>
    <n v="30"/>
    <s v="DNF"/>
    <n v="0"/>
    <x v="2"/>
    <x v="1"/>
    <n v="13"/>
    <x v="3"/>
    <n v="0"/>
    <n v="0"/>
    <n v="0"/>
  </r>
  <r>
    <n v="1"/>
    <n v="15"/>
    <x v="1"/>
    <s v="RBR Renault"/>
    <n v="56"/>
    <d v="1899-12-30T01:57:43"/>
    <n v="10"/>
    <x v="2"/>
    <x v="15"/>
    <n v="1"/>
    <x v="2"/>
    <n v="1"/>
    <n v="0"/>
    <n v="0"/>
  </r>
  <r>
    <n v="6"/>
    <n v="1"/>
    <x v="0"/>
    <s v="McLaren Mercedes"/>
    <n v="56"/>
    <s v="+71.866s"/>
    <n v="3"/>
    <x v="2"/>
    <x v="15"/>
    <n v="9"/>
    <x v="3"/>
    <n v="0"/>
    <n v="0"/>
    <n v="0"/>
  </r>
  <r>
    <n v="2"/>
    <n v="15"/>
    <x v="1"/>
    <s v="RBR Renault"/>
    <n v="57"/>
    <s v="+7.187s"/>
    <n v="8"/>
    <x v="2"/>
    <x v="2"/>
    <n v="3"/>
    <x v="1"/>
    <n v="0"/>
    <n v="1"/>
    <n v="0"/>
  </r>
  <r>
    <n v="4"/>
    <n v="1"/>
    <x v="0"/>
    <s v="McLaren Mercedes"/>
    <n v="57"/>
    <s v="+22.096s"/>
    <n v="5"/>
    <x v="2"/>
    <x v="2"/>
    <n v="5"/>
    <x v="3"/>
    <n v="0"/>
    <n v="0"/>
    <n v="0"/>
  </r>
  <r>
    <n v="4"/>
    <n v="15"/>
    <x v="1"/>
    <s v="RBR Renault"/>
    <n v="66"/>
    <s v="+18.941s"/>
    <n v="5"/>
    <x v="2"/>
    <x v="3"/>
    <n v="2"/>
    <x v="3"/>
    <n v="0"/>
    <n v="0"/>
    <n v="0"/>
  </r>
  <r>
    <n v="9"/>
    <n v="1"/>
    <x v="0"/>
    <s v="McLaren Mercedes"/>
    <n v="65"/>
    <s v="+1 lap"/>
    <n v="0"/>
    <x v="2"/>
    <x v="3"/>
    <n v="14"/>
    <x v="3"/>
    <n v="0"/>
    <n v="0"/>
    <n v="0"/>
  </r>
  <r>
    <n v="12"/>
    <n v="1"/>
    <x v="0"/>
    <s v="McLaren Mercedes"/>
    <n v="77"/>
    <s v="+1 lap"/>
    <n v="0"/>
    <x v="2"/>
    <x v="4"/>
    <n v="4"/>
    <x v="3"/>
    <n v="0"/>
    <n v="0"/>
    <n v="0"/>
  </r>
  <r>
    <s v="NC"/>
    <n v="15"/>
    <x v="1"/>
    <s v="RBR Renault"/>
    <n v="15"/>
    <s v="DNF"/>
    <n v="0"/>
    <x v="2"/>
    <x v="4"/>
    <n v="19"/>
    <x v="3"/>
    <n v="0"/>
    <n v="0"/>
    <n v="0"/>
  </r>
  <r>
    <n v="3"/>
    <n v="15"/>
    <x v="1"/>
    <s v="RBR Renault"/>
    <n v="58"/>
    <s v="+7.461s"/>
    <n v="6"/>
    <x v="2"/>
    <x v="11"/>
    <n v="1"/>
    <x v="0"/>
    <n v="0"/>
    <n v="0"/>
    <n v="1"/>
  </r>
  <r>
    <n v="13"/>
    <n v="1"/>
    <x v="0"/>
    <s v="McLaren Mercedes"/>
    <n v="58"/>
    <s v="+80.454s"/>
    <n v="0"/>
    <x v="2"/>
    <x v="11"/>
    <n v="16"/>
    <x v="3"/>
    <n v="0"/>
    <n v="0"/>
    <n v="0"/>
  </r>
  <r>
    <n v="1"/>
    <n v="15"/>
    <x v="1"/>
    <s v="RBR Renault"/>
    <n v="60"/>
    <d v="1899-12-30T01:22:49"/>
    <n v="10"/>
    <x v="2"/>
    <x v="8"/>
    <n v="1"/>
    <x v="2"/>
    <n v="1"/>
    <n v="0"/>
    <n v="0"/>
  </r>
  <r>
    <n v="16"/>
    <n v="1"/>
    <x v="0"/>
    <s v="McLaren Mercedes"/>
    <n v="59"/>
    <s v="+1 lap"/>
    <n v="0"/>
    <x v="2"/>
    <x v="8"/>
    <n v="18"/>
    <x v="3"/>
    <n v="0"/>
    <n v="0"/>
    <n v="0"/>
  </r>
  <r>
    <n v="2"/>
    <n v="15"/>
    <x v="1"/>
    <s v="RBR Renault"/>
    <n v="60"/>
    <s v="+9.252s"/>
    <n v="8"/>
    <x v="2"/>
    <x v="17"/>
    <n v="4"/>
    <x v="1"/>
    <n v="0"/>
    <n v="1"/>
    <n v="0"/>
  </r>
  <r>
    <n v="18"/>
    <n v="1"/>
    <x v="0"/>
    <s v="McLaren Mercedes"/>
    <n v="59"/>
    <s v="+1 lap"/>
    <n v="0"/>
    <x v="2"/>
    <x v="17"/>
    <n v="5"/>
    <x v="3"/>
    <n v="0"/>
    <n v="0"/>
    <n v="0"/>
  </r>
  <r>
    <n v="1"/>
    <n v="1"/>
    <x v="0"/>
    <s v="McLaren Mercedes"/>
    <n v="70"/>
    <d v="1899-12-30T01:38:24"/>
    <n v="10"/>
    <x v="2"/>
    <x v="10"/>
    <n v="2"/>
    <x v="2"/>
    <n v="1"/>
    <n v="0"/>
    <n v="0"/>
  </r>
  <r>
    <s v="NC"/>
    <n v="15"/>
    <x v="1"/>
    <s v="RBR Renault"/>
    <n v="29"/>
    <s v="DNF"/>
    <n v="0"/>
    <x v="2"/>
    <x v="10"/>
    <n v="4"/>
    <x v="3"/>
    <n v="0"/>
    <n v="0"/>
    <n v="0"/>
  </r>
  <r>
    <n v="2"/>
    <n v="1"/>
    <x v="0"/>
    <s v="McLaren Mercedes"/>
    <n v="57"/>
    <s v="+2.358s"/>
    <n v="8"/>
    <x v="2"/>
    <x v="9"/>
    <n v="1"/>
    <x v="1"/>
    <n v="0"/>
    <n v="1"/>
    <n v="0"/>
  </r>
  <r>
    <s v="NC"/>
    <n v="15"/>
    <x v="1"/>
    <s v="RBR Renault"/>
    <n v="23"/>
    <s v="DNF"/>
    <n v="0"/>
    <x v="2"/>
    <x v="9"/>
    <n v="4"/>
    <x v="3"/>
    <n v="0"/>
    <n v="0"/>
    <n v="0"/>
  </r>
  <r>
    <n v="3"/>
    <n v="15"/>
    <x v="1"/>
    <s v="RBR Renault"/>
    <n v="44"/>
    <s v="+3.875s"/>
    <n v="6"/>
    <x v="2"/>
    <x v="13"/>
    <n v="8"/>
    <x v="0"/>
    <n v="0"/>
    <n v="0"/>
    <n v="1"/>
  </r>
  <r>
    <s v="NC"/>
    <n v="1"/>
    <x v="0"/>
    <s v="McLaren Mercedes"/>
    <n v="0"/>
    <s v="DNF"/>
    <n v="0"/>
    <x v="2"/>
    <x v="13"/>
    <n v="12"/>
    <x v="3"/>
    <n v="0"/>
    <n v="0"/>
    <n v="0"/>
  </r>
  <r>
    <n v="8"/>
    <n v="15"/>
    <x v="1"/>
    <s v="RBR Renault"/>
    <n v="53"/>
    <s v="+85.407s"/>
    <n v="1"/>
    <x v="2"/>
    <x v="12"/>
    <n v="1"/>
    <x v="3"/>
    <n v="0"/>
    <n v="0"/>
    <n v="0"/>
  </r>
  <r>
    <n v="12"/>
    <n v="1"/>
    <x v="0"/>
    <s v="McLaren Mercedes"/>
    <n v="52"/>
    <s v="DNF"/>
    <n v="0"/>
    <x v="2"/>
    <x v="12"/>
    <n v="9"/>
    <x v="3"/>
    <n v="0"/>
    <n v="0"/>
    <n v="0"/>
  </r>
  <r>
    <n v="1"/>
    <n v="1"/>
    <x v="0"/>
    <s v="McLaren Mercedes"/>
    <n v="61"/>
    <d v="1899-12-30T01:56:06"/>
    <n v="10"/>
    <x v="2"/>
    <x v="18"/>
    <n v="1"/>
    <x v="2"/>
    <n v="1"/>
    <n v="0"/>
    <n v="0"/>
  </r>
  <r>
    <n v="4"/>
    <n v="15"/>
    <x v="1"/>
    <s v="RBR Renault"/>
    <n v="61"/>
    <s v="+20.261s"/>
    <n v="5"/>
    <x v="2"/>
    <x v="18"/>
    <n v="2"/>
    <x v="3"/>
    <n v="0"/>
    <n v="0"/>
    <n v="0"/>
  </r>
  <r>
    <n v="1"/>
    <n v="15"/>
    <x v="1"/>
    <s v="RBR Renault"/>
    <n v="53"/>
    <d v="1899-12-30T01:28:20"/>
    <n v="10"/>
    <x v="2"/>
    <x v="14"/>
    <n v="1"/>
    <x v="2"/>
    <n v="1"/>
    <n v="0"/>
    <n v="0"/>
  </r>
  <r>
    <n v="3"/>
    <n v="1"/>
    <x v="0"/>
    <s v="McLaren Mercedes"/>
    <n v="53"/>
    <s v="+6.472s"/>
    <n v="6"/>
    <x v="2"/>
    <x v="14"/>
    <n v="3"/>
    <x v="0"/>
    <n v="0"/>
    <n v="0"/>
    <n v="1"/>
  </r>
  <r>
    <n v="3"/>
    <n v="1"/>
    <x v="0"/>
    <s v="McLaren Mercedes"/>
    <n v="71"/>
    <s v="+18.944s"/>
    <n v="6"/>
    <x v="2"/>
    <x v="16"/>
    <n v="15"/>
    <x v="0"/>
    <n v="0"/>
    <n v="0"/>
    <n v="1"/>
  </r>
  <r>
    <n v="4"/>
    <n v="15"/>
    <x v="1"/>
    <s v="RBR Renault"/>
    <n v="71"/>
    <s v="+19.652s"/>
    <n v="5"/>
    <x v="2"/>
    <x v="16"/>
    <n v="17"/>
    <x v="3"/>
    <n v="0"/>
    <n v="0"/>
    <n v="0"/>
  </r>
  <r>
    <n v="1"/>
    <n v="15"/>
    <x v="1"/>
    <s v="RBR Renault"/>
    <n v="55"/>
    <d v="1899-12-30T01:34:03"/>
    <n v="10"/>
    <x v="2"/>
    <x v="19"/>
    <n v="1"/>
    <x v="2"/>
    <n v="1"/>
    <n v="0"/>
    <n v="0"/>
  </r>
  <r>
    <s v="NC"/>
    <n v="1"/>
    <x v="0"/>
    <s v="McLaren Mercedes"/>
    <n v="20"/>
    <s v="DNF"/>
    <n v="0"/>
    <x v="2"/>
    <x v="19"/>
    <n v="2"/>
    <x v="3"/>
    <n v="0"/>
    <n v="0"/>
    <n v="0"/>
  </r>
  <r>
    <n v="3"/>
    <n v="2"/>
    <x v="0"/>
    <s v="McLaren Mercedes"/>
    <n v="49"/>
    <s v="+23.182s"/>
    <n v="15"/>
    <x v="3"/>
    <x v="2"/>
    <n v="1"/>
    <x v="0"/>
    <n v="0"/>
    <n v="0"/>
    <n v="1"/>
  </r>
  <r>
    <n v="4"/>
    <n v="5"/>
    <x v="1"/>
    <s v="RBR Renault"/>
    <n v="49"/>
    <s v="+38.799s"/>
    <n v="12"/>
    <x v="3"/>
    <x v="2"/>
    <n v="4"/>
    <x v="3"/>
    <n v="0"/>
    <n v="0"/>
    <n v="0"/>
  </r>
  <r>
    <n v="6"/>
    <n v="2"/>
    <x v="0"/>
    <s v="McLaren Mercedes"/>
    <n v="58"/>
    <s v="+29.898s"/>
    <n v="8"/>
    <x v="3"/>
    <x v="0"/>
    <n v="1"/>
    <x v="3"/>
    <n v="0"/>
    <n v="0"/>
    <n v="0"/>
  </r>
  <r>
    <s v="NC"/>
    <n v="5"/>
    <x v="1"/>
    <s v="RBR Renault"/>
    <n v="25"/>
    <s v="DNF"/>
    <n v="0"/>
    <x v="3"/>
    <x v="0"/>
    <n v="11"/>
    <x v="3"/>
    <n v="0"/>
    <n v="0"/>
    <n v="0"/>
  </r>
  <r>
    <n v="1"/>
    <n v="5"/>
    <x v="1"/>
    <s v="RBR Renault"/>
    <n v="56"/>
    <d v="1899-12-30T01:33:48"/>
    <n v="25"/>
    <x v="3"/>
    <x v="1"/>
    <n v="3"/>
    <x v="2"/>
    <n v="1"/>
    <n v="0"/>
    <n v="0"/>
  </r>
  <r>
    <n v="6"/>
    <n v="2"/>
    <x v="0"/>
    <s v="McLaren Mercedes"/>
    <n v="56"/>
    <s v="+23.471s"/>
    <n v="8"/>
    <x v="3"/>
    <x v="1"/>
    <n v="20"/>
    <x v="3"/>
    <n v="0"/>
    <n v="0"/>
    <n v="0"/>
  </r>
  <r>
    <n v="2"/>
    <n v="2"/>
    <x v="0"/>
    <s v="McLaren Mercedes"/>
    <n v="56"/>
    <s v="+1.530s"/>
    <n v="18"/>
    <x v="3"/>
    <x v="15"/>
    <n v="1"/>
    <x v="1"/>
    <n v="0"/>
    <n v="1"/>
    <n v="0"/>
  </r>
  <r>
    <n v="6"/>
    <n v="5"/>
    <x v="1"/>
    <s v="RBR Renault"/>
    <n v="56"/>
    <s v="+33.310s"/>
    <n v="8"/>
    <x v="3"/>
    <x v="15"/>
    <n v="6"/>
    <x v="3"/>
    <n v="0"/>
    <n v="0"/>
    <n v="0"/>
  </r>
  <r>
    <n v="3"/>
    <n v="5"/>
    <x v="1"/>
    <s v="RBR Renault"/>
    <n v="66"/>
    <s v="+51.338s"/>
    <n v="15"/>
    <x v="3"/>
    <x v="3"/>
    <n v="2"/>
    <x v="0"/>
    <n v="0"/>
    <n v="0"/>
    <n v="1"/>
  </r>
  <r>
    <n v="14"/>
    <n v="2"/>
    <x v="0"/>
    <s v="McLaren Mercedes"/>
    <n v="64"/>
    <s v="DNF"/>
    <n v="0"/>
    <x v="3"/>
    <x v="3"/>
    <n v="3"/>
    <x v="3"/>
    <n v="0"/>
    <n v="0"/>
    <n v="0"/>
  </r>
  <r>
    <n v="2"/>
    <n v="5"/>
    <x v="1"/>
    <s v="RBR Renault"/>
    <n v="78"/>
    <s v="+0.448s"/>
    <n v="18"/>
    <x v="3"/>
    <x v="4"/>
    <n v="3"/>
    <x v="1"/>
    <n v="0"/>
    <n v="1"/>
    <n v="0"/>
  </r>
  <r>
    <n v="5"/>
    <n v="2"/>
    <x v="0"/>
    <s v="McLaren Mercedes"/>
    <n v="78"/>
    <s v="+4.363s"/>
    <n v="10"/>
    <x v="3"/>
    <x v="4"/>
    <n v="5"/>
    <x v="3"/>
    <n v="0"/>
    <n v="0"/>
    <n v="0"/>
  </r>
  <r>
    <n v="1"/>
    <n v="2"/>
    <x v="0"/>
    <s v="McLaren Mercedes"/>
    <n v="58"/>
    <d v="1899-12-30T01:28:48"/>
    <n v="25"/>
    <x v="3"/>
    <x v="11"/>
    <n v="2"/>
    <x v="2"/>
    <n v="1"/>
    <n v="0"/>
    <n v="0"/>
  </r>
  <r>
    <s v="NC"/>
    <n v="5"/>
    <x v="1"/>
    <s v="RBR Renault"/>
    <n v="39"/>
    <s v="DNF"/>
    <n v="0"/>
    <x v="3"/>
    <x v="11"/>
    <n v="3"/>
    <x v="3"/>
    <n v="0"/>
    <n v="0"/>
    <n v="0"/>
  </r>
  <r>
    <n v="1"/>
    <n v="2"/>
    <x v="0"/>
    <s v="McLaren Mercedes"/>
    <n v="70"/>
    <d v="1899-12-30T01:33:53"/>
    <n v="25"/>
    <x v="3"/>
    <x v="5"/>
    <n v="1"/>
    <x v="2"/>
    <n v="1"/>
    <n v="0"/>
    <n v="0"/>
  </r>
  <r>
    <n v="4"/>
    <n v="5"/>
    <x v="1"/>
    <s v="RBR Renault"/>
    <n v="70"/>
    <s v="+37.817s"/>
    <n v="12"/>
    <x v="3"/>
    <x v="5"/>
    <n v="2"/>
    <x v="3"/>
    <n v="0"/>
    <n v="0"/>
    <n v="0"/>
  </r>
  <r>
    <n v="1"/>
    <n v="5"/>
    <x v="1"/>
    <s v="RBR Renault"/>
    <n v="57"/>
    <d v="1899-12-30T01:40:30"/>
    <n v="25"/>
    <x v="3"/>
    <x v="9"/>
    <n v="1"/>
    <x v="2"/>
    <n v="1"/>
    <n v="0"/>
    <n v="0"/>
  </r>
  <r>
    <n v="2"/>
    <n v="2"/>
    <x v="0"/>
    <s v="McLaren Mercedes"/>
    <n v="57"/>
    <s v="+5.042s"/>
    <n v="18"/>
    <x v="3"/>
    <x v="9"/>
    <n v="3"/>
    <x v="1"/>
    <n v="0"/>
    <n v="1"/>
    <n v="0"/>
  </r>
  <r>
    <n v="2"/>
    <n v="2"/>
    <x v="0"/>
    <s v="McLaren Mercedes"/>
    <n v="52"/>
    <s v="+1.360s"/>
    <n v="18"/>
    <x v="3"/>
    <x v="8"/>
    <n v="1"/>
    <x v="1"/>
    <n v="0"/>
    <n v="1"/>
    <n v="0"/>
  </r>
  <r>
    <n v="7"/>
    <n v="5"/>
    <x v="1"/>
    <s v="RBR Renault"/>
    <n v="52"/>
    <s v="+36.734s"/>
    <n v="6"/>
    <x v="3"/>
    <x v="8"/>
    <n v="4"/>
    <x v="3"/>
    <n v="0"/>
    <n v="0"/>
    <n v="0"/>
  </r>
  <r>
    <n v="3"/>
    <n v="5"/>
    <x v="1"/>
    <s v="RBR Renault"/>
    <n v="67"/>
    <s v="+5.121s"/>
    <n v="15"/>
    <x v="3"/>
    <x v="17"/>
    <n v="1"/>
    <x v="0"/>
    <n v="0"/>
    <n v="0"/>
    <n v="1"/>
  </r>
  <r>
    <n v="4"/>
    <n v="2"/>
    <x v="0"/>
    <s v="McLaren Mercedes"/>
    <n v="67"/>
    <s v="+26.896s"/>
    <n v="12"/>
    <x v="3"/>
    <x v="17"/>
    <n v="6"/>
    <x v="3"/>
    <n v="0"/>
    <n v="0"/>
    <n v="0"/>
  </r>
  <r>
    <n v="3"/>
    <n v="5"/>
    <x v="1"/>
    <s v="RBR Renault"/>
    <n v="70"/>
    <s v="+19.252s"/>
    <n v="15"/>
    <x v="3"/>
    <x v="10"/>
    <n v="1"/>
    <x v="0"/>
    <n v="0"/>
    <n v="0"/>
    <n v="1"/>
  </r>
  <r>
    <s v="NC"/>
    <n v="2"/>
    <x v="0"/>
    <s v="McLaren Mercedes"/>
    <n v="23"/>
    <s v="DNF"/>
    <n v="0"/>
    <x v="3"/>
    <x v="10"/>
    <n v="5"/>
    <x v="3"/>
    <n v="0"/>
    <n v="0"/>
    <n v="0"/>
  </r>
  <r>
    <n v="1"/>
    <n v="2"/>
    <x v="0"/>
    <s v="McLaren Mercedes"/>
    <n v="44"/>
    <d v="1899-12-30T01:29:04"/>
    <n v="25"/>
    <x v="3"/>
    <x v="13"/>
    <n v="2"/>
    <x v="2"/>
    <n v="1"/>
    <n v="0"/>
    <n v="0"/>
  </r>
  <r>
    <n v="15"/>
    <n v="5"/>
    <x v="1"/>
    <s v="RBR Renault"/>
    <n v="43"/>
    <s v="+1 lap"/>
    <n v="0"/>
    <x v="3"/>
    <x v="13"/>
    <n v="4"/>
    <x v="3"/>
    <n v="0"/>
    <n v="0"/>
    <n v="0"/>
  </r>
  <r>
    <n v="4"/>
    <n v="5"/>
    <x v="1"/>
    <s v="RBR Renault"/>
    <n v="53"/>
    <s v="+28.196s"/>
    <n v="12"/>
    <x v="3"/>
    <x v="12"/>
    <n v="5"/>
    <x v="3"/>
    <n v="0"/>
    <n v="0"/>
    <n v="0"/>
  </r>
  <r>
    <s v="NC"/>
    <n v="2"/>
    <x v="0"/>
    <s v="McLaren Mercedes"/>
    <n v="0"/>
    <s v="DNF"/>
    <n v="0"/>
    <x v="3"/>
    <x v="12"/>
    <n v="6"/>
    <x v="3"/>
    <n v="0"/>
    <n v="0"/>
    <n v="0"/>
  </r>
  <r>
    <n v="2"/>
    <n v="5"/>
    <x v="1"/>
    <s v="RBR Renault"/>
    <n v="61"/>
    <s v="+0.293s"/>
    <n v="18"/>
    <x v="3"/>
    <x v="18"/>
    <n v="2"/>
    <x v="1"/>
    <n v="0"/>
    <n v="1"/>
    <n v="0"/>
  </r>
  <r>
    <s v="NC"/>
    <n v="2"/>
    <x v="0"/>
    <s v="McLaren Mercedes"/>
    <n v="35"/>
    <s v="DNF"/>
    <n v="0"/>
    <x v="3"/>
    <x v="18"/>
    <n v="3"/>
    <x v="3"/>
    <n v="0"/>
    <n v="0"/>
    <n v="0"/>
  </r>
  <r>
    <n v="1"/>
    <n v="5"/>
    <x v="1"/>
    <s v="RBR Renault"/>
    <n v="53"/>
    <d v="1899-12-30T01:30:27"/>
    <n v="25"/>
    <x v="3"/>
    <x v="14"/>
    <n v="1"/>
    <x v="2"/>
    <n v="1"/>
    <n v="0"/>
    <n v="0"/>
  </r>
  <r>
    <n v="5"/>
    <n v="2"/>
    <x v="0"/>
    <s v="McLaren Mercedes"/>
    <n v="53"/>
    <s v="+39.595s"/>
    <n v="10"/>
    <x v="3"/>
    <x v="14"/>
    <n v="8"/>
    <x v="3"/>
    <n v="0"/>
    <n v="0"/>
    <n v="0"/>
  </r>
  <r>
    <n v="2"/>
    <n v="2"/>
    <x v="0"/>
    <s v="McLaren Mercedes"/>
    <n v="55"/>
    <s v="+14.999s"/>
    <n v="18"/>
    <x v="3"/>
    <x v="20"/>
    <n v="1"/>
    <x v="1"/>
    <n v="0"/>
    <n v="1"/>
    <n v="0"/>
  </r>
  <r>
    <s v="NC"/>
    <n v="5"/>
    <x v="1"/>
    <s v="RBR Renault"/>
    <n v="45"/>
    <s v="DNF"/>
    <n v="0"/>
    <x v="3"/>
    <x v="20"/>
    <n v="4"/>
    <x v="3"/>
    <n v="0"/>
    <n v="0"/>
    <n v="0"/>
  </r>
  <r>
    <n v="1"/>
    <n v="5"/>
    <x v="1"/>
    <s v="RBR Renault"/>
    <n v="71"/>
    <d v="1899-12-30T01:33:12"/>
    <n v="25"/>
    <x v="3"/>
    <x v="16"/>
    <n v="2"/>
    <x v="2"/>
    <n v="1"/>
    <n v="0"/>
    <n v="0"/>
  </r>
  <r>
    <n v="4"/>
    <n v="2"/>
    <x v="0"/>
    <s v="McLaren Mercedes"/>
    <n v="71"/>
    <s v="+14.634s"/>
    <n v="12"/>
    <x v="3"/>
    <x v="16"/>
    <n v="4"/>
    <x v="3"/>
    <n v="0"/>
    <n v="0"/>
    <n v="0"/>
  </r>
  <r>
    <n v="1"/>
    <n v="5"/>
    <x v="1"/>
    <s v="RBR Renault"/>
    <n v="55"/>
    <d v="1899-12-30T01:39:37"/>
    <n v="25"/>
    <x v="3"/>
    <x v="19"/>
    <n v="1"/>
    <x v="2"/>
    <n v="1"/>
    <n v="0"/>
    <n v="0"/>
  </r>
  <r>
    <n v="2"/>
    <n v="2"/>
    <x v="0"/>
    <s v="McLaren Mercedes"/>
    <n v="55"/>
    <s v="+10.162s"/>
    <n v="18"/>
    <x v="3"/>
    <x v="19"/>
    <n v="2"/>
    <x v="1"/>
    <n v="0"/>
    <n v="1"/>
    <n v="0"/>
  </r>
  <r>
    <n v="1"/>
    <n v="1"/>
    <x v="1"/>
    <s v="Red Bull Racing Renault"/>
    <n v="58"/>
    <d v="1899-12-30T01:29:30"/>
    <n v="25"/>
    <x v="4"/>
    <x v="0"/>
    <n v="1"/>
    <x v="2"/>
    <n v="1"/>
    <n v="0"/>
    <n v="0"/>
  </r>
  <r>
    <n v="2"/>
    <n v="3"/>
    <x v="0"/>
    <s v="McLaren Mercedes"/>
    <n v="58"/>
    <s v="+22.297s"/>
    <n v="18"/>
    <x v="4"/>
    <x v="0"/>
    <n v="2"/>
    <x v="1"/>
    <n v="0"/>
    <n v="1"/>
    <n v="0"/>
  </r>
  <r>
    <n v="1"/>
    <n v="1"/>
    <x v="1"/>
    <s v="Red Bull Racing Renault"/>
    <n v="56"/>
    <d v="1899-12-30T01:37:40"/>
    <n v="25"/>
    <x v="4"/>
    <x v="1"/>
    <n v="1"/>
    <x v="2"/>
    <n v="1"/>
    <n v="0"/>
    <n v="0"/>
  </r>
  <r>
    <n v="8"/>
    <n v="3"/>
    <x v="0"/>
    <s v="McLaren Mercedes"/>
    <n v="56"/>
    <s v="+69.957s"/>
    <n v="4"/>
    <x v="4"/>
    <x v="1"/>
    <n v="2"/>
    <x v="3"/>
    <n v="0"/>
    <n v="0"/>
    <n v="0"/>
  </r>
  <r>
    <n v="1"/>
    <n v="3"/>
    <x v="0"/>
    <s v="McLaren Mercedes"/>
    <n v="56"/>
    <d v="1899-12-30T01:36:58"/>
    <n v="25"/>
    <x v="4"/>
    <x v="15"/>
    <n v="1"/>
    <x v="2"/>
    <n v="1"/>
    <n v="0"/>
    <n v="0"/>
  </r>
  <r>
    <n v="2"/>
    <n v="1"/>
    <x v="1"/>
    <s v="Red Bull Racing Renault"/>
    <n v="56"/>
    <s v="+5.198s"/>
    <n v="18"/>
    <x v="4"/>
    <x v="15"/>
    <n v="3"/>
    <x v="1"/>
    <n v="0"/>
    <n v="1"/>
    <n v="0"/>
  </r>
  <r>
    <n v="1"/>
    <n v="1"/>
    <x v="1"/>
    <s v="Red Bull Racing Renault"/>
    <n v="58"/>
    <d v="1899-12-30T01:30:18"/>
    <n v="25"/>
    <x v="4"/>
    <x v="11"/>
    <n v="1"/>
    <x v="2"/>
    <n v="1"/>
    <n v="0"/>
    <n v="0"/>
  </r>
  <r>
    <n v="4"/>
    <n v="3"/>
    <x v="0"/>
    <s v="McLaren Mercedes"/>
    <n v="58"/>
    <s v="+40.232s"/>
    <n v="12"/>
    <x v="4"/>
    <x v="11"/>
    <n v="4"/>
    <x v="3"/>
    <n v="0"/>
    <n v="0"/>
    <n v="0"/>
  </r>
  <r>
    <n v="1"/>
    <n v="1"/>
    <x v="1"/>
    <s v="Red Bull Racing Renault"/>
    <n v="66"/>
    <d v="1899-12-30T01:39:03"/>
    <n v="25"/>
    <x v="4"/>
    <x v="3"/>
    <n v="2"/>
    <x v="2"/>
    <n v="1"/>
    <n v="0"/>
    <n v="0"/>
  </r>
  <r>
    <n v="2"/>
    <n v="3"/>
    <x v="0"/>
    <s v="McLaren Mercedes"/>
    <n v="66"/>
    <s v="+0.630s"/>
    <n v="18"/>
    <x v="4"/>
    <x v="3"/>
    <n v="3"/>
    <x v="1"/>
    <n v="0"/>
    <n v="1"/>
    <n v="0"/>
  </r>
  <r>
    <n v="1"/>
    <n v="1"/>
    <x v="1"/>
    <s v="Red Bull Racing Renault"/>
    <n v="78"/>
    <d v="1899-12-30T02:09:38"/>
    <n v="25"/>
    <x v="4"/>
    <x v="4"/>
    <n v="1"/>
    <x v="2"/>
    <n v="1"/>
    <n v="0"/>
    <n v="0"/>
  </r>
  <r>
    <n v="6"/>
    <n v="3"/>
    <x v="0"/>
    <s v="McLaren Mercedes"/>
    <n v="78"/>
    <s v="+47.210s"/>
    <n v="8"/>
    <x v="4"/>
    <x v="4"/>
    <n v="9"/>
    <x v="3"/>
    <n v="0"/>
    <n v="0"/>
    <n v="0"/>
  </r>
  <r>
    <n v="2"/>
    <n v="1"/>
    <x v="1"/>
    <s v="Red Bull Racing Renault"/>
    <n v="70"/>
    <s v="+2.709s"/>
    <n v="18"/>
    <x v="4"/>
    <x v="5"/>
    <n v="1"/>
    <x v="1"/>
    <n v="0"/>
    <n v="1"/>
    <n v="0"/>
  </r>
  <r>
    <s v="NC"/>
    <n v="3"/>
    <x v="0"/>
    <s v="McLaren Mercedes"/>
    <n v="7"/>
    <s v="DNF"/>
    <n v="0"/>
    <x v="4"/>
    <x v="5"/>
    <n v="5"/>
    <x v="3"/>
    <n v="0"/>
    <n v="0"/>
    <n v="0"/>
  </r>
  <r>
    <n v="1"/>
    <n v="1"/>
    <x v="1"/>
    <s v="Red Bull Racing Renault"/>
    <n v="57"/>
    <d v="1899-12-30T01:39:36"/>
    <n v="25"/>
    <x v="4"/>
    <x v="9"/>
    <n v="1"/>
    <x v="2"/>
    <n v="1"/>
    <n v="0"/>
    <n v="0"/>
  </r>
  <r>
    <n v="4"/>
    <n v="3"/>
    <x v="0"/>
    <s v="McLaren Mercedes"/>
    <n v="57"/>
    <s v="+46.190s"/>
    <n v="12"/>
    <x v="4"/>
    <x v="9"/>
    <n v="3"/>
    <x v="3"/>
    <n v="0"/>
    <n v="0"/>
    <n v="0"/>
  </r>
  <r>
    <n v="2"/>
    <n v="1"/>
    <x v="1"/>
    <s v="Red Bull Racing Renault"/>
    <n v="52"/>
    <s v="+16.511s"/>
    <n v="18"/>
    <x v="4"/>
    <x v="8"/>
    <n v="2"/>
    <x v="1"/>
    <n v="0"/>
    <n v="1"/>
    <n v="0"/>
  </r>
  <r>
    <n v="4"/>
    <n v="3"/>
    <x v="0"/>
    <s v="McLaren Mercedes"/>
    <n v="52"/>
    <s v="+28.986s"/>
    <n v="12"/>
    <x v="4"/>
    <x v="8"/>
    <n v="10"/>
    <x v="3"/>
    <n v="0"/>
    <n v="0"/>
    <n v="0"/>
  </r>
  <r>
    <n v="1"/>
    <n v="3"/>
    <x v="0"/>
    <s v="McLaren Mercedes"/>
    <n v="60"/>
    <d v="1899-12-30T01:37:30"/>
    <n v="25"/>
    <x v="4"/>
    <x v="17"/>
    <n v="2"/>
    <x v="2"/>
    <n v="1"/>
    <n v="0"/>
    <n v="0"/>
  </r>
  <r>
    <n v="4"/>
    <n v="1"/>
    <x v="1"/>
    <s v="Red Bull Racing Renault"/>
    <n v="60"/>
    <s v="+47.921s"/>
    <n v="12"/>
    <x v="4"/>
    <x v="17"/>
    <n v="3"/>
    <x v="3"/>
    <n v="0"/>
    <n v="0"/>
    <n v="0"/>
  </r>
  <r>
    <n v="2"/>
    <n v="1"/>
    <x v="1"/>
    <s v="Red Bull Racing Renault"/>
    <n v="70"/>
    <s v="+3.588s"/>
    <n v="18"/>
    <x v="4"/>
    <x v="10"/>
    <n v="1"/>
    <x v="1"/>
    <n v="0"/>
    <n v="1"/>
    <n v="0"/>
  </r>
  <r>
    <n v="4"/>
    <n v="3"/>
    <x v="0"/>
    <s v="McLaren Mercedes"/>
    <n v="70"/>
    <s v="+48.338s"/>
    <n v="12"/>
    <x v="4"/>
    <x v="10"/>
    <n v="2"/>
    <x v="3"/>
    <n v="0"/>
    <n v="0"/>
    <n v="0"/>
  </r>
  <r>
    <n v="1"/>
    <n v="1"/>
    <x v="1"/>
    <s v="Red Bull Racing Renault"/>
    <n v="44"/>
    <d v="1899-12-30T01:26:45"/>
    <n v="25"/>
    <x v="4"/>
    <x v="13"/>
    <n v="1"/>
    <x v="2"/>
    <n v="1"/>
    <n v="0"/>
    <n v="0"/>
  </r>
  <r>
    <s v="NC"/>
    <n v="3"/>
    <x v="0"/>
    <s v="McLaren Mercedes"/>
    <n v="12"/>
    <s v="DNF"/>
    <n v="0"/>
    <x v="4"/>
    <x v="13"/>
    <n v="2"/>
    <x v="3"/>
    <n v="0"/>
    <n v="0"/>
    <n v="0"/>
  </r>
  <r>
    <n v="1"/>
    <n v="1"/>
    <x v="1"/>
    <s v="Red Bull Racing Renault"/>
    <n v="53"/>
    <d v="1899-12-30T01:20:46"/>
    <n v="25"/>
    <x v="4"/>
    <x v="12"/>
    <n v="1"/>
    <x v="2"/>
    <n v="1"/>
    <n v="0"/>
    <n v="0"/>
  </r>
  <r>
    <n v="4"/>
    <n v="3"/>
    <x v="0"/>
    <s v="McLaren Mercedes"/>
    <n v="53"/>
    <s v="+17.417s"/>
    <n v="12"/>
    <x v="4"/>
    <x v="12"/>
    <n v="2"/>
    <x v="3"/>
    <n v="0"/>
    <n v="0"/>
    <n v="0"/>
  </r>
  <r>
    <n v="1"/>
    <n v="1"/>
    <x v="1"/>
    <s v="Red Bull Racing Renault"/>
    <n v="61"/>
    <d v="1899-12-30T01:59:07"/>
    <n v="25"/>
    <x v="4"/>
    <x v="18"/>
    <n v="1"/>
    <x v="2"/>
    <n v="1"/>
    <n v="0"/>
    <n v="0"/>
  </r>
  <r>
    <n v="5"/>
    <n v="3"/>
    <x v="0"/>
    <s v="McLaren Mercedes"/>
    <n v="61"/>
    <s v="+67.766s"/>
    <n v="10"/>
    <x v="4"/>
    <x v="18"/>
    <n v="4"/>
    <x v="3"/>
    <n v="0"/>
    <n v="0"/>
    <n v="0"/>
  </r>
  <r>
    <n v="3"/>
    <n v="1"/>
    <x v="1"/>
    <s v="Red Bull Racing Renault"/>
    <n v="53"/>
    <s v="+2.006s"/>
    <n v="15"/>
    <x v="4"/>
    <x v="14"/>
    <n v="1"/>
    <x v="0"/>
    <n v="0"/>
    <n v="0"/>
    <n v="1"/>
  </r>
  <r>
    <n v="5"/>
    <n v="3"/>
    <x v="0"/>
    <s v="McLaren Mercedes"/>
    <n v="53"/>
    <s v="+24.268s"/>
    <n v="10"/>
    <x v="4"/>
    <x v="14"/>
    <n v="3"/>
    <x v="3"/>
    <n v="0"/>
    <n v="0"/>
    <n v="0"/>
  </r>
  <r>
    <n v="1"/>
    <n v="1"/>
    <x v="1"/>
    <s v="Red Bull Racing Renault"/>
    <n v="55"/>
    <d v="1899-12-30T01:38:02"/>
    <n v="25"/>
    <x v="4"/>
    <x v="20"/>
    <n v="1"/>
    <x v="2"/>
    <n v="1"/>
    <n v="0"/>
    <n v="0"/>
  </r>
  <r>
    <n v="2"/>
    <n v="3"/>
    <x v="0"/>
    <s v="McLaren Mercedes"/>
    <n v="55"/>
    <s v="+12.019s"/>
    <n v="18"/>
    <x v="4"/>
    <x v="20"/>
    <n v="2"/>
    <x v="1"/>
    <n v="0"/>
    <n v="1"/>
    <n v="0"/>
  </r>
  <r>
    <n v="1"/>
    <n v="1"/>
    <x v="1"/>
    <s v="Red Bull Racing Renault"/>
    <n v="60"/>
    <d v="1899-12-30T01:30:35"/>
    <n v="25"/>
    <x v="4"/>
    <x v="21"/>
    <n v="1"/>
    <x v="2"/>
    <n v="1"/>
    <n v="0"/>
    <n v="0"/>
  </r>
  <r>
    <n v="7"/>
    <n v="3"/>
    <x v="0"/>
    <s v="McLaren Mercedes"/>
    <n v="60"/>
    <s v="+84.183s"/>
    <n v="6"/>
    <x v="4"/>
    <x v="21"/>
    <n v="5"/>
    <x v="3"/>
    <n v="0"/>
    <n v="0"/>
    <n v="0"/>
  </r>
  <r>
    <n v="1"/>
    <n v="3"/>
    <x v="0"/>
    <s v="McLaren Mercedes"/>
    <n v="55"/>
    <d v="1899-12-30T01:37:12"/>
    <n v="25"/>
    <x v="4"/>
    <x v="19"/>
    <n v="1"/>
    <x v="2"/>
    <n v="1"/>
    <n v="0"/>
    <n v="0"/>
  </r>
  <r>
    <s v="NC"/>
    <n v="1"/>
    <x v="1"/>
    <s v="Red Bull Racing Renault"/>
    <n v="1"/>
    <s v="DNF"/>
    <n v="0"/>
    <x v="4"/>
    <x v="19"/>
    <n v="2"/>
    <x v="3"/>
    <n v="0"/>
    <n v="0"/>
    <n v="0"/>
  </r>
  <r>
    <n v="2"/>
    <n v="1"/>
    <x v="1"/>
    <s v="Red Bull Racing Renault"/>
    <n v="71"/>
    <s v="+16.983s"/>
    <n v="18"/>
    <x v="4"/>
    <x v="16"/>
    <n v="1"/>
    <x v="1"/>
    <n v="0"/>
    <n v="1"/>
    <n v="0"/>
  </r>
  <r>
    <s v="NC"/>
    <n v="3"/>
    <x v="0"/>
    <s v="McLaren Mercedes"/>
    <n v="46"/>
    <s v="DNF"/>
    <n v="0"/>
    <x v="4"/>
    <x v="16"/>
    <n v="4"/>
    <x v="3"/>
    <n v="0"/>
    <n v="0"/>
    <n v="0"/>
  </r>
  <r>
    <n v="2"/>
    <n v="1"/>
    <x v="1"/>
    <s v="Red Bull Racing Renault"/>
    <n v="58"/>
    <s v="+2.139s"/>
    <n v="18"/>
    <x v="5"/>
    <x v="0"/>
    <n v="1"/>
    <x v="1"/>
    <n v="0"/>
    <n v="1"/>
    <n v="0"/>
  </r>
  <r>
    <n v="3"/>
    <n v="4"/>
    <x v="0"/>
    <s v="McLaren Mercedes"/>
    <n v="58"/>
    <s v="+4.075s"/>
    <n v="15"/>
    <x v="5"/>
    <x v="0"/>
    <n v="6"/>
    <x v="0"/>
    <n v="0"/>
    <n v="0"/>
    <n v="1"/>
  </r>
  <r>
    <n v="3"/>
    <n v="4"/>
    <x v="0"/>
    <s v="McLaren Mercedes"/>
    <n v="56"/>
    <s v="+14.591s"/>
    <n v="15"/>
    <x v="5"/>
    <x v="1"/>
    <n v="1"/>
    <x v="0"/>
    <n v="0"/>
    <n v="0"/>
    <n v="1"/>
  </r>
  <r>
    <n v="11"/>
    <n v="1"/>
    <x v="1"/>
    <s v="Red Bull Racing Renault"/>
    <n v="56"/>
    <s v="+75.527s"/>
    <n v="0"/>
    <x v="5"/>
    <x v="1"/>
    <n v="5"/>
    <x v="3"/>
    <n v="0"/>
    <n v="0"/>
    <n v="0"/>
  </r>
  <r>
    <n v="3"/>
    <n v="4"/>
    <x v="0"/>
    <s v="McLaren Mercedes"/>
    <n v="56"/>
    <s v="+26.012s"/>
    <n v="15"/>
    <x v="5"/>
    <x v="15"/>
    <n v="7"/>
    <x v="0"/>
    <n v="0"/>
    <n v="0"/>
    <n v="1"/>
  </r>
  <r>
    <n v="5"/>
    <n v="1"/>
    <x v="1"/>
    <s v="Red Bull Racing Renault"/>
    <n v="56"/>
    <s v="+30.483s"/>
    <n v="10"/>
    <x v="5"/>
    <x v="15"/>
    <n v="11"/>
    <x v="3"/>
    <n v="0"/>
    <n v="0"/>
    <n v="0"/>
  </r>
  <r>
    <n v="1"/>
    <n v="1"/>
    <x v="1"/>
    <s v="Red Bull Racing Renault"/>
    <n v="57"/>
    <d v="1899-12-30T01:35:11"/>
    <n v="25"/>
    <x v="5"/>
    <x v="2"/>
    <n v="1"/>
    <x v="2"/>
    <n v="1"/>
    <n v="0"/>
    <n v="0"/>
  </r>
  <r>
    <n v="8"/>
    <n v="4"/>
    <x v="0"/>
    <s v="McLaren Mercedes"/>
    <n v="57"/>
    <s v="+58.984s"/>
    <n v="4"/>
    <x v="5"/>
    <x v="2"/>
    <n v="2"/>
    <x v="3"/>
    <n v="0"/>
    <n v="0"/>
    <n v="0"/>
  </r>
  <r>
    <n v="6"/>
    <n v="1"/>
    <x v="1"/>
    <s v="Red Bull Racing Renault"/>
    <n v="66"/>
    <s v="+67.576s"/>
    <n v="8"/>
    <x v="5"/>
    <x v="3"/>
    <n v="7"/>
    <x v="3"/>
    <n v="0"/>
    <n v="0"/>
    <n v="0"/>
  </r>
  <r>
    <n v="8"/>
    <n v="4"/>
    <x v="0"/>
    <s v="McLaren Mercedes"/>
    <n v="66"/>
    <s v="+78.140s"/>
    <n v="4"/>
    <x v="5"/>
    <x v="3"/>
    <n v="24"/>
    <x v="3"/>
    <n v="0"/>
    <n v="0"/>
    <n v="0"/>
  </r>
  <r>
    <n v="4"/>
    <n v="1"/>
    <x v="1"/>
    <s v="Red Bull Racing Renault"/>
    <n v="78"/>
    <s v="+1.343s"/>
    <n v="12"/>
    <x v="5"/>
    <x v="4"/>
    <n v="3"/>
    <x v="3"/>
    <n v="0"/>
    <n v="0"/>
    <n v="0"/>
  </r>
  <r>
    <n v="5"/>
    <n v="4"/>
    <x v="0"/>
    <s v="McLaren Mercedes"/>
    <n v="78"/>
    <s v="+4.101s"/>
    <n v="10"/>
    <x v="5"/>
    <x v="4"/>
    <n v="9"/>
    <x v="3"/>
    <n v="0"/>
    <n v="0"/>
    <n v="0"/>
  </r>
  <r>
    <n v="1"/>
    <n v="4"/>
    <x v="0"/>
    <s v="McLaren Mercedes"/>
    <n v="70"/>
    <d v="1899-12-30T01:32:30"/>
    <n v="25"/>
    <x v="5"/>
    <x v="5"/>
    <n v="1"/>
    <x v="2"/>
    <n v="1"/>
    <n v="0"/>
    <n v="0"/>
  </r>
  <r>
    <n v="4"/>
    <n v="1"/>
    <x v="1"/>
    <s v="Red Bull Racing Renault"/>
    <n v="70"/>
    <s v="+7.295s"/>
    <n v="12"/>
    <x v="5"/>
    <x v="5"/>
    <n v="2"/>
    <x v="3"/>
    <n v="0"/>
    <n v="0"/>
    <n v="0"/>
  </r>
  <r>
    <n v="19"/>
    <n v="4"/>
    <x v="0"/>
    <s v="McLaren Mercedes"/>
    <n v="55"/>
    <s v="DNF"/>
    <n v="0"/>
    <x v="5"/>
    <x v="9"/>
    <n v="1"/>
    <x v="3"/>
    <n v="0"/>
    <n v="0"/>
    <n v="0"/>
  </r>
  <r>
    <s v="NC"/>
    <n v="1"/>
    <x v="1"/>
    <s v="Red Bull Racing Renault"/>
    <n v="33"/>
    <s v="DNF"/>
    <n v="0"/>
    <x v="5"/>
    <x v="9"/>
    <n v="2"/>
    <x v="3"/>
    <n v="0"/>
    <n v="0"/>
    <n v="0"/>
  </r>
  <r>
    <n v="3"/>
    <n v="1"/>
    <x v="1"/>
    <s v="Red Bull Racing Renault"/>
    <n v="52"/>
    <s v="+4.836s"/>
    <n v="15"/>
    <x v="5"/>
    <x v="8"/>
    <n v="4"/>
    <x v="0"/>
    <n v="0"/>
    <n v="0"/>
    <n v="1"/>
  </r>
  <r>
    <n v="8"/>
    <n v="4"/>
    <x v="0"/>
    <s v="McLaren Mercedes"/>
    <n v="52"/>
    <s v="+36.463s"/>
    <n v="4"/>
    <x v="5"/>
    <x v="8"/>
    <n v="8"/>
    <x v="3"/>
    <n v="0"/>
    <n v="0"/>
    <n v="0"/>
  </r>
  <r>
    <n v="5"/>
    <n v="1"/>
    <x v="1"/>
    <s v="Red Bull Racing Renault"/>
    <n v="67"/>
    <s v="+23.732s"/>
    <n v="10"/>
    <x v="5"/>
    <x v="17"/>
    <n v="2"/>
    <x v="3"/>
    <n v="0"/>
    <n v="0"/>
    <n v="0"/>
  </r>
  <r>
    <s v="NC"/>
    <n v="4"/>
    <x v="0"/>
    <s v="McLaren Mercedes"/>
    <n v="56"/>
    <s v="DNF"/>
    <n v="0"/>
    <x v="5"/>
    <x v="17"/>
    <n v="7"/>
    <x v="3"/>
    <n v="0"/>
    <n v="0"/>
    <n v="0"/>
  </r>
  <r>
    <n v="1"/>
    <n v="4"/>
    <x v="0"/>
    <s v="McLaren Mercedes"/>
    <n v="69"/>
    <d v="1899-12-30T01:41:06"/>
    <n v="25"/>
    <x v="5"/>
    <x v="10"/>
    <n v="1"/>
    <x v="2"/>
    <n v="1"/>
    <n v="0"/>
    <n v="0"/>
  </r>
  <r>
    <n v="4"/>
    <n v="1"/>
    <x v="1"/>
    <s v="Red Bull Racing Renault"/>
    <n v="69"/>
    <s v="+11.614s"/>
    <n v="12"/>
    <x v="5"/>
    <x v="10"/>
    <n v="3"/>
    <x v="3"/>
    <n v="0"/>
    <n v="0"/>
    <n v="0"/>
  </r>
  <r>
    <n v="2"/>
    <n v="1"/>
    <x v="1"/>
    <s v="Red Bull Racing Renault"/>
    <n v="44"/>
    <s v="+13.624s"/>
    <n v="18"/>
    <x v="5"/>
    <x v="13"/>
    <n v="7"/>
    <x v="1"/>
    <n v="0"/>
    <n v="1"/>
    <n v="0"/>
  </r>
  <r>
    <s v="NC"/>
    <n v="4"/>
    <x v="0"/>
    <s v="McLaren Mercedes"/>
    <n v="0"/>
    <s v="DNF"/>
    <n v="0"/>
    <x v="5"/>
    <x v="13"/>
    <n v="10"/>
    <x v="3"/>
    <n v="0"/>
    <n v="0"/>
    <n v="0"/>
  </r>
  <r>
    <n v="1"/>
    <n v="4"/>
    <x v="0"/>
    <s v="McLaren Mercedes"/>
    <n v="53"/>
    <d v="1899-12-30T01:19:41"/>
    <n v="25"/>
    <x v="5"/>
    <x v="12"/>
    <n v="1"/>
    <x v="2"/>
    <n v="1"/>
    <n v="0"/>
    <n v="0"/>
  </r>
  <r>
    <n v="22"/>
    <n v="1"/>
    <x v="1"/>
    <s v="Red Bull Racing Renault"/>
    <n v="47"/>
    <s v="DNF"/>
    <n v="0"/>
    <x v="5"/>
    <x v="12"/>
    <n v="5"/>
    <x v="3"/>
    <n v="0"/>
    <n v="0"/>
    <n v="0"/>
  </r>
  <r>
    <n v="1"/>
    <n v="1"/>
    <x v="1"/>
    <s v="Red Bull Racing Renault"/>
    <n v="59"/>
    <d v="1899-12-30T02:00:26"/>
    <n v="25"/>
    <x v="5"/>
    <x v="18"/>
    <n v="1"/>
    <x v="2"/>
    <n v="1"/>
    <n v="0"/>
    <n v="0"/>
  </r>
  <r>
    <s v="NC"/>
    <n v="4"/>
    <x v="0"/>
    <s v="McLaren Mercedes"/>
    <n v="22"/>
    <s v="DNF"/>
    <n v="0"/>
    <x v="5"/>
    <x v="18"/>
    <n v="3"/>
    <x v="3"/>
    <n v="0"/>
    <n v="0"/>
    <n v="0"/>
  </r>
  <r>
    <n v="1"/>
    <n v="1"/>
    <x v="1"/>
    <s v="Red Bull Racing Renault"/>
    <n v="53"/>
    <d v="1899-12-30T01:28:56"/>
    <n v="25"/>
    <x v="5"/>
    <x v="14"/>
    <n v="1"/>
    <x v="2"/>
    <n v="1"/>
    <n v="0"/>
    <n v="0"/>
  </r>
  <r>
    <n v="5"/>
    <n v="4"/>
    <x v="0"/>
    <s v="McLaren Mercedes"/>
    <n v="53"/>
    <s v="+46.490s"/>
    <n v="10"/>
    <x v="5"/>
    <x v="14"/>
    <n v="9"/>
    <x v="3"/>
    <n v="0"/>
    <n v="0"/>
    <n v="0"/>
  </r>
  <r>
    <n v="1"/>
    <n v="1"/>
    <x v="1"/>
    <s v="Red Bull Racing Renault"/>
    <n v="55"/>
    <d v="1899-12-30T01:36:29"/>
    <n v="25"/>
    <x v="5"/>
    <x v="20"/>
    <n v="2"/>
    <x v="2"/>
    <n v="1"/>
    <n v="0"/>
    <n v="0"/>
  </r>
  <r>
    <n v="10"/>
    <n v="4"/>
    <x v="0"/>
    <s v="McLaren Mercedes"/>
    <n v="55"/>
    <s v="+79.692s"/>
    <n v="1"/>
    <x v="5"/>
    <x v="20"/>
    <n v="3"/>
    <x v="3"/>
    <n v="0"/>
    <n v="0"/>
    <n v="0"/>
  </r>
  <r>
    <n v="1"/>
    <n v="1"/>
    <x v="1"/>
    <s v="Red Bull Racing Renault"/>
    <n v="60"/>
    <d v="1899-12-30T01:31:11"/>
    <n v="25"/>
    <x v="5"/>
    <x v="21"/>
    <n v="1"/>
    <x v="2"/>
    <n v="1"/>
    <n v="0"/>
    <n v="0"/>
  </r>
  <r>
    <n v="4"/>
    <n v="4"/>
    <x v="0"/>
    <s v="McLaren Mercedes"/>
    <n v="60"/>
    <s v="+13.909s"/>
    <n v="12"/>
    <x v="5"/>
    <x v="21"/>
    <n v="3"/>
    <x v="3"/>
    <n v="0"/>
    <n v="0"/>
    <n v="0"/>
  </r>
  <r>
    <n v="3"/>
    <n v="1"/>
    <x v="1"/>
    <s v="Red Bull Racing Renault"/>
    <n v="55"/>
    <s v="+4.163s"/>
    <n v="15"/>
    <x v="5"/>
    <x v="19"/>
    <n v="24"/>
    <x v="0"/>
    <n v="0"/>
    <n v="0"/>
    <n v="1"/>
  </r>
  <r>
    <s v="NC"/>
    <n v="4"/>
    <x v="0"/>
    <s v="McLaren Mercedes"/>
    <n v="19"/>
    <s v="DNF"/>
    <n v="0"/>
    <x v="5"/>
    <x v="19"/>
    <n v="1"/>
    <x v="3"/>
    <n v="0"/>
    <n v="0"/>
    <n v="0"/>
  </r>
  <r>
    <n v="1"/>
    <n v="4"/>
    <x v="0"/>
    <s v="McLaren Mercedes"/>
    <n v="56"/>
    <d v="1899-12-30T01:35:55"/>
    <n v="25"/>
    <x v="5"/>
    <x v="6"/>
    <n v="1"/>
    <x v="2"/>
    <n v="1"/>
    <n v="0"/>
    <n v="0"/>
  </r>
  <r>
    <n v="2"/>
    <n v="1"/>
    <x v="1"/>
    <s v="Red Bull Racing Renault"/>
    <n v="56"/>
    <s v="+0.675s"/>
    <n v="18"/>
    <x v="5"/>
    <x v="6"/>
    <n v="2"/>
    <x v="1"/>
    <n v="0"/>
    <n v="1"/>
    <n v="0"/>
  </r>
  <r>
    <n v="6"/>
    <n v="1"/>
    <x v="1"/>
    <s v="Red Bull Racing Renault"/>
    <n v="71"/>
    <s v="+9.453s"/>
    <n v="8"/>
    <x v="5"/>
    <x v="16"/>
    <n v="1"/>
    <x v="3"/>
    <n v="0"/>
    <n v="0"/>
    <n v="0"/>
  </r>
  <r>
    <s v="NC"/>
    <n v="4"/>
    <x v="0"/>
    <s v="McLaren Mercedes"/>
    <n v="54"/>
    <s v="DNF"/>
    <n v="0"/>
    <x v="5"/>
    <x v="16"/>
    <n v="4"/>
    <x v="3"/>
    <n v="0"/>
    <n v="0"/>
    <n v="0"/>
  </r>
  <r>
    <n v="3"/>
    <n v="1"/>
    <x v="1"/>
    <s v="Red Bull Racing Renault"/>
    <n v="58"/>
    <s v="+22.346s"/>
    <n v="15"/>
    <x v="6"/>
    <x v="0"/>
    <n v="1"/>
    <x v="0"/>
    <n v="0"/>
    <n v="0"/>
    <n v="1"/>
  </r>
  <r>
    <n v="5"/>
    <n v="10"/>
    <x v="0"/>
    <s v="Mercedes"/>
    <n v="58"/>
    <s v="+45.561s"/>
    <n v="10"/>
    <x v="6"/>
    <x v="0"/>
    <n v="3"/>
    <x v="3"/>
    <n v="0"/>
    <n v="0"/>
    <n v="0"/>
  </r>
  <r>
    <n v="1"/>
    <n v="1"/>
    <x v="1"/>
    <s v="Red Bull Racing Renault"/>
    <n v="56"/>
    <d v="1899-12-30T01:38:57"/>
    <n v="25"/>
    <x v="6"/>
    <x v="1"/>
    <n v="1"/>
    <x v="2"/>
    <n v="1"/>
    <n v="0"/>
    <n v="0"/>
  </r>
  <r>
    <n v="3"/>
    <n v="10"/>
    <x v="0"/>
    <s v="Mercedes"/>
    <n v="56"/>
    <s v="+12.181s"/>
    <n v="15"/>
    <x v="6"/>
    <x v="1"/>
    <n v="4"/>
    <x v="0"/>
    <n v="0"/>
    <n v="0"/>
    <n v="1"/>
  </r>
  <r>
    <n v="3"/>
    <n v="10"/>
    <x v="0"/>
    <s v="Mercedes"/>
    <n v="56"/>
    <s v="+12.322s"/>
    <n v="15"/>
    <x v="6"/>
    <x v="15"/>
    <n v="1"/>
    <x v="0"/>
    <n v="0"/>
    <n v="0"/>
    <n v="1"/>
  </r>
  <r>
    <n v="4"/>
    <n v="1"/>
    <x v="1"/>
    <s v="Red Bull Racing Renault"/>
    <n v="56"/>
    <s v="+12.525s"/>
    <n v="12"/>
    <x v="6"/>
    <x v="15"/>
    <n v="9"/>
    <x v="3"/>
    <n v="0"/>
    <n v="0"/>
    <n v="0"/>
  </r>
  <r>
    <n v="1"/>
    <n v="1"/>
    <x v="1"/>
    <s v="Red Bull Racing Renault"/>
    <n v="57"/>
    <d v="1899-12-30T01:36:00"/>
    <n v="25"/>
    <x v="6"/>
    <x v="2"/>
    <n v="2"/>
    <x v="2"/>
    <n v="1"/>
    <n v="0"/>
    <n v="0"/>
  </r>
  <r>
    <n v="5"/>
    <n v="10"/>
    <x v="0"/>
    <s v="Mercedes"/>
    <n v="57"/>
    <s v="+35.230s"/>
    <n v="10"/>
    <x v="6"/>
    <x v="2"/>
    <n v="9"/>
    <x v="3"/>
    <n v="0"/>
    <n v="0"/>
    <n v="0"/>
  </r>
  <r>
    <n v="4"/>
    <n v="1"/>
    <x v="1"/>
    <s v="Red Bull Racing Renault"/>
    <n v="66"/>
    <s v="+38.273s"/>
    <n v="12"/>
    <x v="6"/>
    <x v="3"/>
    <n v="2"/>
    <x v="3"/>
    <n v="0"/>
    <n v="0"/>
    <n v="0"/>
  </r>
  <r>
    <n v="12"/>
    <n v="10"/>
    <x v="0"/>
    <s v="Mercedes"/>
    <n v="65"/>
    <s v="+1 lap"/>
    <n v="0"/>
    <x v="6"/>
    <x v="3"/>
    <n v="3"/>
    <x v="3"/>
    <n v="0"/>
    <n v="0"/>
    <n v="0"/>
  </r>
  <r>
    <n v="2"/>
    <n v="1"/>
    <x v="1"/>
    <s v="Red Bull Racing Renault"/>
    <n v="78"/>
    <s v="+3.888s"/>
    <n v="18"/>
    <x v="6"/>
    <x v="4"/>
    <n v="2"/>
    <x v="1"/>
    <n v="0"/>
    <n v="1"/>
    <n v="0"/>
  </r>
  <r>
    <n v="4"/>
    <n v="10"/>
    <x v="0"/>
    <s v="Mercedes"/>
    <n v="78"/>
    <s v="+13.894s"/>
    <n v="12"/>
    <x v="6"/>
    <x v="4"/>
    <n v="3"/>
    <x v="3"/>
    <n v="0"/>
    <n v="0"/>
    <n v="0"/>
  </r>
  <r>
    <n v="1"/>
    <n v="1"/>
    <x v="1"/>
    <s v="Red Bull Racing Renault"/>
    <n v="70"/>
    <d v="1899-12-30T01:32:09"/>
    <n v="25"/>
    <x v="6"/>
    <x v="5"/>
    <n v="1"/>
    <x v="2"/>
    <n v="1"/>
    <n v="0"/>
    <n v="0"/>
  </r>
  <r>
    <n v="3"/>
    <n v="10"/>
    <x v="0"/>
    <s v="Mercedes"/>
    <n v="70"/>
    <s v="+15.942s"/>
    <n v="15"/>
    <x v="6"/>
    <x v="5"/>
    <n v="2"/>
    <x v="0"/>
    <n v="0"/>
    <n v="0"/>
    <n v="1"/>
  </r>
  <r>
    <n v="4"/>
    <n v="10"/>
    <x v="0"/>
    <s v="Mercedes"/>
    <n v="52"/>
    <s v="+7.756s"/>
    <n v="12"/>
    <x v="6"/>
    <x v="8"/>
    <n v="1"/>
    <x v="3"/>
    <n v="0"/>
    <n v="0"/>
    <n v="0"/>
  </r>
  <r>
    <s v="NC"/>
    <n v="1"/>
    <x v="1"/>
    <s v="Red Bull Racing Renault"/>
    <n v="41"/>
    <s v="DNF"/>
    <n v="0"/>
    <x v="6"/>
    <x v="8"/>
    <n v="3"/>
    <x v="3"/>
    <n v="0"/>
    <n v="0"/>
    <n v="0"/>
  </r>
  <r>
    <n v="1"/>
    <n v="1"/>
    <x v="1"/>
    <s v="Red Bull Racing Renault"/>
    <n v="60"/>
    <d v="1899-12-30T01:41:15"/>
    <n v="25"/>
    <x v="6"/>
    <x v="17"/>
    <n v="1"/>
    <x v="2"/>
    <n v="1"/>
    <n v="0"/>
    <n v="0"/>
  </r>
  <r>
    <n v="5"/>
    <n v="10"/>
    <x v="0"/>
    <s v="Mercedes"/>
    <n v="60"/>
    <s v="+26.927s"/>
    <n v="10"/>
    <x v="6"/>
    <x v="17"/>
    <n v="2"/>
    <x v="3"/>
    <n v="0"/>
    <n v="0"/>
    <n v="0"/>
  </r>
  <r>
    <n v="1"/>
    <n v="10"/>
    <x v="0"/>
    <s v="Mercedes"/>
    <n v="70"/>
    <d v="1899-12-30T01:42:29"/>
    <n v="25"/>
    <x v="6"/>
    <x v="10"/>
    <n v="1"/>
    <x v="2"/>
    <n v="1"/>
    <n v="0"/>
    <n v="0"/>
  </r>
  <r>
    <n v="3"/>
    <n v="1"/>
    <x v="1"/>
    <s v="Red Bull Racing Renault"/>
    <n v="70"/>
    <s v="+12.459s"/>
    <n v="15"/>
    <x v="6"/>
    <x v="10"/>
    <n v="2"/>
    <x v="0"/>
    <n v="0"/>
    <n v="0"/>
    <n v="1"/>
  </r>
  <r>
    <n v="1"/>
    <n v="1"/>
    <x v="1"/>
    <s v="Red Bull Racing Renault"/>
    <n v="44"/>
    <d v="1899-12-30T01:23:42"/>
    <n v="25"/>
    <x v="6"/>
    <x v="13"/>
    <n v="1"/>
    <x v="2"/>
    <n v="1"/>
    <n v="0"/>
    <n v="0"/>
  </r>
  <r>
    <n v="3"/>
    <n v="10"/>
    <x v="0"/>
    <s v="Mercedes"/>
    <n v="44"/>
    <s v="+27.734s"/>
    <n v="15"/>
    <x v="6"/>
    <x v="13"/>
    <n v="2"/>
    <x v="0"/>
    <n v="0"/>
    <n v="0"/>
    <n v="1"/>
  </r>
  <r>
    <n v="1"/>
    <n v="1"/>
    <x v="1"/>
    <s v="Red Bull Racing Renault"/>
    <n v="53"/>
    <d v="1899-12-30T01:18:33"/>
    <n v="25"/>
    <x v="6"/>
    <x v="12"/>
    <n v="1"/>
    <x v="2"/>
    <n v="1"/>
    <n v="0"/>
    <n v="0"/>
  </r>
  <r>
    <n v="9"/>
    <n v="10"/>
    <x v="0"/>
    <s v="Mercedes"/>
    <n v="53"/>
    <s v="+33.527s"/>
    <n v="2"/>
    <x v="6"/>
    <x v="12"/>
    <n v="12"/>
    <x v="3"/>
    <n v="0"/>
    <n v="0"/>
    <n v="0"/>
  </r>
  <r>
    <n v="1"/>
    <n v="1"/>
    <x v="1"/>
    <s v="Red Bull Racing Renault"/>
    <n v="61"/>
    <d v="1899-12-30T01:59:13"/>
    <n v="25"/>
    <x v="6"/>
    <x v="18"/>
    <n v="1"/>
    <x v="2"/>
    <n v="1"/>
    <n v="0"/>
    <n v="0"/>
  </r>
  <r>
    <n v="5"/>
    <n v="10"/>
    <x v="0"/>
    <s v="Mercedes"/>
    <n v="61"/>
    <s v="+53.159s"/>
    <n v="10"/>
    <x v="6"/>
    <x v="18"/>
    <n v="5"/>
    <x v="3"/>
    <n v="0"/>
    <n v="0"/>
    <n v="0"/>
  </r>
  <r>
    <n v="1"/>
    <n v="1"/>
    <x v="1"/>
    <s v="Red Bull Racing Renault"/>
    <n v="55"/>
    <d v="1899-12-30T01:43:14"/>
    <n v="25"/>
    <x v="6"/>
    <x v="20"/>
    <n v="1"/>
    <x v="2"/>
    <n v="1"/>
    <n v="0"/>
    <n v="0"/>
  </r>
  <r>
    <n v="5"/>
    <n v="10"/>
    <x v="0"/>
    <s v="Mercedes"/>
    <n v="55"/>
    <s v="+25.255s"/>
    <n v="10"/>
    <x v="6"/>
    <x v="20"/>
    <n v="2"/>
    <x v="3"/>
    <n v="0"/>
    <n v="0"/>
    <n v="0"/>
  </r>
  <r>
    <n v="1"/>
    <n v="1"/>
    <x v="1"/>
    <s v="Red Bull Racing Renault"/>
    <n v="53"/>
    <d v="1899-12-30T01:26:49"/>
    <n v="25"/>
    <x v="6"/>
    <x v="14"/>
    <n v="2"/>
    <x v="2"/>
    <n v="1"/>
    <n v="0"/>
    <n v="0"/>
  </r>
  <r>
    <s v="NC"/>
    <n v="10"/>
    <x v="0"/>
    <s v="Mercedes"/>
    <n v="7"/>
    <s v="DNF"/>
    <n v="0"/>
    <x v="6"/>
    <x v="14"/>
    <n v="3"/>
    <x v="3"/>
    <n v="0"/>
    <n v="0"/>
    <n v="0"/>
  </r>
  <r>
    <n v="1"/>
    <n v="1"/>
    <x v="1"/>
    <s v="Red Bull Racing Renault"/>
    <n v="60"/>
    <d v="1899-12-30T01:31:12"/>
    <n v="25"/>
    <x v="6"/>
    <x v="21"/>
    <n v="1"/>
    <x v="2"/>
    <n v="1"/>
    <n v="0"/>
    <n v="0"/>
  </r>
  <r>
    <n v="6"/>
    <n v="10"/>
    <x v="0"/>
    <s v="Mercedes"/>
    <n v="60"/>
    <s v="+52.475s"/>
    <n v="8"/>
    <x v="6"/>
    <x v="21"/>
    <n v="3"/>
    <x v="3"/>
    <n v="0"/>
    <n v="0"/>
    <n v="0"/>
  </r>
  <r>
    <n v="1"/>
    <n v="1"/>
    <x v="1"/>
    <s v="Red Bull Racing Renault"/>
    <n v="55"/>
    <d v="1899-12-30T01:38:06"/>
    <n v="25"/>
    <x v="6"/>
    <x v="19"/>
    <n v="2"/>
    <x v="2"/>
    <n v="1"/>
    <n v="0"/>
    <n v="0"/>
  </r>
  <r>
    <n v="7"/>
    <n v="10"/>
    <x v="0"/>
    <s v="Mercedes"/>
    <n v="55"/>
    <s v="+79.267s"/>
    <n v="6"/>
    <x v="6"/>
    <x v="19"/>
    <n v="4"/>
    <x v="3"/>
    <n v="0"/>
    <n v="0"/>
    <n v="0"/>
  </r>
  <r>
    <n v="1"/>
    <n v="1"/>
    <x v="1"/>
    <s v="Red Bull Racing Renault"/>
    <n v="56"/>
    <d v="1899-12-30T01:39:17"/>
    <n v="25"/>
    <x v="6"/>
    <x v="6"/>
    <n v="1"/>
    <x v="2"/>
    <n v="1"/>
    <n v="0"/>
    <n v="0"/>
  </r>
  <r>
    <n v="4"/>
    <n v="10"/>
    <x v="0"/>
    <s v="Mercedes"/>
    <n v="56"/>
    <s v="+27.358s"/>
    <n v="12"/>
    <x v="6"/>
    <x v="6"/>
    <n v="5"/>
    <x v="3"/>
    <n v="0"/>
    <n v="0"/>
    <n v="0"/>
  </r>
  <r>
    <n v="1"/>
    <n v="1"/>
    <x v="1"/>
    <s v="Red Bull Racing Renault"/>
    <n v="71"/>
    <d v="1899-12-30T01:32:36"/>
    <n v="25"/>
    <x v="6"/>
    <x v="16"/>
    <n v="1"/>
    <x v="2"/>
    <n v="1"/>
    <n v="0"/>
    <n v="0"/>
  </r>
  <r>
    <n v="9"/>
    <n v="10"/>
    <x v="0"/>
    <s v="Mercedes"/>
    <n v="71"/>
    <s v="+72.903s"/>
    <n v="2"/>
    <x v="6"/>
    <x v="16"/>
    <n v="5"/>
    <x v="3"/>
    <n v="0"/>
    <n v="0"/>
    <n v="0"/>
  </r>
  <r>
    <s v="NC"/>
    <n v="1"/>
    <x v="1"/>
    <s v="Red Bull Racing Renault"/>
    <n v="3"/>
    <s v="DNF"/>
    <n v="0"/>
    <x v="7"/>
    <x v="0"/>
    <n v="1"/>
    <x v="3"/>
    <n v="0"/>
    <n v="0"/>
    <n v="0"/>
  </r>
  <r>
    <s v="NC"/>
    <n v="44"/>
    <x v="0"/>
    <s v="Mercedes"/>
    <n v="2"/>
    <s v="DNF"/>
    <n v="0"/>
    <x v="7"/>
    <x v="0"/>
    <n v="12"/>
    <x v="3"/>
    <n v="0"/>
    <n v="0"/>
    <n v="0"/>
  </r>
  <r>
    <n v="1"/>
    <n v="44"/>
    <x v="0"/>
    <s v="Mercedes"/>
    <n v="56"/>
    <d v="1899-12-30T01:40:26"/>
    <n v="25"/>
    <x v="7"/>
    <x v="1"/>
    <n v="1"/>
    <x v="2"/>
    <n v="1"/>
    <n v="0"/>
    <n v="0"/>
  </r>
  <r>
    <n v="3"/>
    <n v="1"/>
    <x v="1"/>
    <s v="Red Bull Racing Renault"/>
    <n v="56"/>
    <s v="+24.534s"/>
    <n v="15"/>
    <x v="7"/>
    <x v="1"/>
    <n v="2"/>
    <x v="0"/>
    <n v="0"/>
    <n v="0"/>
    <n v="1"/>
  </r>
  <r>
    <n v="1"/>
    <n v="44"/>
    <x v="0"/>
    <s v="Mercedes"/>
    <n v="57"/>
    <d v="1899-12-30T01:39:43"/>
    <n v="25"/>
    <x v="7"/>
    <x v="2"/>
    <n v="2"/>
    <x v="2"/>
    <n v="1"/>
    <n v="0"/>
    <n v="0"/>
  </r>
  <r>
    <n v="6"/>
    <n v="1"/>
    <x v="1"/>
    <s v="Red Bull Racing Renault"/>
    <n v="57"/>
    <s v="+29.879s"/>
    <n v="8"/>
    <x v="7"/>
    <x v="2"/>
    <n v="10"/>
    <x v="3"/>
    <n v="0"/>
    <n v="0"/>
    <n v="0"/>
  </r>
  <r>
    <n v="1"/>
    <n v="44"/>
    <x v="0"/>
    <s v="Mercedes"/>
    <n v="54"/>
    <d v="1899-12-30T01:33:28"/>
    <n v="25"/>
    <x v="7"/>
    <x v="15"/>
    <n v="1"/>
    <x v="2"/>
    <n v="1"/>
    <n v="0"/>
    <n v="0"/>
  </r>
  <r>
    <n v="5"/>
    <n v="1"/>
    <x v="1"/>
    <s v="Red Bull Racing Renault"/>
    <n v="54"/>
    <s v="+47.778s"/>
    <n v="10"/>
    <x v="7"/>
    <x v="15"/>
    <n v="3"/>
    <x v="3"/>
    <n v="0"/>
    <n v="0"/>
    <n v="0"/>
  </r>
  <r>
    <n v="1"/>
    <n v="44"/>
    <x v="0"/>
    <s v="Mercedes"/>
    <n v="66"/>
    <d v="1899-12-30T01:41:05"/>
    <n v="25"/>
    <x v="7"/>
    <x v="3"/>
    <n v="1"/>
    <x v="2"/>
    <n v="1"/>
    <n v="0"/>
    <n v="0"/>
  </r>
  <r>
    <n v="4"/>
    <n v="1"/>
    <x v="1"/>
    <s v="Red Bull Racing Renault"/>
    <n v="66"/>
    <s v="+76.702s"/>
    <n v="12"/>
    <x v="7"/>
    <x v="3"/>
    <n v="15"/>
    <x v="3"/>
    <n v="0"/>
    <n v="0"/>
    <n v="0"/>
  </r>
  <r>
    <n v="2"/>
    <n v="44"/>
    <x v="0"/>
    <s v="Mercedes"/>
    <n v="78"/>
    <s v="+9.210s"/>
    <n v="18"/>
    <x v="7"/>
    <x v="4"/>
    <n v="2"/>
    <x v="1"/>
    <n v="0"/>
    <n v="1"/>
    <n v="0"/>
  </r>
  <r>
    <s v="NC"/>
    <n v="1"/>
    <x v="1"/>
    <s v="Red Bull Racing Renault"/>
    <n v="5"/>
    <s v="DNF"/>
    <n v="0"/>
    <x v="7"/>
    <x v="4"/>
    <n v="4"/>
    <x v="3"/>
    <n v="0"/>
    <n v="0"/>
    <n v="0"/>
  </r>
  <r>
    <n v="3"/>
    <n v="1"/>
    <x v="1"/>
    <s v="Red Bull Racing Renault"/>
    <n v="70"/>
    <s v="+5.247s"/>
    <n v="15"/>
    <x v="7"/>
    <x v="5"/>
    <n v="2"/>
    <x v="0"/>
    <n v="0"/>
    <n v="0"/>
    <n v="1"/>
  </r>
  <r>
    <s v="NC"/>
    <n v="44"/>
    <x v="0"/>
    <s v="Mercedes"/>
    <n v="46"/>
    <s v="DNF"/>
    <n v="0"/>
    <x v="7"/>
    <x v="5"/>
    <n v="3"/>
    <x v="3"/>
    <n v="0"/>
    <n v="0"/>
    <n v="0"/>
  </r>
  <r>
    <n v="2"/>
    <n v="44"/>
    <x v="0"/>
    <s v="Mercedes"/>
    <n v="71"/>
    <s v="+1.932s"/>
    <n v="18"/>
    <x v="7"/>
    <x v="22"/>
    <n v="9"/>
    <x v="1"/>
    <n v="0"/>
    <n v="1"/>
    <n v="0"/>
  </r>
  <r>
    <s v="NC"/>
    <n v="1"/>
    <x v="1"/>
    <s v="Red Bull Racing Renault"/>
    <n v="34"/>
    <s v="DNF"/>
    <n v="0"/>
    <x v="7"/>
    <x v="22"/>
    <n v="12"/>
    <x v="3"/>
    <n v="0"/>
    <n v="0"/>
    <n v="0"/>
  </r>
  <r>
    <n v="1"/>
    <n v="44"/>
    <x v="0"/>
    <s v="Mercedes"/>
    <n v="52"/>
    <d v="1899-12-30T02:26:52"/>
    <n v="25"/>
    <x v="7"/>
    <x v="8"/>
    <n v="2"/>
    <x v="2"/>
    <n v="1"/>
    <n v="0"/>
    <n v="0"/>
  </r>
  <r>
    <n v="5"/>
    <n v="1"/>
    <x v="1"/>
    <s v="Red Bull Racing Renault"/>
    <n v="52"/>
    <s v="+53.864s"/>
    <n v="10"/>
    <x v="7"/>
    <x v="8"/>
    <n v="6"/>
    <x v="3"/>
    <n v="0"/>
    <n v="0"/>
    <n v="0"/>
  </r>
  <r>
    <n v="3"/>
    <n v="44"/>
    <x v="0"/>
    <s v="Mercedes"/>
    <n v="67"/>
    <s v="+22.530s"/>
    <n v="15"/>
    <x v="7"/>
    <x v="17"/>
    <n v="6"/>
    <x v="0"/>
    <n v="0"/>
    <n v="0"/>
    <n v="1"/>
  </r>
  <r>
    <n v="4"/>
    <n v="1"/>
    <x v="1"/>
    <s v="Red Bull Racing Renault"/>
    <n v="67"/>
    <s v="+44.014s"/>
    <n v="12"/>
    <x v="7"/>
    <x v="17"/>
    <n v="20"/>
    <x v="3"/>
    <n v="0"/>
    <n v="0"/>
    <n v="0"/>
  </r>
  <r>
    <n v="3"/>
    <n v="44"/>
    <x v="0"/>
    <s v="Mercedes"/>
    <n v="70"/>
    <s v="+5.857s"/>
    <n v="15"/>
    <x v="7"/>
    <x v="10"/>
    <n v="21"/>
    <x v="0"/>
    <n v="0"/>
    <n v="0"/>
    <n v="1"/>
  </r>
  <r>
    <n v="7"/>
    <n v="1"/>
    <x v="1"/>
    <s v="Red Bull Racing Renault"/>
    <n v="70"/>
    <s v="+40.964s"/>
    <n v="6"/>
    <x v="7"/>
    <x v="10"/>
    <n v="2"/>
    <x v="3"/>
    <n v="0"/>
    <n v="0"/>
    <n v="0"/>
  </r>
  <r>
    <n v="5"/>
    <n v="1"/>
    <x v="1"/>
    <s v="Red Bull Racing Renault"/>
    <n v="44"/>
    <s v="+52.196s"/>
    <n v="10"/>
    <x v="7"/>
    <x v="13"/>
    <n v="2"/>
    <x v="3"/>
    <n v="0"/>
    <n v="0"/>
    <n v="0"/>
  </r>
  <r>
    <s v="NC"/>
    <n v="44"/>
    <x v="0"/>
    <s v="Mercedes"/>
    <n v="38"/>
    <s v="DNF"/>
    <n v="0"/>
    <x v="7"/>
    <x v="13"/>
    <n v="3"/>
    <x v="3"/>
    <n v="0"/>
    <n v="0"/>
    <n v="0"/>
  </r>
  <r>
    <n v="1"/>
    <n v="44"/>
    <x v="0"/>
    <s v="Mercedes"/>
    <n v="53"/>
    <d v="1899-12-30T01:19:10"/>
    <n v="25"/>
    <x v="7"/>
    <x v="12"/>
    <n v="1"/>
    <x v="2"/>
    <n v="1"/>
    <n v="0"/>
    <n v="0"/>
  </r>
  <r>
    <n v="6"/>
    <n v="1"/>
    <x v="1"/>
    <s v="Red Bull Racing Renault"/>
    <n v="53"/>
    <s v="+59.965s"/>
    <n v="8"/>
    <x v="7"/>
    <x v="12"/>
    <n v="8"/>
    <x v="3"/>
    <n v="0"/>
    <n v="0"/>
    <n v="0"/>
  </r>
  <r>
    <n v="1"/>
    <n v="44"/>
    <x v="0"/>
    <s v="Mercedes"/>
    <n v="60"/>
    <d v="1899-12-30T02:00:05"/>
    <n v="25"/>
    <x v="7"/>
    <x v="18"/>
    <n v="1"/>
    <x v="2"/>
    <n v="1"/>
    <n v="0"/>
    <n v="0"/>
  </r>
  <r>
    <n v="2"/>
    <n v="1"/>
    <x v="1"/>
    <s v="Red Bull Racing Renault"/>
    <n v="60"/>
    <s v="+13.534s"/>
    <n v="18"/>
    <x v="7"/>
    <x v="18"/>
    <n v="4"/>
    <x v="1"/>
    <n v="0"/>
    <n v="1"/>
    <n v="0"/>
  </r>
  <r>
    <n v="1"/>
    <n v="44"/>
    <x v="0"/>
    <s v="Mercedes"/>
    <n v="44"/>
    <d v="1899-12-30T01:51:43"/>
    <n v="25"/>
    <x v="7"/>
    <x v="14"/>
    <n v="2"/>
    <x v="2"/>
    <n v="1"/>
    <n v="0"/>
    <n v="0"/>
  </r>
  <r>
    <n v="3"/>
    <n v="1"/>
    <x v="1"/>
    <s v="Red Bull Racing Renault"/>
    <n v="44"/>
    <s v="+29.122s"/>
    <n v="15"/>
    <x v="7"/>
    <x v="14"/>
    <n v="9"/>
    <x v="0"/>
    <n v="0"/>
    <n v="0"/>
    <n v="1"/>
  </r>
  <r>
    <n v="1"/>
    <n v="44"/>
    <x v="0"/>
    <s v="Mercedes"/>
    <n v="53"/>
    <d v="1899-12-30T01:31:51"/>
    <n v="25"/>
    <x v="7"/>
    <x v="23"/>
    <n v="1"/>
    <x v="2"/>
    <n v="1"/>
    <n v="0"/>
    <n v="0"/>
  </r>
  <r>
    <n v="8"/>
    <n v="1"/>
    <x v="1"/>
    <s v="Red Bull Racing Renault"/>
    <n v="53"/>
    <s v="+66.185s"/>
    <n v="4"/>
    <x v="7"/>
    <x v="23"/>
    <n v="10"/>
    <x v="3"/>
    <n v="0"/>
    <n v="0"/>
    <n v="0"/>
  </r>
  <r>
    <n v="1"/>
    <n v="44"/>
    <x v="0"/>
    <s v="Mercedes"/>
    <n v="56"/>
    <d v="1899-12-30T01:40:05"/>
    <n v="25"/>
    <x v="7"/>
    <x v="6"/>
    <n v="2"/>
    <x v="2"/>
    <n v="1"/>
    <n v="0"/>
    <n v="0"/>
  </r>
  <r>
    <n v="7"/>
    <n v="1"/>
    <x v="1"/>
    <s v="Red Bull Racing Renault"/>
    <n v="56"/>
    <s v="+95.734s"/>
    <n v="6"/>
    <x v="7"/>
    <x v="6"/>
    <n v="18"/>
    <x v="3"/>
    <n v="0"/>
    <n v="0"/>
    <n v="0"/>
  </r>
  <r>
    <n v="2"/>
    <n v="44"/>
    <x v="0"/>
    <s v="Mercedes"/>
    <n v="71"/>
    <s v="+1.457s"/>
    <n v="18"/>
    <x v="7"/>
    <x v="16"/>
    <n v="2"/>
    <x v="1"/>
    <n v="0"/>
    <n v="1"/>
    <n v="0"/>
  </r>
  <r>
    <n v="5"/>
    <n v="1"/>
    <x v="1"/>
    <s v="Red Bull Racing Renault"/>
    <n v="71"/>
    <s v="+51.420s"/>
    <n v="10"/>
    <x v="7"/>
    <x v="16"/>
    <n v="6"/>
    <x v="3"/>
    <n v="0"/>
    <n v="0"/>
    <n v="0"/>
  </r>
  <r>
    <n v="1"/>
    <n v="44"/>
    <x v="0"/>
    <s v="Mercedes"/>
    <n v="55"/>
    <d v="1899-12-30T01:39:03"/>
    <n v="50"/>
    <x v="7"/>
    <x v="19"/>
    <n v="2"/>
    <x v="2"/>
    <n v="1"/>
    <n v="0"/>
    <n v="0"/>
  </r>
  <r>
    <n v="8"/>
    <n v="1"/>
    <x v="1"/>
    <s v="Red Bull Racing Renault"/>
    <n v="55"/>
    <s v="+72.045s"/>
    <n v="8"/>
    <x v="7"/>
    <x v="19"/>
    <n v="19"/>
    <x v="3"/>
    <n v="0"/>
    <n v="0"/>
    <n v="0"/>
  </r>
  <r>
    <n v="1"/>
    <n v="44"/>
    <x v="0"/>
    <s v="Mercedes"/>
    <n v="58"/>
    <d v="1899-12-30T01:31:54"/>
    <n v="25"/>
    <x v="8"/>
    <x v="0"/>
    <n v="1"/>
    <x v="2"/>
    <n v="1"/>
    <n v="0"/>
    <n v="0"/>
  </r>
  <r>
    <n v="3"/>
    <n v="5"/>
    <x v="1"/>
    <s v="Ferrari"/>
    <n v="58"/>
    <s v="+34.523s"/>
    <n v="15"/>
    <x v="8"/>
    <x v="0"/>
    <n v="4"/>
    <x v="0"/>
    <n v="0"/>
    <n v="0"/>
    <n v="1"/>
  </r>
  <r>
    <n v="1"/>
    <n v="5"/>
    <x v="1"/>
    <s v="Ferrari"/>
    <n v="56"/>
    <d v="1899-12-30T01:41:06"/>
    <n v="25"/>
    <x v="8"/>
    <x v="1"/>
    <n v="1"/>
    <x v="2"/>
    <n v="1"/>
    <n v="0"/>
    <n v="0"/>
  </r>
  <r>
    <n v="2"/>
    <n v="44"/>
    <x v="0"/>
    <s v="Mercedes"/>
    <n v="56"/>
    <s v="+8.569s"/>
    <n v="18"/>
    <x v="8"/>
    <x v="1"/>
    <n v="2"/>
    <x v="1"/>
    <n v="0"/>
    <n v="1"/>
    <n v="0"/>
  </r>
  <r>
    <n v="1"/>
    <n v="44"/>
    <x v="0"/>
    <s v="Mercedes"/>
    <n v="56"/>
    <d v="1899-12-30T01:39:42"/>
    <n v="25"/>
    <x v="8"/>
    <x v="15"/>
    <n v="1"/>
    <x v="2"/>
    <n v="1"/>
    <n v="0"/>
    <n v="0"/>
  </r>
  <r>
    <n v="3"/>
    <n v="5"/>
    <x v="1"/>
    <s v="Ferrari"/>
    <n v="56"/>
    <s v="+2.988s"/>
    <n v="15"/>
    <x v="8"/>
    <x v="15"/>
    <n v="3"/>
    <x v="0"/>
    <n v="0"/>
    <n v="0"/>
    <n v="1"/>
  </r>
  <r>
    <n v="1"/>
    <n v="44"/>
    <x v="0"/>
    <s v="Mercedes"/>
    <n v="57"/>
    <d v="1899-12-30T01:35:06"/>
    <n v="25"/>
    <x v="8"/>
    <x v="2"/>
    <n v="1"/>
    <x v="2"/>
    <n v="1"/>
    <n v="0"/>
    <n v="0"/>
  </r>
  <r>
    <n v="5"/>
    <n v="5"/>
    <x v="1"/>
    <s v="Ferrari"/>
    <n v="57"/>
    <s v="+43.989s"/>
    <n v="10"/>
    <x v="8"/>
    <x v="2"/>
    <n v="2"/>
    <x v="3"/>
    <n v="0"/>
    <n v="0"/>
    <n v="0"/>
  </r>
  <r>
    <n v="2"/>
    <n v="44"/>
    <x v="0"/>
    <s v="Mercedes"/>
    <n v="66"/>
    <s v="+17.551s"/>
    <n v="18"/>
    <x v="8"/>
    <x v="3"/>
    <n v="2"/>
    <x v="1"/>
    <n v="0"/>
    <n v="1"/>
    <n v="0"/>
  </r>
  <r>
    <n v="3"/>
    <n v="5"/>
    <x v="1"/>
    <s v="Ferrari"/>
    <n v="66"/>
    <s v="+45.342s"/>
    <n v="15"/>
    <x v="8"/>
    <x v="3"/>
    <n v="3"/>
    <x v="0"/>
    <n v="0"/>
    <n v="0"/>
    <n v="1"/>
  </r>
  <r>
    <n v="2"/>
    <n v="5"/>
    <x v="1"/>
    <s v="Ferrari"/>
    <n v="78"/>
    <s v="+4.486s"/>
    <n v="18"/>
    <x v="8"/>
    <x v="4"/>
    <n v="1"/>
    <x v="1"/>
    <n v="0"/>
    <n v="1"/>
    <n v="0"/>
  </r>
  <r>
    <n v="3"/>
    <n v="44"/>
    <x v="0"/>
    <s v="Mercedes"/>
    <n v="78"/>
    <s v="+6.053s"/>
    <n v="15"/>
    <x v="8"/>
    <x v="4"/>
    <n v="3"/>
    <x v="0"/>
    <n v="0"/>
    <n v="0"/>
    <n v="1"/>
  </r>
  <r>
    <n v="1"/>
    <n v="44"/>
    <x v="0"/>
    <s v="Mercedes"/>
    <n v="70"/>
    <d v="1899-12-30T01:31:53"/>
    <n v="25"/>
    <x v="8"/>
    <x v="5"/>
    <n v="1"/>
    <x v="2"/>
    <n v="1"/>
    <n v="0"/>
    <n v="0"/>
  </r>
  <r>
    <n v="5"/>
    <n v="5"/>
    <x v="1"/>
    <s v="Ferrari"/>
    <n v="70"/>
    <s v="+49.903s"/>
    <n v="10"/>
    <x v="8"/>
    <x v="5"/>
    <n v="18"/>
    <x v="3"/>
    <n v="0"/>
    <n v="0"/>
    <n v="0"/>
  </r>
  <r>
    <n v="2"/>
    <n v="44"/>
    <x v="0"/>
    <s v="Mercedes"/>
    <n v="71"/>
    <s v="+8.800s"/>
    <n v="18"/>
    <x v="8"/>
    <x v="22"/>
    <n v="1"/>
    <x v="1"/>
    <n v="0"/>
    <n v="1"/>
    <n v="0"/>
  </r>
  <r>
    <n v="4"/>
    <n v="5"/>
    <x v="1"/>
    <s v="Ferrari"/>
    <n v="71"/>
    <s v="+18.181s"/>
    <n v="12"/>
    <x v="8"/>
    <x v="22"/>
    <n v="3"/>
    <x v="3"/>
    <n v="0"/>
    <n v="0"/>
    <n v="0"/>
  </r>
  <r>
    <n v="1"/>
    <n v="44"/>
    <x v="0"/>
    <s v="Mercedes"/>
    <n v="52"/>
    <d v="1899-12-30T01:31:28"/>
    <n v="25"/>
    <x v="8"/>
    <x v="8"/>
    <n v="1"/>
    <x v="2"/>
    <n v="1"/>
    <n v="0"/>
    <n v="0"/>
  </r>
  <r>
    <n v="3"/>
    <n v="5"/>
    <x v="1"/>
    <s v="Ferrari"/>
    <n v="52"/>
    <s v="+25.443s"/>
    <n v="15"/>
    <x v="8"/>
    <x v="8"/>
    <n v="6"/>
    <x v="0"/>
    <n v="0"/>
    <n v="0"/>
    <n v="1"/>
  </r>
  <r>
    <n v="1"/>
    <n v="5"/>
    <x v="1"/>
    <s v="Ferrari"/>
    <n v="69"/>
    <d v="1899-12-30T01:46:10"/>
    <n v="25"/>
    <x v="8"/>
    <x v="10"/>
    <n v="1"/>
    <x v="2"/>
    <n v="1"/>
    <n v="0"/>
    <n v="0"/>
  </r>
  <r>
    <n v="6"/>
    <n v="44"/>
    <x v="0"/>
    <s v="Mercedes"/>
    <n v="69"/>
    <s v="+52.025s"/>
    <n v="8"/>
    <x v="8"/>
    <x v="10"/>
    <n v="3"/>
    <x v="3"/>
    <n v="0"/>
    <n v="0"/>
    <n v="0"/>
  </r>
  <r>
    <n v="1"/>
    <n v="44"/>
    <x v="0"/>
    <s v="Mercedes"/>
    <n v="43"/>
    <d v="1899-12-30T01:23:40"/>
    <n v="25"/>
    <x v="8"/>
    <x v="13"/>
    <n v="1"/>
    <x v="2"/>
    <n v="1"/>
    <n v="0"/>
    <n v="0"/>
  </r>
  <r>
    <n v="12"/>
    <n v="5"/>
    <x v="1"/>
    <s v="Ferrari"/>
    <n v="42"/>
    <s v="DNF"/>
    <n v="0"/>
    <x v="8"/>
    <x v="13"/>
    <n v="8"/>
    <x v="3"/>
    <n v="0"/>
    <n v="0"/>
    <n v="0"/>
  </r>
  <r>
    <n v="1"/>
    <n v="44"/>
    <x v="0"/>
    <s v="Mercedes"/>
    <n v="53"/>
    <d v="1899-12-30T01:18:01"/>
    <n v="25"/>
    <x v="8"/>
    <x v="12"/>
    <n v="1"/>
    <x v="2"/>
    <n v="1"/>
    <n v="0"/>
    <n v="0"/>
  </r>
  <r>
    <n v="2"/>
    <n v="5"/>
    <x v="1"/>
    <s v="Ferrari"/>
    <n v="53"/>
    <s v="+25.042s"/>
    <n v="18"/>
    <x v="8"/>
    <x v="12"/>
    <n v="3"/>
    <x v="1"/>
    <n v="0"/>
    <n v="1"/>
    <n v="0"/>
  </r>
  <r>
    <n v="1"/>
    <n v="5"/>
    <x v="1"/>
    <s v="Ferrari"/>
    <n v="61"/>
    <d v="1899-12-30T02:01:22"/>
    <n v="25"/>
    <x v="8"/>
    <x v="18"/>
    <n v="1"/>
    <x v="2"/>
    <n v="1"/>
    <n v="0"/>
    <n v="0"/>
  </r>
  <r>
    <s v="NC"/>
    <n v="44"/>
    <x v="0"/>
    <s v="Mercedes"/>
    <n v="32"/>
    <s v="DNF"/>
    <n v="0"/>
    <x v="8"/>
    <x v="18"/>
    <n v="5"/>
    <x v="3"/>
    <n v="0"/>
    <n v="0"/>
    <n v="0"/>
  </r>
  <r>
    <n v="1"/>
    <n v="44"/>
    <x v="0"/>
    <s v="Mercedes"/>
    <n v="53"/>
    <d v="1899-12-30T01:28:07"/>
    <n v="25"/>
    <x v="8"/>
    <x v="14"/>
    <n v="2"/>
    <x v="2"/>
    <n v="1"/>
    <n v="0"/>
    <n v="0"/>
  </r>
  <r>
    <n v="3"/>
    <n v="5"/>
    <x v="1"/>
    <s v="Ferrari"/>
    <n v="53"/>
    <s v="+20.850s"/>
    <n v="15"/>
    <x v="8"/>
    <x v="14"/>
    <n v="4"/>
    <x v="0"/>
    <n v="0"/>
    <n v="0"/>
    <n v="1"/>
  </r>
  <r>
    <n v="1"/>
    <n v="44"/>
    <x v="0"/>
    <s v="Mercedes"/>
    <n v="53"/>
    <d v="1899-12-30T01:37:11"/>
    <n v="25"/>
    <x v="8"/>
    <x v="23"/>
    <n v="2"/>
    <x v="2"/>
    <n v="1"/>
    <n v="0"/>
    <n v="0"/>
  </r>
  <r>
    <n v="2"/>
    <n v="5"/>
    <x v="1"/>
    <s v="Ferrari"/>
    <n v="53"/>
    <s v="+5.953s"/>
    <n v="18"/>
    <x v="8"/>
    <x v="23"/>
    <n v="4"/>
    <x v="1"/>
    <n v="0"/>
    <n v="1"/>
    <n v="0"/>
  </r>
  <r>
    <n v="1"/>
    <n v="44"/>
    <x v="0"/>
    <s v="Mercedes"/>
    <n v="56"/>
    <d v="1899-12-30T01:50:53"/>
    <n v="25"/>
    <x v="8"/>
    <x v="6"/>
    <n v="2"/>
    <x v="2"/>
    <n v="1"/>
    <n v="0"/>
    <n v="0"/>
  </r>
  <r>
    <n v="3"/>
    <n v="5"/>
    <x v="1"/>
    <s v="Ferrari"/>
    <n v="56"/>
    <s v="+3.381s"/>
    <n v="15"/>
    <x v="8"/>
    <x v="6"/>
    <n v="13"/>
    <x v="0"/>
    <n v="0"/>
    <n v="0"/>
    <n v="1"/>
  </r>
  <r>
    <n v="2"/>
    <n v="44"/>
    <x v="0"/>
    <s v="Mercedes"/>
    <n v="71"/>
    <s v="+1.954s"/>
    <n v="18"/>
    <x v="8"/>
    <x v="24"/>
    <n v="2"/>
    <x v="1"/>
    <n v="0"/>
    <n v="1"/>
    <n v="0"/>
  </r>
  <r>
    <s v="NC"/>
    <n v="5"/>
    <x v="1"/>
    <s v="Ferrari"/>
    <n v="50"/>
    <s v="DNF"/>
    <n v="0"/>
    <x v="8"/>
    <x v="24"/>
    <n v="3"/>
    <x v="3"/>
    <n v="0"/>
    <n v="0"/>
    <n v="0"/>
  </r>
  <r>
    <n v="2"/>
    <n v="44"/>
    <x v="0"/>
    <s v="Mercedes"/>
    <n v="71"/>
    <s v="+7.756s"/>
    <n v="18"/>
    <x v="8"/>
    <x v="16"/>
    <n v="2"/>
    <x v="1"/>
    <n v="0"/>
    <n v="1"/>
    <n v="0"/>
  </r>
  <r>
    <n v="3"/>
    <n v="5"/>
    <x v="1"/>
    <s v="Ferrari"/>
    <n v="71"/>
    <s v="+14.244s"/>
    <n v="15"/>
    <x v="8"/>
    <x v="16"/>
    <n v="3"/>
    <x v="0"/>
    <n v="0"/>
    <n v="0"/>
    <n v="1"/>
  </r>
  <r>
    <n v="2"/>
    <n v="44"/>
    <x v="0"/>
    <s v="Mercedes"/>
    <n v="55"/>
    <s v="+8.271s"/>
    <n v="18"/>
    <x v="8"/>
    <x v="19"/>
    <n v="2"/>
    <x v="1"/>
    <n v="0"/>
    <n v="1"/>
    <n v="0"/>
  </r>
  <r>
    <n v="4"/>
    <n v="5"/>
    <x v="1"/>
    <s v="Ferrari"/>
    <n v="55"/>
    <s v="+43.735s"/>
    <n v="12"/>
    <x v="8"/>
    <x v="19"/>
    <n v="15"/>
    <x v="3"/>
    <n v="0"/>
    <n v="0"/>
    <n v="0"/>
  </r>
  <r>
    <n v="2"/>
    <n v="44"/>
    <x v="0"/>
    <s v="Mercedes"/>
    <n v="57"/>
    <s v="+8.060s"/>
    <n v="18"/>
    <x v="9"/>
    <x v="0"/>
    <n v="1"/>
    <x v="1"/>
    <n v="0"/>
    <n v="1"/>
    <n v="0"/>
  </r>
  <r>
    <n v="3"/>
    <n v="5"/>
    <x v="1"/>
    <s v="Ferrari"/>
    <n v="57"/>
    <s v="+9.643s"/>
    <n v="15"/>
    <x v="9"/>
    <x v="0"/>
    <n v="3"/>
    <x v="0"/>
    <n v="0"/>
    <n v="0"/>
    <n v="1"/>
  </r>
  <r>
    <n v="3"/>
    <n v="44"/>
    <x v="0"/>
    <s v="Mercedes"/>
    <n v="57"/>
    <s v="+30.148s"/>
    <n v="15"/>
    <x v="9"/>
    <x v="2"/>
    <n v="1"/>
    <x v="0"/>
    <n v="0"/>
    <n v="0"/>
    <n v="1"/>
  </r>
  <r>
    <s v="NC"/>
    <n v="5"/>
    <x v="1"/>
    <s v="Ferrari"/>
    <n v="0"/>
    <s v="DNS"/>
    <n v="0"/>
    <x v="9"/>
    <x v="2"/>
    <n v="3"/>
    <x v="3"/>
    <n v="0"/>
    <n v="0"/>
    <n v="0"/>
  </r>
  <r>
    <n v="2"/>
    <n v="5"/>
    <x v="1"/>
    <s v="Ferrari"/>
    <n v="56"/>
    <s v="+37.776s"/>
    <n v="18"/>
    <x v="9"/>
    <x v="15"/>
    <n v="4"/>
    <x v="1"/>
    <n v="0"/>
    <n v="1"/>
    <n v="0"/>
  </r>
  <r>
    <n v="7"/>
    <n v="44"/>
    <x v="0"/>
    <s v="Mercedes"/>
    <n v="56"/>
    <s v="+78.230s"/>
    <n v="6"/>
    <x v="9"/>
    <x v="15"/>
    <n v="22"/>
    <x v="3"/>
    <n v="0"/>
    <n v="0"/>
    <n v="0"/>
  </r>
  <r>
    <n v="2"/>
    <n v="44"/>
    <x v="0"/>
    <s v="Mercedes"/>
    <n v="53"/>
    <s v="+25.022s"/>
    <n v="18"/>
    <x v="9"/>
    <x v="23"/>
    <n v="7"/>
    <x v="1"/>
    <n v="0"/>
    <n v="1"/>
    <n v="0"/>
  </r>
  <r>
    <s v="NC"/>
    <n v="5"/>
    <x v="1"/>
    <s v="Ferrari"/>
    <n v="0"/>
    <s v="DNF"/>
    <n v="0"/>
    <x v="9"/>
    <x v="23"/>
    <n v="10"/>
    <x v="3"/>
    <n v="0"/>
    <n v="0"/>
    <n v="0"/>
  </r>
  <r>
    <n v="3"/>
    <n v="5"/>
    <x v="1"/>
    <s v="Ferrari"/>
    <n v="66"/>
    <s v="+5.581s"/>
    <n v="15"/>
    <x v="9"/>
    <x v="3"/>
    <n v="1"/>
    <x v="0"/>
    <n v="0"/>
    <n v="0"/>
    <n v="1"/>
  </r>
  <r>
    <s v="NC"/>
    <n v="44"/>
    <x v="0"/>
    <s v="Mercedes"/>
    <n v="0"/>
    <s v="DNF"/>
    <n v="0"/>
    <x v="9"/>
    <x v="3"/>
    <n v="6"/>
    <x v="3"/>
    <n v="0"/>
    <n v="0"/>
    <n v="0"/>
  </r>
  <r>
    <n v="1"/>
    <n v="44"/>
    <x v="0"/>
    <s v="Mercedes"/>
    <n v="78"/>
    <d v="1899-12-30T01:59:29"/>
    <n v="25"/>
    <x v="9"/>
    <x v="4"/>
    <n v="3"/>
    <x v="2"/>
    <n v="1"/>
    <n v="0"/>
    <n v="0"/>
  </r>
  <r>
    <n v="4"/>
    <n v="5"/>
    <x v="1"/>
    <s v="Ferrari"/>
    <n v="78"/>
    <s v="+15.846s"/>
    <n v="12"/>
    <x v="9"/>
    <x v="4"/>
    <n v="4"/>
    <x v="3"/>
    <n v="0"/>
    <n v="0"/>
    <n v="0"/>
  </r>
  <r>
    <n v="1"/>
    <n v="44"/>
    <x v="0"/>
    <s v="Mercedes"/>
    <n v="70"/>
    <d v="1899-12-30T01:31:05"/>
    <n v="25"/>
    <x v="9"/>
    <x v="5"/>
    <n v="1"/>
    <x v="2"/>
    <n v="1"/>
    <n v="0"/>
    <n v="0"/>
  </r>
  <r>
    <n v="2"/>
    <n v="5"/>
    <x v="1"/>
    <s v="Ferrari"/>
    <n v="70"/>
    <s v="+5.011s"/>
    <n v="18"/>
    <x v="9"/>
    <x v="5"/>
    <n v="3"/>
    <x v="1"/>
    <n v="0"/>
    <n v="1"/>
    <n v="0"/>
  </r>
  <r>
    <n v="2"/>
    <n v="5"/>
    <x v="1"/>
    <s v="Ferrari"/>
    <n v="51"/>
    <s v="+16.696s"/>
    <n v="18"/>
    <x v="9"/>
    <x v="9"/>
    <n v="3"/>
    <x v="1"/>
    <n v="0"/>
    <n v="1"/>
    <n v="0"/>
  </r>
  <r>
    <n v="5"/>
    <n v="44"/>
    <x v="0"/>
    <s v="Mercedes"/>
    <n v="51"/>
    <s v="+56.335s"/>
    <n v="10"/>
    <x v="9"/>
    <x v="9"/>
    <n v="10"/>
    <x v="3"/>
    <n v="0"/>
    <n v="0"/>
    <n v="0"/>
  </r>
  <r>
    <n v="1"/>
    <n v="44"/>
    <x v="0"/>
    <s v="Mercedes"/>
    <n v="71"/>
    <d v="1899-12-30T01:27:38"/>
    <n v="25"/>
    <x v="9"/>
    <x v="22"/>
    <n v="1"/>
    <x v="2"/>
    <n v="1"/>
    <n v="0"/>
    <n v="0"/>
  </r>
  <r>
    <s v="NC"/>
    <n v="5"/>
    <x v="1"/>
    <s v="Ferrari"/>
    <n v="26"/>
    <s v="DNF"/>
    <n v="0"/>
    <x v="9"/>
    <x v="22"/>
    <n v="9"/>
    <x v="3"/>
    <n v="0"/>
    <n v="0"/>
    <n v="0"/>
  </r>
  <r>
    <n v="1"/>
    <n v="44"/>
    <x v="0"/>
    <s v="Mercedes"/>
    <n v="52"/>
    <d v="1899-12-30T01:34:56"/>
    <n v="25"/>
    <x v="9"/>
    <x v="8"/>
    <n v="1"/>
    <x v="2"/>
    <n v="1"/>
    <n v="0"/>
    <n v="0"/>
  </r>
  <r>
    <n v="9"/>
    <n v="5"/>
    <x v="1"/>
    <s v="Ferrari"/>
    <n v="52"/>
    <s v="+91.654s"/>
    <n v="2"/>
    <x v="9"/>
    <x v="8"/>
    <n v="11"/>
    <x v="3"/>
    <n v="0"/>
    <n v="0"/>
    <n v="0"/>
  </r>
  <r>
    <n v="1"/>
    <n v="44"/>
    <x v="0"/>
    <s v="Mercedes"/>
    <n v="70"/>
    <d v="1899-12-30T01:40:30"/>
    <n v="25"/>
    <x v="9"/>
    <x v="10"/>
    <n v="2"/>
    <x v="2"/>
    <n v="1"/>
    <n v="0"/>
    <n v="0"/>
  </r>
  <r>
    <n v="4"/>
    <n v="5"/>
    <x v="1"/>
    <s v="Ferrari"/>
    <n v="70"/>
    <s v="+28.213s"/>
    <n v="12"/>
    <x v="9"/>
    <x v="10"/>
    <n v="5"/>
    <x v="3"/>
    <n v="0"/>
    <n v="0"/>
    <n v="0"/>
  </r>
  <r>
    <n v="1"/>
    <n v="44"/>
    <x v="0"/>
    <s v="Mercedes"/>
    <n v="67"/>
    <d v="1899-12-30T01:30:44"/>
    <n v="25"/>
    <x v="9"/>
    <x v="17"/>
    <n v="2"/>
    <x v="2"/>
    <n v="1"/>
    <n v="0"/>
    <n v="0"/>
  </r>
  <r>
    <n v="5"/>
    <n v="5"/>
    <x v="1"/>
    <s v="Ferrari"/>
    <n v="67"/>
    <s v="+32.570s"/>
    <n v="10"/>
    <x v="9"/>
    <x v="17"/>
    <n v="6"/>
    <x v="3"/>
    <n v="0"/>
    <n v="0"/>
    <n v="0"/>
  </r>
  <r>
    <n v="3"/>
    <n v="44"/>
    <x v="0"/>
    <s v="Mercedes"/>
    <n v="44"/>
    <s v="+27.634s"/>
    <n v="15"/>
    <x v="9"/>
    <x v="13"/>
    <n v="4"/>
    <x v="0"/>
    <n v="0"/>
    <n v="0"/>
    <n v="1"/>
  </r>
  <r>
    <n v="6"/>
    <n v="5"/>
    <x v="1"/>
    <s v="Ferrari"/>
    <n v="44"/>
    <s v="+45.394s"/>
    <n v="8"/>
    <x v="9"/>
    <x v="13"/>
    <n v="21"/>
    <x v="3"/>
    <n v="0"/>
    <n v="0"/>
    <n v="0"/>
  </r>
  <r>
    <n v="2"/>
    <n v="44"/>
    <x v="0"/>
    <s v="Mercedes"/>
    <n v="53"/>
    <s v="+15.070s"/>
    <n v="18"/>
    <x v="9"/>
    <x v="12"/>
    <n v="1"/>
    <x v="1"/>
    <n v="0"/>
    <n v="1"/>
    <n v="0"/>
  </r>
  <r>
    <n v="3"/>
    <n v="5"/>
    <x v="1"/>
    <s v="Ferrari"/>
    <n v="53"/>
    <s v="+20.990s"/>
    <n v="15"/>
    <x v="9"/>
    <x v="12"/>
    <n v="3"/>
    <x v="0"/>
    <n v="0"/>
    <n v="0"/>
    <n v="1"/>
  </r>
  <r>
    <n v="3"/>
    <n v="44"/>
    <x v="0"/>
    <s v="Mercedes"/>
    <n v="61"/>
    <s v="+8.038s"/>
    <n v="15"/>
    <x v="9"/>
    <x v="18"/>
    <n v="3"/>
    <x v="0"/>
    <n v="0"/>
    <n v="0"/>
    <n v="1"/>
  </r>
  <r>
    <n v="5"/>
    <n v="5"/>
    <x v="1"/>
    <s v="Ferrari"/>
    <n v="61"/>
    <s v="+27.694s"/>
    <n v="10"/>
    <x v="9"/>
    <x v="18"/>
    <n v="22"/>
    <x v="3"/>
    <n v="0"/>
    <n v="0"/>
    <n v="0"/>
  </r>
  <r>
    <s v="NC"/>
    <n v="44"/>
    <x v="0"/>
    <s v="Mercedes"/>
    <n v="40"/>
    <s v="DNF"/>
    <n v="0"/>
    <x v="9"/>
    <x v="1"/>
    <n v="1"/>
    <x v="3"/>
    <n v="0"/>
    <n v="0"/>
    <n v="0"/>
  </r>
  <r>
    <s v="NC"/>
    <n v="5"/>
    <x v="1"/>
    <s v="Ferrari"/>
    <n v="0"/>
    <s v="DNF"/>
    <n v="0"/>
    <x v="9"/>
    <x v="1"/>
    <n v="5"/>
    <x v="3"/>
    <n v="0"/>
    <n v="0"/>
    <n v="0"/>
  </r>
  <r>
    <n v="3"/>
    <n v="44"/>
    <x v="0"/>
    <s v="Mercedes"/>
    <n v="53"/>
    <s v="+5.776s"/>
    <n v="15"/>
    <x v="9"/>
    <x v="14"/>
    <n v="2"/>
    <x v="0"/>
    <n v="0"/>
    <n v="0"/>
    <n v="1"/>
  </r>
  <r>
    <n v="4"/>
    <n v="5"/>
    <x v="1"/>
    <s v="Ferrari"/>
    <n v="53"/>
    <s v="+20.269s"/>
    <n v="12"/>
    <x v="9"/>
    <x v="14"/>
    <n v="6"/>
    <x v="3"/>
    <n v="0"/>
    <n v="0"/>
    <n v="0"/>
  </r>
  <r>
    <n v="1"/>
    <n v="44"/>
    <x v="0"/>
    <s v="Mercedes"/>
    <n v="56"/>
    <d v="1899-12-30T01:38:13"/>
    <n v="25"/>
    <x v="9"/>
    <x v="6"/>
    <n v="1"/>
    <x v="2"/>
    <n v="1"/>
    <n v="0"/>
    <n v="0"/>
  </r>
  <r>
    <n v="4"/>
    <n v="5"/>
    <x v="1"/>
    <s v="Ferrari"/>
    <n v="56"/>
    <s v="+43.134s"/>
    <n v="12"/>
    <x v="9"/>
    <x v="6"/>
    <n v="6"/>
    <x v="3"/>
    <n v="0"/>
    <n v="0"/>
    <n v="0"/>
  </r>
  <r>
    <n v="1"/>
    <n v="44"/>
    <x v="0"/>
    <s v="Mercedes"/>
    <n v="71"/>
    <d v="1899-12-30T01:40:31"/>
    <n v="25"/>
    <x v="9"/>
    <x v="24"/>
    <n v="1"/>
    <x v="2"/>
    <n v="1"/>
    <n v="0"/>
    <n v="0"/>
  </r>
  <r>
    <n v="5"/>
    <n v="5"/>
    <x v="1"/>
    <s v="Ferrari"/>
    <n v="71"/>
    <s v="+27.313s"/>
    <n v="10"/>
    <x v="9"/>
    <x v="24"/>
    <n v="7"/>
    <x v="3"/>
    <n v="0"/>
    <n v="0"/>
    <n v="0"/>
  </r>
  <r>
    <n v="1"/>
    <n v="44"/>
    <x v="0"/>
    <s v="Mercedes"/>
    <n v="71"/>
    <d v="1899-12-30T03:01:01"/>
    <n v="25"/>
    <x v="9"/>
    <x v="16"/>
    <n v="1"/>
    <x v="2"/>
    <n v="1"/>
    <n v="0"/>
    <n v="0"/>
  </r>
  <r>
    <n v="5"/>
    <n v="5"/>
    <x v="1"/>
    <s v="Ferrari"/>
    <n v="71"/>
    <s v="+26.334s"/>
    <n v="10"/>
    <x v="9"/>
    <x v="16"/>
    <n v="5"/>
    <x v="3"/>
    <n v="0"/>
    <n v="0"/>
    <n v="0"/>
  </r>
  <r>
    <n v="1"/>
    <n v="44"/>
    <x v="0"/>
    <s v="Mercedes"/>
    <n v="55"/>
    <d v="1899-12-30T01:38:04"/>
    <n v="25"/>
    <x v="9"/>
    <x v="19"/>
    <n v="1"/>
    <x v="2"/>
    <n v="1"/>
    <n v="0"/>
    <n v="0"/>
  </r>
  <r>
    <n v="3"/>
    <n v="5"/>
    <x v="1"/>
    <s v="Ferrari"/>
    <n v="55"/>
    <s v="+0.843s"/>
    <n v="15"/>
    <x v="9"/>
    <x v="19"/>
    <n v="5"/>
    <x v="0"/>
    <n v="0"/>
    <n v="0"/>
    <n v="1"/>
  </r>
  <r>
    <n v="1"/>
    <n v="5"/>
    <x v="1"/>
    <s v="Ferrari"/>
    <n v="57"/>
    <d v="1899-12-30T01:24:12"/>
    <n v="25"/>
    <x v="10"/>
    <x v="0"/>
    <n v="1"/>
    <x v="2"/>
    <n v="1"/>
    <n v="0"/>
    <n v="0"/>
  </r>
  <r>
    <n v="2"/>
    <n v="44"/>
    <x v="0"/>
    <s v="Mercedes"/>
    <n v="57"/>
    <s v="+9.975s"/>
    <n v="18"/>
    <x v="10"/>
    <x v="0"/>
    <n v="2"/>
    <x v="1"/>
    <n v="0"/>
    <n v="1"/>
    <n v="0"/>
  </r>
  <r>
    <n v="1"/>
    <n v="44"/>
    <x v="0"/>
    <s v="Mercedes"/>
    <n v="56"/>
    <d v="1899-12-30T01:37:36"/>
    <n v="25"/>
    <x v="10"/>
    <x v="15"/>
    <n v="1"/>
    <x v="2"/>
    <n v="1"/>
    <n v="0"/>
    <n v="0"/>
  </r>
  <r>
    <n v="2"/>
    <n v="5"/>
    <x v="1"/>
    <s v="Ferrari"/>
    <n v="56"/>
    <s v="+6.250s"/>
    <n v="18"/>
    <x v="10"/>
    <x v="15"/>
    <n v="2"/>
    <x v="1"/>
    <n v="0"/>
    <n v="1"/>
    <n v="0"/>
  </r>
  <r>
    <n v="1"/>
    <n v="5"/>
    <x v="1"/>
    <s v="Ferrari"/>
    <n v="57"/>
    <d v="1899-12-30T01:33:53"/>
    <n v="25"/>
    <x v="10"/>
    <x v="2"/>
    <n v="2"/>
    <x v="2"/>
    <n v="1"/>
    <n v="0"/>
    <n v="0"/>
  </r>
  <r>
    <n v="2"/>
    <n v="44"/>
    <x v="0"/>
    <s v="Mercedes"/>
    <n v="57"/>
    <s v="+6.660s"/>
    <n v="18"/>
    <x v="10"/>
    <x v="2"/>
    <n v="3"/>
    <x v="1"/>
    <n v="0"/>
    <n v="1"/>
    <n v="0"/>
  </r>
  <r>
    <n v="2"/>
    <n v="5"/>
    <x v="1"/>
    <s v="Ferrari"/>
    <n v="52"/>
    <s v="+0.617s"/>
    <n v="18"/>
    <x v="10"/>
    <x v="23"/>
    <n v="1"/>
    <x v="1"/>
    <n v="0"/>
    <n v="1"/>
    <n v="0"/>
  </r>
  <r>
    <n v="4"/>
    <n v="44"/>
    <x v="0"/>
    <s v="Mercedes"/>
    <n v="52"/>
    <s v="+36.320s"/>
    <n v="12"/>
    <x v="10"/>
    <x v="23"/>
    <n v="4"/>
    <x v="3"/>
    <n v="0"/>
    <n v="0"/>
    <n v="0"/>
  </r>
  <r>
    <n v="1"/>
    <n v="44"/>
    <x v="0"/>
    <s v="Mercedes"/>
    <n v="66"/>
    <d v="1899-12-30T01:35:56"/>
    <n v="25"/>
    <x v="10"/>
    <x v="3"/>
    <n v="1"/>
    <x v="2"/>
    <n v="1"/>
    <n v="0"/>
    <n v="0"/>
  </r>
  <r>
    <n v="2"/>
    <n v="5"/>
    <x v="1"/>
    <s v="Ferrari"/>
    <n v="66"/>
    <s v="+3.490s"/>
    <n v="18"/>
    <x v="10"/>
    <x v="3"/>
    <n v="2"/>
    <x v="1"/>
    <n v="0"/>
    <n v="1"/>
    <n v="0"/>
  </r>
  <r>
    <n v="1"/>
    <n v="5"/>
    <x v="1"/>
    <s v="Ferrari"/>
    <n v="78"/>
    <d v="1899-12-30T01:44:44"/>
    <n v="25"/>
    <x v="10"/>
    <x v="4"/>
    <n v="2"/>
    <x v="2"/>
    <n v="1"/>
    <n v="0"/>
    <n v="0"/>
  </r>
  <r>
    <n v="7"/>
    <n v="44"/>
    <x v="0"/>
    <s v="Mercedes"/>
    <n v="78"/>
    <s v="+15.801s"/>
    <n v="6"/>
    <x v="10"/>
    <x v="4"/>
    <n v="13"/>
    <x v="3"/>
    <n v="0"/>
    <n v="0"/>
    <n v="0"/>
  </r>
  <r>
    <n v="1"/>
    <n v="44"/>
    <x v="0"/>
    <s v="Mercedes"/>
    <n v="70"/>
    <d v="1899-12-30T01:33:05"/>
    <n v="25"/>
    <x v="10"/>
    <x v="5"/>
    <n v="1"/>
    <x v="2"/>
    <n v="1"/>
    <n v="0"/>
    <n v="0"/>
  </r>
  <r>
    <n v="4"/>
    <n v="5"/>
    <x v="1"/>
    <s v="Ferrari"/>
    <n v="70"/>
    <s v="+35.907s"/>
    <n v="12"/>
    <x v="10"/>
    <x v="5"/>
    <n v="2"/>
    <x v="3"/>
    <n v="0"/>
    <n v="0"/>
    <n v="0"/>
  </r>
  <r>
    <n v="4"/>
    <n v="5"/>
    <x v="1"/>
    <s v="Ferrari"/>
    <n v="51"/>
    <s v="+5.976s"/>
    <n v="12"/>
    <x v="10"/>
    <x v="25"/>
    <n v="1"/>
    <x v="3"/>
    <n v="0"/>
    <n v="0"/>
    <n v="0"/>
  </r>
  <r>
    <n v="5"/>
    <n v="44"/>
    <x v="0"/>
    <s v="Mercedes"/>
    <n v="51"/>
    <s v="+6.188s"/>
    <n v="10"/>
    <x v="10"/>
    <x v="25"/>
    <n v="4"/>
    <x v="3"/>
    <n v="0"/>
    <n v="0"/>
    <n v="0"/>
  </r>
  <r>
    <n v="2"/>
    <n v="5"/>
    <x v="1"/>
    <s v="Ferrari"/>
    <n v="71"/>
    <s v="+0.658s"/>
    <n v="18"/>
    <x v="10"/>
    <x v="22"/>
    <n v="2"/>
    <x v="1"/>
    <n v="0"/>
    <n v="1"/>
    <n v="0"/>
  </r>
  <r>
    <n v="4"/>
    <n v="44"/>
    <x v="0"/>
    <s v="Mercedes"/>
    <n v="71"/>
    <s v="+7.430s"/>
    <n v="12"/>
    <x v="10"/>
    <x v="22"/>
    <n v="8"/>
    <x v="3"/>
    <n v="0"/>
    <n v="0"/>
    <n v="0"/>
  </r>
  <r>
    <n v="1"/>
    <n v="44"/>
    <x v="0"/>
    <s v="Mercedes"/>
    <n v="51"/>
    <d v="1899-12-30T01:21:27"/>
    <n v="25"/>
    <x v="10"/>
    <x v="8"/>
    <n v="1"/>
    <x v="2"/>
    <n v="1"/>
    <n v="0"/>
    <n v="0"/>
  </r>
  <r>
    <n v="7"/>
    <n v="5"/>
    <x v="1"/>
    <s v="Ferrari"/>
    <n v="51"/>
    <s v="+93.989s"/>
    <n v="6"/>
    <x v="10"/>
    <x v="8"/>
    <n v="3"/>
    <x v="3"/>
    <n v="0"/>
    <n v="0"/>
    <n v="0"/>
  </r>
  <r>
    <n v="1"/>
    <n v="5"/>
    <x v="1"/>
    <s v="Ferrari"/>
    <n v="70"/>
    <d v="1899-12-30T01:39:47"/>
    <n v="25"/>
    <x v="10"/>
    <x v="10"/>
    <n v="1"/>
    <x v="2"/>
    <n v="1"/>
    <n v="0"/>
    <n v="0"/>
  </r>
  <r>
    <n v="4"/>
    <n v="44"/>
    <x v="0"/>
    <s v="Mercedes"/>
    <n v="70"/>
    <s v="+12.885s"/>
    <n v="12"/>
    <x v="10"/>
    <x v="10"/>
    <n v="4"/>
    <x v="3"/>
    <n v="0"/>
    <n v="0"/>
    <n v="0"/>
  </r>
  <r>
    <n v="1"/>
    <n v="44"/>
    <x v="0"/>
    <s v="Mercedes"/>
    <n v="44"/>
    <d v="1899-12-30T01:24:43"/>
    <n v="25"/>
    <x v="10"/>
    <x v="13"/>
    <n v="1"/>
    <x v="2"/>
    <n v="1"/>
    <n v="0"/>
    <n v="0"/>
  </r>
  <r>
    <n v="2"/>
    <n v="5"/>
    <x v="1"/>
    <s v="Ferrari"/>
    <n v="44"/>
    <s v="+2.358s"/>
    <n v="18"/>
    <x v="10"/>
    <x v="13"/>
    <n v="2"/>
    <x v="1"/>
    <n v="0"/>
    <n v="1"/>
    <n v="0"/>
  </r>
  <r>
    <n v="1"/>
    <n v="44"/>
    <x v="0"/>
    <s v="Mercedes"/>
    <n v="53"/>
    <d v="1899-12-30T01:15:32"/>
    <n v="25"/>
    <x v="10"/>
    <x v="12"/>
    <n v="1"/>
    <x v="2"/>
    <n v="1"/>
    <n v="0"/>
    <n v="0"/>
  </r>
  <r>
    <n v="3"/>
    <n v="5"/>
    <x v="1"/>
    <s v="Ferrari"/>
    <n v="53"/>
    <s v="+36.317s"/>
    <n v="15"/>
    <x v="10"/>
    <x v="12"/>
    <n v="6"/>
    <x v="0"/>
    <n v="0"/>
    <n v="0"/>
    <n v="1"/>
  </r>
  <r>
    <n v="1"/>
    <n v="44"/>
    <x v="0"/>
    <s v="Mercedes"/>
    <n v="58"/>
    <d v="1899-12-30T02:03:24"/>
    <n v="25"/>
    <x v="10"/>
    <x v="18"/>
    <n v="1"/>
    <x v="2"/>
    <n v="1"/>
    <n v="0"/>
    <n v="0"/>
  </r>
  <r>
    <s v="NC"/>
    <n v="5"/>
    <x v="1"/>
    <s v="Ferrari"/>
    <n v="0"/>
    <s v="DNF"/>
    <n v="0"/>
    <x v="10"/>
    <x v="18"/>
    <n v="5"/>
    <x v="3"/>
    <n v="0"/>
    <n v="0"/>
    <n v="0"/>
  </r>
  <r>
    <n v="2"/>
    <n v="44"/>
    <x v="0"/>
    <s v="Mercedes"/>
    <n v="56"/>
    <s v="+12.770s"/>
    <n v="18"/>
    <x v="10"/>
    <x v="1"/>
    <n v="1"/>
    <x v="1"/>
    <n v="0"/>
    <n v="1"/>
    <n v="0"/>
  </r>
  <r>
    <n v="4"/>
    <n v="5"/>
    <x v="1"/>
    <s v="Ferrari"/>
    <n v="56"/>
    <s v="+37.362s"/>
    <n v="12"/>
    <x v="10"/>
    <x v="1"/>
    <n v="20"/>
    <x v="3"/>
    <n v="0"/>
    <n v="0"/>
    <n v="0"/>
  </r>
  <r>
    <n v="1"/>
    <n v="44"/>
    <x v="0"/>
    <s v="Mercedes"/>
    <n v="53"/>
    <d v="1899-12-30T01:27:31"/>
    <n v="25"/>
    <x v="10"/>
    <x v="14"/>
    <n v="1"/>
    <x v="2"/>
    <n v="1"/>
    <n v="0"/>
    <n v="0"/>
  </r>
  <r>
    <s v="NC"/>
    <n v="5"/>
    <x v="1"/>
    <s v="Ferrari"/>
    <n v="4"/>
    <s v="DNF"/>
    <n v="0"/>
    <x v="10"/>
    <x v="14"/>
    <n v="2"/>
    <x v="3"/>
    <n v="0"/>
    <n v="0"/>
    <n v="0"/>
  </r>
  <r>
    <n v="1"/>
    <n v="44"/>
    <x v="0"/>
    <s v="Mercedes"/>
    <n v="56"/>
    <d v="1899-12-30T01:33:51"/>
    <n v="25"/>
    <x v="10"/>
    <x v="6"/>
    <n v="1"/>
    <x v="2"/>
    <n v="1"/>
    <n v="0"/>
    <n v="0"/>
  </r>
  <r>
    <n v="2"/>
    <n v="5"/>
    <x v="1"/>
    <s v="Ferrari"/>
    <n v="56"/>
    <s v="+10.143s"/>
    <n v="18"/>
    <x v="10"/>
    <x v="6"/>
    <n v="2"/>
    <x v="1"/>
    <n v="0"/>
    <n v="1"/>
    <n v="0"/>
  </r>
  <r>
    <n v="4"/>
    <n v="5"/>
    <x v="1"/>
    <s v="Ferrari"/>
    <n v="71"/>
    <s v="+70.078s"/>
    <n v="12"/>
    <x v="10"/>
    <x v="24"/>
    <n v="1"/>
    <x v="3"/>
    <n v="0"/>
    <n v="0"/>
    <n v="0"/>
  </r>
  <r>
    <n v="9"/>
    <n v="44"/>
    <x v="0"/>
    <s v="Mercedes"/>
    <n v="70"/>
    <s v="+1 lap"/>
    <n v="2"/>
    <x v="10"/>
    <x v="24"/>
    <n v="3"/>
    <x v="3"/>
    <n v="0"/>
    <n v="0"/>
    <n v="0"/>
  </r>
  <r>
    <n v="1"/>
    <n v="5"/>
    <x v="1"/>
    <s v="Ferrari"/>
    <n v="71"/>
    <d v="1899-12-30T01:31:26"/>
    <n v="25"/>
    <x v="10"/>
    <x v="16"/>
    <n v="2"/>
    <x v="2"/>
    <n v="1"/>
    <n v="0"/>
    <n v="0"/>
  </r>
  <r>
    <n v="4"/>
    <n v="44"/>
    <x v="0"/>
    <s v="Mercedes"/>
    <n v="71"/>
    <s v="+5.468s"/>
    <n v="12"/>
    <x v="10"/>
    <x v="16"/>
    <n v="20"/>
    <x v="3"/>
    <n v="0"/>
    <n v="0"/>
    <n v="0"/>
  </r>
  <r>
    <n v="2"/>
    <n v="44"/>
    <x v="0"/>
    <s v="Mercedes"/>
    <n v="55"/>
    <s v="+3.899s"/>
    <n v="18"/>
    <x v="10"/>
    <x v="19"/>
    <n v="2"/>
    <x v="1"/>
    <n v="0"/>
    <n v="1"/>
    <n v="0"/>
  </r>
  <r>
    <n v="3"/>
    <n v="5"/>
    <x v="1"/>
    <s v="Ferrari"/>
    <n v="55"/>
    <s v="+19.330s"/>
    <n v="15"/>
    <x v="10"/>
    <x v="19"/>
    <n v="3"/>
    <x v="0"/>
    <n v="0"/>
    <n v="0"/>
    <n v="1"/>
  </r>
  <r>
    <n v="1"/>
    <n v="5"/>
    <x v="1"/>
    <s v="Ferrari"/>
    <n v="58"/>
    <d v="1899-12-30T01:29:33"/>
    <n v="25"/>
    <x v="11"/>
    <x v="0"/>
    <n v="1"/>
    <x v="2"/>
    <n v="1"/>
    <n v="0"/>
    <n v="0"/>
  </r>
  <r>
    <n v="2"/>
    <n v="44"/>
    <x v="0"/>
    <s v="Mercedes"/>
    <n v="58"/>
    <s v="+5.036s"/>
    <n v="18"/>
    <x v="11"/>
    <x v="0"/>
    <n v="3"/>
    <x v="1"/>
    <n v="0"/>
    <n v="1"/>
    <n v="0"/>
  </r>
  <r>
    <n v="1"/>
    <n v="5"/>
    <x v="1"/>
    <s v="Ferrari"/>
    <n v="57"/>
    <d v="1899-12-30T01:32:02"/>
    <n v="25"/>
    <x v="11"/>
    <x v="2"/>
    <n v="1"/>
    <x v="2"/>
    <n v="1"/>
    <n v="0"/>
    <n v="0"/>
  </r>
  <r>
    <n v="3"/>
    <n v="44"/>
    <x v="0"/>
    <s v="Mercedes"/>
    <n v="57"/>
    <s v="+6.512s"/>
    <n v="15"/>
    <x v="11"/>
    <x v="2"/>
    <n v="9"/>
    <x v="0"/>
    <n v="0"/>
    <n v="0"/>
    <n v="1"/>
  </r>
  <r>
    <n v="4"/>
    <n v="44"/>
    <x v="0"/>
    <s v="Mercedes"/>
    <n v="56"/>
    <s v="+16.985s"/>
    <n v="12"/>
    <x v="11"/>
    <x v="15"/>
    <n v="1"/>
    <x v="3"/>
    <n v="0"/>
    <n v="0"/>
    <n v="0"/>
  </r>
  <r>
    <n v="8"/>
    <n v="5"/>
    <x v="1"/>
    <s v="Ferrari"/>
    <n v="56"/>
    <s v="+35.286s"/>
    <n v="4"/>
    <x v="11"/>
    <x v="15"/>
    <n v="4"/>
    <x v="3"/>
    <n v="0"/>
    <n v="0"/>
    <n v="0"/>
  </r>
  <r>
    <n v="1"/>
    <n v="44"/>
    <x v="0"/>
    <s v="Mercedes"/>
    <n v="51"/>
    <d v="1899-12-30T01:43:44"/>
    <n v="25"/>
    <x v="11"/>
    <x v="25"/>
    <n v="1"/>
    <x v="2"/>
    <n v="1"/>
    <n v="0"/>
    <n v="0"/>
  </r>
  <r>
    <n v="4"/>
    <n v="5"/>
    <x v="1"/>
    <s v="Ferrari"/>
    <n v="51"/>
    <s v="+5.329s"/>
    <n v="12"/>
    <x v="11"/>
    <x v="25"/>
    <n v="2"/>
    <x v="3"/>
    <n v="0"/>
    <n v="0"/>
    <n v="0"/>
  </r>
  <r>
    <n v="1"/>
    <n v="44"/>
    <x v="0"/>
    <s v="Mercedes"/>
    <n v="66"/>
    <d v="1899-12-30T01:35:30"/>
    <n v="25"/>
    <x v="11"/>
    <x v="3"/>
    <n v="1"/>
    <x v="2"/>
    <n v="1"/>
    <n v="0"/>
    <n v="0"/>
  </r>
  <r>
    <n v="4"/>
    <n v="5"/>
    <x v="1"/>
    <s v="Ferrari"/>
    <n v="66"/>
    <s v="+27.584s"/>
    <n v="12"/>
    <x v="11"/>
    <x v="3"/>
    <n v="3"/>
    <x v="3"/>
    <n v="0"/>
    <n v="0"/>
    <n v="0"/>
  </r>
  <r>
    <n v="2"/>
    <n v="5"/>
    <x v="1"/>
    <s v="Ferrari"/>
    <n v="78"/>
    <s v="+7.336s"/>
    <n v="18"/>
    <x v="11"/>
    <x v="4"/>
    <n v="2"/>
    <x v="1"/>
    <n v="0"/>
    <n v="1"/>
    <n v="0"/>
  </r>
  <r>
    <n v="3"/>
    <n v="44"/>
    <x v="0"/>
    <s v="Mercedes"/>
    <n v="78"/>
    <s v="+17.013s"/>
    <n v="15"/>
    <x v="11"/>
    <x v="4"/>
    <n v="3"/>
    <x v="0"/>
    <n v="0"/>
    <n v="0"/>
    <n v="1"/>
  </r>
  <r>
    <n v="1"/>
    <n v="5"/>
    <x v="1"/>
    <s v="Ferrari"/>
    <n v="68"/>
    <d v="1899-12-30T01:28:31"/>
    <n v="25"/>
    <x v="11"/>
    <x v="5"/>
    <n v="1"/>
    <x v="2"/>
    <n v="1"/>
    <n v="0"/>
    <n v="0"/>
  </r>
  <r>
    <n v="5"/>
    <n v="44"/>
    <x v="0"/>
    <s v="Mercedes"/>
    <n v="68"/>
    <s v="+21.559s"/>
    <n v="10"/>
    <x v="11"/>
    <x v="5"/>
    <n v="4"/>
    <x v="3"/>
    <n v="0"/>
    <n v="0"/>
    <n v="0"/>
  </r>
  <r>
    <n v="1"/>
    <n v="44"/>
    <x v="0"/>
    <s v="Mercedes"/>
    <n v="53"/>
    <d v="1899-12-30T01:30:11"/>
    <n v="25"/>
    <x v="11"/>
    <x v="7"/>
    <n v="1"/>
    <x v="2"/>
    <n v="1"/>
    <n v="0"/>
    <n v="0"/>
  </r>
  <r>
    <n v="5"/>
    <n v="5"/>
    <x v="1"/>
    <s v="Ferrari"/>
    <n v="53"/>
    <s v="+61.935s"/>
    <n v="10"/>
    <x v="11"/>
    <x v="7"/>
    <n v="3"/>
    <x v="3"/>
    <n v="0"/>
    <n v="0"/>
    <n v="0"/>
  </r>
  <r>
    <n v="3"/>
    <n v="5"/>
    <x v="1"/>
    <s v="Ferrari"/>
    <n v="71"/>
    <s v="+3.181s"/>
    <n v="15"/>
    <x v="11"/>
    <x v="22"/>
    <n v="2"/>
    <x v="0"/>
    <n v="0"/>
    <n v="0"/>
    <n v="1"/>
  </r>
  <r>
    <s v="NC"/>
    <n v="44"/>
    <x v="0"/>
    <s v="Mercedes"/>
    <n v="62"/>
    <s v="DNF"/>
    <n v="0"/>
    <x v="11"/>
    <x v="22"/>
    <n v="6"/>
    <x v="3"/>
    <n v="0"/>
    <n v="0"/>
    <n v="0"/>
  </r>
  <r>
    <n v="1"/>
    <n v="5"/>
    <x v="1"/>
    <s v="Ferrari"/>
    <n v="52"/>
    <d v="1899-12-30T01:27:30"/>
    <n v="25"/>
    <x v="11"/>
    <x v="8"/>
    <n v="1"/>
    <x v="2"/>
    <n v="1"/>
    <n v="0"/>
    <n v="0"/>
  </r>
  <r>
    <n v="2"/>
    <n v="44"/>
    <x v="0"/>
    <s v="Mercedes"/>
    <n v="52"/>
    <s v="+2.264s"/>
    <n v="18"/>
    <x v="11"/>
    <x v="8"/>
    <n v="2"/>
    <x v="1"/>
    <n v="0"/>
    <n v="1"/>
    <n v="0"/>
  </r>
  <r>
    <n v="1"/>
    <n v="44"/>
    <x v="0"/>
    <s v="Mercedes"/>
    <n v="67"/>
    <d v="1899-12-30T01:32:30"/>
    <n v="25"/>
    <x v="11"/>
    <x v="17"/>
    <n v="1"/>
    <x v="2"/>
    <n v="1"/>
    <n v="0"/>
    <n v="0"/>
  </r>
  <r>
    <s v="NC"/>
    <n v="5"/>
    <x v="1"/>
    <s v="Ferrari"/>
    <n v="51"/>
    <s v="DNF"/>
    <n v="0"/>
    <x v="11"/>
    <x v="17"/>
    <n v="14"/>
    <x v="3"/>
    <n v="0"/>
    <n v="0"/>
    <n v="0"/>
  </r>
  <r>
    <n v="1"/>
    <n v="44"/>
    <x v="0"/>
    <s v="Mercedes"/>
    <n v="70"/>
    <d v="1899-12-30T01:37:16"/>
    <n v="25"/>
    <x v="11"/>
    <x v="10"/>
    <n v="1"/>
    <x v="2"/>
    <n v="1"/>
    <n v="0"/>
    <n v="0"/>
  </r>
  <r>
    <n v="2"/>
    <n v="5"/>
    <x v="1"/>
    <s v="Ferrari"/>
    <n v="70"/>
    <s v="+17.123s"/>
    <n v="18"/>
    <x v="11"/>
    <x v="10"/>
    <n v="4"/>
    <x v="1"/>
    <n v="0"/>
    <n v="1"/>
    <n v="0"/>
  </r>
  <r>
    <n v="1"/>
    <n v="5"/>
    <x v="1"/>
    <s v="Ferrari"/>
    <n v="44"/>
    <d v="1899-12-30T01:23:34"/>
    <n v="25"/>
    <x v="11"/>
    <x v="13"/>
    <n v="1"/>
    <x v="2"/>
    <n v="1"/>
    <n v="0"/>
    <n v="0"/>
  </r>
  <r>
    <n v="2"/>
    <n v="44"/>
    <x v="0"/>
    <s v="Mercedes"/>
    <n v="44"/>
    <s v="+11.061s"/>
    <n v="18"/>
    <x v="11"/>
    <x v="13"/>
    <n v="2"/>
    <x v="1"/>
    <n v="0"/>
    <n v="1"/>
    <n v="0"/>
  </r>
  <r>
    <n v="1"/>
    <n v="44"/>
    <x v="0"/>
    <s v="Mercedes"/>
    <n v="53"/>
    <d v="1899-12-30T01:16:54"/>
    <n v="25"/>
    <x v="11"/>
    <x v="12"/>
    <n v="2"/>
    <x v="2"/>
    <n v="1"/>
    <n v="0"/>
    <n v="0"/>
  </r>
  <r>
    <n v="4"/>
    <n v="5"/>
    <x v="1"/>
    <s v="Ferrari"/>
    <n v="53"/>
    <s v="+16.151s"/>
    <n v="12"/>
    <x v="11"/>
    <x v="12"/>
    <n v="3"/>
    <x v="3"/>
    <n v="0"/>
    <n v="0"/>
    <n v="0"/>
  </r>
  <r>
    <n v="1"/>
    <n v="44"/>
    <x v="0"/>
    <s v="Mercedes"/>
    <n v="61"/>
    <d v="1899-12-30T01:51:12"/>
    <n v="25"/>
    <x v="11"/>
    <x v="18"/>
    <n v="1"/>
    <x v="2"/>
    <n v="1"/>
    <n v="0"/>
    <n v="0"/>
  </r>
  <r>
    <n v="3"/>
    <n v="5"/>
    <x v="1"/>
    <s v="Ferrari"/>
    <n v="61"/>
    <s v="+39.945s"/>
    <n v="15"/>
    <x v="11"/>
    <x v="18"/>
    <n v="3"/>
    <x v="0"/>
    <n v="0"/>
    <n v="0"/>
    <n v="1"/>
  </r>
  <r>
    <n v="1"/>
    <n v="44"/>
    <x v="0"/>
    <s v="Mercedes"/>
    <n v="53"/>
    <d v="1899-12-30T01:27:25"/>
    <n v="25"/>
    <x v="11"/>
    <x v="23"/>
    <n v="2"/>
    <x v="2"/>
    <n v="1"/>
    <n v="0"/>
    <n v="0"/>
  </r>
  <r>
    <n v="3"/>
    <n v="5"/>
    <x v="1"/>
    <s v="Ferrari"/>
    <n v="53"/>
    <s v="+7.487s"/>
    <n v="15"/>
    <x v="11"/>
    <x v="23"/>
    <n v="3"/>
    <x v="0"/>
    <n v="0"/>
    <n v="0"/>
    <n v="1"/>
  </r>
  <r>
    <n v="1"/>
    <n v="44"/>
    <x v="0"/>
    <s v="Mercedes"/>
    <n v="53"/>
    <d v="1899-12-30T01:27:17"/>
    <n v="25"/>
    <x v="11"/>
    <x v="14"/>
    <n v="1"/>
    <x v="2"/>
    <n v="1"/>
    <n v="0"/>
    <n v="0"/>
  </r>
  <r>
    <n v="6"/>
    <n v="5"/>
    <x v="1"/>
    <s v="Ferrari"/>
    <n v="53"/>
    <s v="+69.873s"/>
    <n v="8"/>
    <x v="11"/>
    <x v="14"/>
    <n v="8"/>
    <x v="3"/>
    <n v="0"/>
    <n v="0"/>
    <n v="0"/>
  </r>
  <r>
    <n v="3"/>
    <n v="44"/>
    <x v="0"/>
    <s v="Mercedes"/>
    <n v="56"/>
    <s v="+2.342s"/>
    <n v="15"/>
    <x v="11"/>
    <x v="6"/>
    <n v="1"/>
    <x v="0"/>
    <n v="0"/>
    <n v="0"/>
    <n v="1"/>
  </r>
  <r>
    <n v="4"/>
    <n v="5"/>
    <x v="1"/>
    <s v="Ferrari"/>
    <n v="56"/>
    <s v="+18.222s"/>
    <n v="12"/>
    <x v="11"/>
    <x v="6"/>
    <n v="5"/>
    <x v="3"/>
    <n v="0"/>
    <n v="0"/>
    <n v="0"/>
  </r>
  <r>
    <n v="2"/>
    <n v="5"/>
    <x v="1"/>
    <s v="Ferrari"/>
    <n v="71"/>
    <s v="+17.316s"/>
    <n v="18"/>
    <x v="11"/>
    <x v="24"/>
    <n v="3"/>
    <x v="1"/>
    <n v="0"/>
    <n v="1"/>
    <n v="0"/>
  </r>
  <r>
    <n v="4"/>
    <n v="44"/>
    <x v="0"/>
    <s v="Mercedes"/>
    <n v="71"/>
    <s v="+78.738s"/>
    <n v="12"/>
    <x v="11"/>
    <x v="24"/>
    <n v="4"/>
    <x v="3"/>
    <n v="0"/>
    <n v="0"/>
    <n v="0"/>
  </r>
  <r>
    <n v="1"/>
    <n v="44"/>
    <x v="0"/>
    <s v="Mercedes"/>
    <n v="71"/>
    <d v="1899-12-30T01:27:09"/>
    <n v="25"/>
    <x v="11"/>
    <x v="16"/>
    <n v="1"/>
    <x v="2"/>
    <n v="1"/>
    <n v="0"/>
    <n v="0"/>
  </r>
  <r>
    <n v="6"/>
    <n v="5"/>
    <x v="1"/>
    <s v="Ferrari"/>
    <n v="71"/>
    <s v="+26.997s"/>
    <n v="8"/>
    <x v="11"/>
    <x v="16"/>
    <n v="2"/>
    <x v="3"/>
    <n v="0"/>
    <n v="0"/>
    <n v="0"/>
  </r>
  <r>
    <n v="1"/>
    <n v="44"/>
    <x v="0"/>
    <s v="Mercedes"/>
    <n v="55"/>
    <d v="1899-12-30T01:39:40"/>
    <n v="25"/>
    <x v="11"/>
    <x v="19"/>
    <n v="1"/>
    <x v="2"/>
    <n v="1"/>
    <n v="0"/>
    <n v="0"/>
  </r>
  <r>
    <n v="2"/>
    <n v="5"/>
    <x v="1"/>
    <s v="Ferrari"/>
    <n v="55"/>
    <s v="+2.581s"/>
    <n v="18"/>
    <x v="11"/>
    <x v="19"/>
    <n v="3"/>
    <x v="1"/>
    <n v="0"/>
    <n v="1"/>
    <n v="0"/>
  </r>
  <r>
    <n v="2"/>
    <n v="44"/>
    <x v="0"/>
    <s v="Mercedes"/>
    <n v="58"/>
    <s v="+20.886s"/>
    <n v="18"/>
    <x v="12"/>
    <x v="0"/>
    <n v="1"/>
    <x v="1"/>
    <n v="0"/>
    <n v="1"/>
    <n v="0"/>
  </r>
  <r>
    <n v="4"/>
    <n v="5"/>
    <x v="1"/>
    <s v="Ferrari"/>
    <n v="58"/>
    <s v="+57.109s"/>
    <n v="12"/>
    <x v="12"/>
    <x v="0"/>
    <n v="3"/>
    <x v="3"/>
    <n v="0"/>
    <n v="0"/>
    <n v="0"/>
  </r>
  <r>
    <n v="1"/>
    <n v="44"/>
    <x v="0"/>
    <s v="Mercedes"/>
    <n v="57"/>
    <d v="1899-12-30T01:34:21"/>
    <n v="25"/>
    <x v="12"/>
    <x v="2"/>
    <n v="2"/>
    <x v="2"/>
    <n v="1"/>
    <n v="0"/>
    <n v="0"/>
  </r>
  <r>
    <n v="5"/>
    <n v="5"/>
    <x v="1"/>
    <s v="Ferrari"/>
    <n v="57"/>
    <s v="+36.068s"/>
    <n v="10"/>
    <x v="12"/>
    <x v="2"/>
    <n v="3"/>
    <x v="3"/>
    <n v="0"/>
    <n v="0"/>
    <n v="0"/>
  </r>
  <r>
    <n v="1"/>
    <n v="44"/>
    <x v="0"/>
    <s v="Mercedes"/>
    <n v="56"/>
    <d v="1899-12-30T01:32:06"/>
    <n v="25"/>
    <x v="12"/>
    <x v="15"/>
    <n v="2"/>
    <x v="2"/>
    <n v="1"/>
    <n v="0"/>
    <n v="0"/>
  </r>
  <r>
    <n v="3"/>
    <n v="5"/>
    <x v="1"/>
    <s v="Ferrari"/>
    <n v="56"/>
    <s v="+13.744s"/>
    <n v="15"/>
    <x v="12"/>
    <x v="15"/>
    <n v="3"/>
    <x v="0"/>
    <n v="0"/>
    <n v="0"/>
    <n v="1"/>
  </r>
  <r>
    <n v="2"/>
    <n v="44"/>
    <x v="0"/>
    <s v="Mercedes"/>
    <n v="51"/>
    <s v="+1.524s"/>
    <n v="18"/>
    <x v="12"/>
    <x v="25"/>
    <n v="2"/>
    <x v="1"/>
    <n v="0"/>
    <n v="1"/>
    <n v="0"/>
  </r>
  <r>
    <n v="3"/>
    <n v="5"/>
    <x v="1"/>
    <s v="Ferrari"/>
    <n v="51"/>
    <s v="+11.739s"/>
    <n v="15"/>
    <x v="12"/>
    <x v="25"/>
    <n v="3"/>
    <x v="0"/>
    <n v="0"/>
    <n v="0"/>
    <n v="1"/>
  </r>
  <r>
    <n v="1"/>
    <n v="44"/>
    <x v="0"/>
    <s v="Mercedes"/>
    <n v="66"/>
    <d v="1899-12-30T01:35:50"/>
    <n v="26"/>
    <x v="12"/>
    <x v="3"/>
    <n v="2"/>
    <x v="2"/>
    <n v="1"/>
    <n v="0"/>
    <n v="0"/>
  </r>
  <r>
    <n v="4"/>
    <n v="5"/>
    <x v="1"/>
    <s v="Ferrari"/>
    <n v="66"/>
    <s v="+9.167s"/>
    <n v="12"/>
    <x v="12"/>
    <x v="3"/>
    <n v="3"/>
    <x v="3"/>
    <n v="0"/>
    <n v="0"/>
    <n v="0"/>
  </r>
  <r>
    <n v="1"/>
    <n v="44"/>
    <x v="0"/>
    <s v="Mercedes"/>
    <n v="78"/>
    <d v="1899-12-30T01:43:28"/>
    <n v="25"/>
    <x v="12"/>
    <x v="4"/>
    <n v="1"/>
    <x v="2"/>
    <n v="1"/>
    <n v="0"/>
    <n v="0"/>
  </r>
  <r>
    <n v="2"/>
    <n v="5"/>
    <x v="1"/>
    <s v="Ferrari"/>
    <n v="78"/>
    <s v="+2.602s"/>
    <n v="18"/>
    <x v="12"/>
    <x v="4"/>
    <n v="4"/>
    <x v="1"/>
    <n v="0"/>
    <n v="1"/>
    <n v="0"/>
  </r>
  <r>
    <n v="1"/>
    <n v="44"/>
    <x v="0"/>
    <s v="Mercedes"/>
    <n v="70"/>
    <d v="1899-12-30T01:29:07"/>
    <n v="25"/>
    <x v="12"/>
    <x v="5"/>
    <n v="1"/>
    <x v="2"/>
    <n v="1"/>
    <n v="0"/>
    <n v="0"/>
  </r>
  <r>
    <n v="2"/>
    <n v="5"/>
    <x v="1"/>
    <s v="Ferrari"/>
    <n v="70"/>
    <s v="+3.658s"/>
    <n v="18"/>
    <x v="12"/>
    <x v="5"/>
    <n v="2"/>
    <x v="1"/>
    <n v="0"/>
    <n v="1"/>
    <n v="0"/>
  </r>
  <r>
    <n v="1"/>
    <n v="44"/>
    <x v="0"/>
    <s v="Mercedes"/>
    <n v="53"/>
    <d v="1899-12-30T01:24:31"/>
    <n v="25"/>
    <x v="12"/>
    <x v="7"/>
    <n v="1"/>
    <x v="2"/>
    <n v="1"/>
    <n v="0"/>
    <n v="0"/>
  </r>
  <r>
    <n v="5"/>
    <n v="5"/>
    <x v="1"/>
    <s v="Ferrari"/>
    <n v="53"/>
    <s v="+62.796s"/>
    <n v="11"/>
    <x v="12"/>
    <x v="7"/>
    <n v="7"/>
    <x v="3"/>
    <n v="0"/>
    <n v="0"/>
    <n v="0"/>
  </r>
  <r>
    <n v="4"/>
    <n v="5"/>
    <x v="1"/>
    <s v="Ferrari"/>
    <n v="71"/>
    <s v="+19.610s"/>
    <n v="12"/>
    <x v="12"/>
    <x v="22"/>
    <n v="4"/>
    <x v="3"/>
    <n v="0"/>
    <n v="0"/>
    <n v="0"/>
  </r>
  <r>
    <n v="5"/>
    <n v="44"/>
    <x v="0"/>
    <s v="Mercedes"/>
    <n v="71"/>
    <s v="+22.805s"/>
    <n v="10"/>
    <x v="12"/>
    <x v="22"/>
    <n v="9"/>
    <x v="3"/>
    <n v="0"/>
    <n v="0"/>
    <n v="0"/>
  </r>
  <r>
    <n v="1"/>
    <n v="44"/>
    <x v="0"/>
    <s v="Mercedes"/>
    <n v="52"/>
    <d v="1899-12-30T01:21:08"/>
    <n v="26"/>
    <x v="12"/>
    <x v="8"/>
    <n v="2"/>
    <x v="2"/>
    <n v="1"/>
    <n v="0"/>
    <n v="0"/>
  </r>
  <r>
    <n v="16"/>
    <n v="5"/>
    <x v="1"/>
    <s v="Ferrari"/>
    <n v="51"/>
    <s v="+1 lap"/>
    <n v="0"/>
    <x v="12"/>
    <x v="8"/>
    <n v="6"/>
    <x v="3"/>
    <n v="0"/>
    <n v="0"/>
    <n v="0"/>
  </r>
  <r>
    <n v="2"/>
    <n v="5"/>
    <x v="1"/>
    <s v="Ferrari"/>
    <n v="64"/>
    <s v="+7.333s"/>
    <n v="18"/>
    <x v="12"/>
    <x v="17"/>
    <n v="1"/>
    <x v="1"/>
    <n v="0"/>
    <n v="1"/>
    <n v="0"/>
  </r>
  <r>
    <n v="9"/>
    <n v="44"/>
    <x v="0"/>
    <s v="Mercedes"/>
    <n v="64"/>
    <s v="+19.667s"/>
    <n v="2"/>
    <x v="12"/>
    <x v="17"/>
    <n v="20"/>
    <x v="3"/>
    <n v="0"/>
    <n v="0"/>
    <n v="0"/>
  </r>
  <r>
    <n v="1"/>
    <n v="44"/>
    <x v="0"/>
    <s v="Mercedes"/>
    <n v="70"/>
    <d v="1899-12-30T01:35:04"/>
    <n v="25"/>
    <x v="12"/>
    <x v="10"/>
    <n v="3"/>
    <x v="2"/>
    <n v="1"/>
    <n v="0"/>
    <n v="0"/>
  </r>
  <r>
    <n v="3"/>
    <n v="5"/>
    <x v="1"/>
    <s v="Ferrari"/>
    <n v="70"/>
    <s v="+61.433s"/>
    <n v="15"/>
    <x v="12"/>
    <x v="10"/>
    <n v="5"/>
    <x v="0"/>
    <n v="0"/>
    <n v="0"/>
    <n v="1"/>
  </r>
  <r>
    <n v="2"/>
    <n v="44"/>
    <x v="0"/>
    <s v="Mercedes"/>
    <n v="44"/>
    <s v="+0.981s"/>
    <n v="18"/>
    <x v="12"/>
    <x v="13"/>
    <n v="2"/>
    <x v="1"/>
    <n v="0"/>
    <n v="1"/>
    <n v="0"/>
  </r>
  <r>
    <n v="4"/>
    <n v="5"/>
    <x v="1"/>
    <s v="Ferrari"/>
    <n v="44"/>
    <s v="+26.422s"/>
    <n v="13"/>
    <x v="12"/>
    <x v="13"/>
    <n v="3"/>
    <x v="3"/>
    <n v="0"/>
    <n v="0"/>
    <n v="0"/>
  </r>
  <r>
    <n v="3"/>
    <n v="44"/>
    <x v="0"/>
    <s v="Mercedes"/>
    <n v="53"/>
    <s v="+35.199s"/>
    <n v="16"/>
    <x v="12"/>
    <x v="12"/>
    <n v="2"/>
    <x v="0"/>
    <n v="0"/>
    <n v="0"/>
    <n v="1"/>
  </r>
  <r>
    <n v="13"/>
    <n v="5"/>
    <x v="1"/>
    <s v="Ferrari"/>
    <n v="52"/>
    <s v="+1 lap"/>
    <n v="0"/>
    <x v="12"/>
    <x v="12"/>
    <n v="4"/>
    <x v="3"/>
    <n v="0"/>
    <n v="0"/>
    <n v="0"/>
  </r>
  <r>
    <n v="1"/>
    <n v="5"/>
    <x v="1"/>
    <s v="Ferrari"/>
    <n v="61"/>
    <d v="1899-12-30T01:58:34"/>
    <n v="25"/>
    <x v="12"/>
    <x v="18"/>
    <n v="2"/>
    <x v="2"/>
    <n v="1"/>
    <n v="0"/>
    <n v="0"/>
  </r>
  <r>
    <n v="4"/>
    <n v="44"/>
    <x v="0"/>
    <s v="Mercedes"/>
    <n v="61"/>
    <s v="+4.608s"/>
    <n v="12"/>
    <x v="12"/>
    <x v="18"/>
    <n v="3"/>
    <x v="3"/>
    <n v="0"/>
    <n v="0"/>
    <n v="0"/>
  </r>
  <r>
    <n v="1"/>
    <n v="44"/>
    <x v="0"/>
    <s v="Mercedes"/>
    <n v="53"/>
    <d v="1899-12-30T01:33:39"/>
    <n v="26"/>
    <x v="12"/>
    <x v="23"/>
    <n v="2"/>
    <x v="2"/>
    <n v="1"/>
    <n v="0"/>
    <n v="0"/>
  </r>
  <r>
    <s v="NC"/>
    <n v="5"/>
    <x v="1"/>
    <s v="Ferrari"/>
    <n v="26"/>
    <s v="DNF"/>
    <n v="0"/>
    <x v="12"/>
    <x v="23"/>
    <n v="3"/>
    <x v="3"/>
    <n v="0"/>
    <n v="0"/>
    <n v="0"/>
  </r>
  <r>
    <n v="2"/>
    <n v="5"/>
    <x v="1"/>
    <s v="Ferrari"/>
    <n v="52"/>
    <s v="+13.343s"/>
    <n v="18"/>
    <x v="12"/>
    <x v="14"/>
    <n v="1"/>
    <x v="1"/>
    <n v="0"/>
    <n v="1"/>
    <n v="0"/>
  </r>
  <r>
    <n v="3"/>
    <n v="44"/>
    <x v="0"/>
    <s v="Mercedes"/>
    <n v="52"/>
    <s v="+13.858s"/>
    <n v="16"/>
    <x v="12"/>
    <x v="14"/>
    <n v="4"/>
    <x v="0"/>
    <n v="0"/>
    <n v="0"/>
    <n v="1"/>
  </r>
  <r>
    <n v="1"/>
    <n v="44"/>
    <x v="0"/>
    <s v="Mercedes"/>
    <n v="71"/>
    <d v="1899-12-30T01:36:49"/>
    <n v="25"/>
    <x v="12"/>
    <x v="24"/>
    <n v="2"/>
    <x v="2"/>
    <n v="1"/>
    <n v="0"/>
    <n v="0"/>
  </r>
  <r>
    <n v="2"/>
    <n v="5"/>
    <x v="1"/>
    <s v="Ferrari"/>
    <n v="71"/>
    <s v="+1.766s"/>
    <n v="18"/>
    <x v="12"/>
    <x v="24"/>
    <n v="3"/>
    <x v="1"/>
    <n v="0"/>
    <n v="1"/>
    <n v="0"/>
  </r>
  <r>
    <n v="2"/>
    <n v="44"/>
    <x v="0"/>
    <s v="Mercedes"/>
    <n v="56"/>
    <s v="+4.148s"/>
    <n v="18"/>
    <x v="12"/>
    <x v="6"/>
    <n v="2"/>
    <x v="1"/>
    <n v="0"/>
    <n v="1"/>
    <n v="0"/>
  </r>
  <r>
    <s v="NC"/>
    <n v="5"/>
    <x v="1"/>
    <s v="Ferrari"/>
    <n v="7"/>
    <s v="DNF"/>
    <n v="0"/>
    <x v="12"/>
    <x v="6"/>
    <n v="5"/>
    <x v="3"/>
    <n v="0"/>
    <n v="0"/>
    <n v="0"/>
  </r>
  <r>
    <n v="7"/>
    <n v="44"/>
    <x v="0"/>
    <s v="Mercedes"/>
    <n v="71"/>
    <s v="+11.139s"/>
    <n v="6"/>
    <x v="12"/>
    <x v="16"/>
    <n v="2"/>
    <x v="3"/>
    <n v="0"/>
    <n v="0"/>
    <n v="0"/>
  </r>
  <r>
    <n v="17"/>
    <n v="5"/>
    <x v="1"/>
    <s v="Ferrari"/>
    <n v="65"/>
    <s v="DNF"/>
    <n v="0"/>
    <x v="12"/>
    <x v="16"/>
    <n v="3"/>
    <x v="3"/>
    <n v="0"/>
    <n v="0"/>
    <n v="0"/>
  </r>
  <r>
    <n v="1"/>
    <n v="44"/>
    <x v="0"/>
    <s v="Mercedes"/>
    <n v="55"/>
    <d v="1899-12-30T01:34:06"/>
    <n v="26"/>
    <x v="12"/>
    <x v="19"/>
    <n v="1"/>
    <x v="2"/>
    <n v="1"/>
    <n v="0"/>
    <n v="0"/>
  </r>
  <r>
    <n v="5"/>
    <n v="5"/>
    <x v="1"/>
    <s v="Ferrari"/>
    <n v="55"/>
    <s v="+64.357s"/>
    <n v="10"/>
    <x v="12"/>
    <x v="19"/>
    <n v="4"/>
    <x v="3"/>
    <n v="0"/>
    <n v="0"/>
    <n v="0"/>
  </r>
  <r>
    <n v="4"/>
    <n v="44"/>
    <x v="0"/>
    <s v="Mercedes"/>
    <n v="71"/>
    <s v="+5.689s"/>
    <n v="12"/>
    <x v="13"/>
    <x v="22"/>
    <n v="5"/>
    <x v="3"/>
    <n v="0"/>
    <n v="0"/>
    <n v="0"/>
  </r>
  <r>
    <n v="10"/>
    <n v="5"/>
    <x v="1"/>
    <s v="Ferrari"/>
    <n v="71"/>
    <s v="+24.545s"/>
    <n v="1"/>
    <x v="13"/>
    <x v="22"/>
    <n v="11"/>
    <x v="3"/>
    <n v="0"/>
    <n v="0"/>
    <n v="0"/>
  </r>
  <r>
    <n v="1"/>
    <n v="44"/>
    <x v="0"/>
    <s v="Mercedes"/>
    <n v="71"/>
    <d v="1899-12-30T01:22:51"/>
    <n v="25"/>
    <x v="13"/>
    <x v="26"/>
    <n v="1"/>
    <x v="2"/>
    <n v="1"/>
    <n v="0"/>
    <n v="0"/>
  </r>
  <r>
    <s v="NC"/>
    <n v="5"/>
    <x v="1"/>
    <s v="Ferrari"/>
    <n v="1"/>
    <s v="DNF"/>
    <n v="0"/>
    <x v="13"/>
    <x v="26"/>
    <n v="10"/>
    <x v="3"/>
    <n v="0"/>
    <n v="0"/>
    <n v="0"/>
  </r>
  <r>
    <n v="1"/>
    <n v="44"/>
    <x v="0"/>
    <s v="Mercedes"/>
    <n v="70"/>
    <d v="1899-12-30T01:36:12"/>
    <n v="26"/>
    <x v="13"/>
    <x v="10"/>
    <n v="1"/>
    <x v="2"/>
    <n v="1"/>
    <n v="0"/>
    <n v="0"/>
  </r>
  <r>
    <n v="6"/>
    <n v="5"/>
    <x v="1"/>
    <s v="Ferrari"/>
    <n v="69"/>
    <s v="+1 lap"/>
    <n v="8"/>
    <x v="13"/>
    <x v="10"/>
    <n v="5"/>
    <x v="3"/>
    <n v="0"/>
    <n v="0"/>
    <n v="0"/>
  </r>
  <r>
    <n v="1"/>
    <n v="44"/>
    <x v="0"/>
    <s v="Mercedes"/>
    <n v="52"/>
    <d v="1899-12-30T01:28:01"/>
    <n v="25"/>
    <x v="13"/>
    <x v="8"/>
    <n v="1"/>
    <x v="2"/>
    <n v="1"/>
    <n v="0"/>
    <n v="0"/>
  </r>
  <r>
    <n v="10"/>
    <n v="5"/>
    <x v="1"/>
    <s v="Ferrari"/>
    <n v="52"/>
    <s v="+41.857s"/>
    <n v="1"/>
    <x v="13"/>
    <x v="8"/>
    <n v="10"/>
    <x v="3"/>
    <n v="0"/>
    <n v="0"/>
    <n v="0"/>
  </r>
  <r>
    <n v="2"/>
    <n v="44"/>
    <x v="0"/>
    <s v="Mercedes"/>
    <n v="52"/>
    <s v="+11.326s"/>
    <n v="19"/>
    <x v="13"/>
    <x v="27"/>
    <n v="2"/>
    <x v="1"/>
    <n v="0"/>
    <n v="1"/>
    <n v="0"/>
  </r>
  <r>
    <n v="12"/>
    <n v="5"/>
    <x v="1"/>
    <s v="Ferrari"/>
    <n v="52"/>
    <s v="+73.370s"/>
    <n v="0"/>
    <x v="13"/>
    <x v="27"/>
    <n v="11"/>
    <x v="3"/>
    <n v="0"/>
    <n v="0"/>
    <n v="0"/>
  </r>
  <r>
    <n v="1"/>
    <n v="44"/>
    <x v="0"/>
    <s v="Mercedes"/>
    <n v="66"/>
    <d v="1899-12-30T01:31:45"/>
    <n v="25"/>
    <x v="13"/>
    <x v="3"/>
    <n v="1"/>
    <x v="2"/>
    <n v="1"/>
    <n v="0"/>
    <n v="0"/>
  </r>
  <r>
    <n v="7"/>
    <n v="5"/>
    <x v="1"/>
    <s v="Ferrari"/>
    <n v="65"/>
    <s v="+1 lap"/>
    <n v="6"/>
    <x v="13"/>
    <x v="3"/>
    <n v="11"/>
    <x v="3"/>
    <n v="0"/>
    <n v="0"/>
    <n v="0"/>
  </r>
  <r>
    <n v="1"/>
    <n v="44"/>
    <x v="0"/>
    <s v="Mercedes"/>
    <n v="44"/>
    <d v="1899-12-30T01:24:09"/>
    <n v="25"/>
    <x v="13"/>
    <x v="13"/>
    <n v="1"/>
    <x v="2"/>
    <n v="1"/>
    <n v="0"/>
    <n v="0"/>
  </r>
  <r>
    <n v="13"/>
    <n v="5"/>
    <x v="1"/>
    <s v="Ferrari"/>
    <n v="44"/>
    <s v="+72.894s"/>
    <n v="0"/>
    <x v="13"/>
    <x v="13"/>
    <n v="14"/>
    <x v="3"/>
    <n v="0"/>
    <n v="0"/>
    <n v="0"/>
  </r>
  <r>
    <n v="7"/>
    <n v="44"/>
    <x v="0"/>
    <s v="Mercedes"/>
    <n v="53"/>
    <s v="+17.245s"/>
    <n v="7"/>
    <x v="13"/>
    <x v="12"/>
    <n v="1"/>
    <x v="3"/>
    <n v="0"/>
    <n v="0"/>
    <n v="0"/>
  </r>
  <r>
    <s v="NC"/>
    <n v="5"/>
    <x v="1"/>
    <s v="Ferrari"/>
    <n v="6"/>
    <s v="DNF"/>
    <n v="0"/>
    <x v="13"/>
    <x v="12"/>
    <n v="17"/>
    <x v="3"/>
    <n v="0"/>
    <n v="0"/>
    <n v="0"/>
  </r>
  <r>
    <n v="1"/>
    <n v="44"/>
    <x v="0"/>
    <s v="Mercedes"/>
    <n v="59"/>
    <d v="1899-12-30T02:19:35"/>
    <n v="26"/>
    <x v="13"/>
    <x v="28"/>
    <n v="1"/>
    <x v="2"/>
    <n v="1"/>
    <n v="0"/>
    <n v="0"/>
  </r>
  <r>
    <n v="10"/>
    <n v="5"/>
    <x v="1"/>
    <s v="Ferrari"/>
    <n v="59"/>
    <s v="+29.983s"/>
    <n v="1"/>
    <x v="13"/>
    <x v="28"/>
    <n v="14"/>
    <x v="3"/>
    <n v="0"/>
    <n v="0"/>
    <n v="0"/>
  </r>
  <r>
    <n v="3"/>
    <n v="44"/>
    <x v="0"/>
    <s v="Mercedes"/>
    <n v="53"/>
    <s v="+22.729s"/>
    <n v="15"/>
    <x v="13"/>
    <x v="23"/>
    <n v="1"/>
    <x v="0"/>
    <n v="0"/>
    <n v="0"/>
    <n v="1"/>
  </r>
  <r>
    <n v="13"/>
    <n v="5"/>
    <x v="1"/>
    <s v="Ferrari"/>
    <n v="52"/>
    <s v="+1 lap"/>
    <n v="0"/>
    <x v="13"/>
    <x v="23"/>
    <n v="14"/>
    <x v="3"/>
    <n v="0"/>
    <n v="0"/>
    <n v="0"/>
  </r>
  <r>
    <n v="1"/>
    <n v="44"/>
    <x v="0"/>
    <s v="Mercedes"/>
    <n v="60"/>
    <d v="1899-12-30T01:35:50"/>
    <n v="25"/>
    <x v="13"/>
    <x v="29"/>
    <n v="2"/>
    <x v="2"/>
    <n v="1"/>
    <n v="0"/>
    <n v="0"/>
  </r>
  <r>
    <n v="11"/>
    <n v="5"/>
    <x v="1"/>
    <s v="Ferrari"/>
    <n v="60"/>
    <s v="+40.810s"/>
    <n v="0"/>
    <x v="13"/>
    <x v="29"/>
    <n v="11"/>
    <x v="3"/>
    <n v="0"/>
    <n v="0"/>
    <n v="0"/>
  </r>
  <r>
    <n v="1"/>
    <n v="44"/>
    <x v="0"/>
    <s v="Mercedes"/>
    <n v="66"/>
    <d v="1899-12-30T01:29:57"/>
    <n v="26"/>
    <x v="13"/>
    <x v="30"/>
    <n v="1"/>
    <x v="2"/>
    <n v="1"/>
    <n v="0"/>
    <n v="0"/>
  </r>
  <r>
    <n v="10"/>
    <n v="5"/>
    <x v="1"/>
    <s v="Ferrari"/>
    <n v="65"/>
    <s v="+1 lap"/>
    <n v="1"/>
    <x v="13"/>
    <x v="30"/>
    <n v="15"/>
    <x v="3"/>
    <n v="0"/>
    <n v="0"/>
    <n v="0"/>
  </r>
  <r>
    <n v="1"/>
    <n v="44"/>
    <x v="0"/>
    <s v="Mercedes"/>
    <n v="63"/>
    <d v="1899-12-30T01:28:32"/>
    <n v="26"/>
    <x v="13"/>
    <x v="31"/>
    <n v="2"/>
    <x v="2"/>
    <n v="1"/>
    <n v="0"/>
    <n v="0"/>
  </r>
  <r>
    <n v="12"/>
    <n v="5"/>
    <x v="1"/>
    <s v="Ferrari"/>
    <n v="63"/>
    <s v="+28.453s"/>
    <n v="0"/>
    <x v="13"/>
    <x v="31"/>
    <n v="14"/>
    <x v="3"/>
    <n v="0"/>
    <n v="0"/>
    <n v="0"/>
  </r>
  <r>
    <n v="1"/>
    <n v="44"/>
    <x v="0"/>
    <s v="Mercedes"/>
    <n v="58"/>
    <d v="1899-12-30T01:42:19"/>
    <n v="25"/>
    <x v="13"/>
    <x v="11"/>
    <n v="6"/>
    <x v="2"/>
    <n v="1"/>
    <n v="0"/>
    <n v="0"/>
  </r>
  <r>
    <n v="3"/>
    <n v="5"/>
    <x v="1"/>
    <s v="Ferrari"/>
    <n v="58"/>
    <s v="+31.960s"/>
    <n v="15"/>
    <x v="13"/>
    <x v="11"/>
    <n v="11"/>
    <x v="0"/>
    <n v="0"/>
    <n v="0"/>
    <n v="1"/>
  </r>
  <r>
    <n v="1"/>
    <n v="44"/>
    <x v="0"/>
    <s v="Mercedes"/>
    <n v="57"/>
    <d v="1899-12-30T02:59:48"/>
    <n v="25"/>
    <x v="13"/>
    <x v="2"/>
    <n v="1"/>
    <x v="2"/>
    <n v="1"/>
    <n v="0"/>
    <n v="0"/>
  </r>
  <r>
    <n v="13"/>
    <n v="5"/>
    <x v="1"/>
    <s v="Ferrari"/>
    <n v="56"/>
    <s v="+1 lap"/>
    <n v="0"/>
    <x v="13"/>
    <x v="2"/>
    <n v="11"/>
    <x v="3"/>
    <n v="0"/>
    <n v="0"/>
    <n v="0"/>
  </r>
  <r>
    <n v="12"/>
    <n v="5"/>
    <x v="1"/>
    <s v="Ferrari"/>
    <n v="87"/>
    <s v="+22.611s"/>
    <n v="0"/>
    <x v="13"/>
    <x v="32"/>
    <n v="13"/>
    <x v="3"/>
    <n v="0"/>
    <n v="0"/>
    <n v="0"/>
  </r>
  <r>
    <n v="3"/>
    <n v="44"/>
    <x v="0"/>
    <s v="Mercedes"/>
    <n v="55"/>
    <s v="+18.415s"/>
    <n v="15"/>
    <x v="13"/>
    <x v="19"/>
    <n v="3"/>
    <x v="0"/>
    <n v="0"/>
    <n v="0"/>
    <n v="1"/>
  </r>
  <r>
    <n v="14"/>
    <n v="5"/>
    <x v="1"/>
    <s v="Ferrari"/>
    <n v="54"/>
    <s v="+1 lap"/>
    <n v="0"/>
    <x v="13"/>
    <x v="19"/>
    <n v="13"/>
    <x v="3"/>
    <n v="0"/>
    <n v="0"/>
    <n v="0"/>
  </r>
  <r>
    <n v="1"/>
    <n v="44"/>
    <x v="0"/>
    <s v="Mercedes"/>
    <n v="56"/>
    <d v="1899-12-30T01:32:04"/>
    <n v="25"/>
    <x v="14"/>
    <x v="2"/>
    <n v="2"/>
    <x v="2"/>
    <n v="1"/>
    <n v="0"/>
    <n v="0"/>
  </r>
  <r>
    <n v="15"/>
    <n v="5"/>
    <x v="1"/>
    <s v="Aston Martin Mercedes"/>
    <n v="55"/>
    <s v="+1 lap"/>
    <n v="0"/>
    <x v="14"/>
    <x v="2"/>
    <n v="20"/>
    <x v="3"/>
    <n v="0"/>
    <n v="0"/>
    <n v="0"/>
  </r>
  <r>
    <n v="2"/>
    <n v="44"/>
    <x v="0"/>
    <s v="Mercedes"/>
    <n v="63"/>
    <s v="+22.000s"/>
    <n v="19"/>
    <x v="14"/>
    <x v="31"/>
    <n v="1"/>
    <x v="1"/>
    <n v="0"/>
    <n v="1"/>
    <n v="0"/>
  </r>
  <r>
    <n v="15"/>
    <n v="5"/>
    <x v="1"/>
    <s v="Aston Martin Mercedes"/>
    <n v="61"/>
    <s v="DNF"/>
    <n v="0"/>
    <x v="14"/>
    <x v="31"/>
    <n v="13"/>
    <x v="3"/>
    <n v="0"/>
    <n v="0"/>
    <n v="0"/>
  </r>
  <r>
    <n v="1"/>
    <n v="44"/>
    <x v="0"/>
    <s v="Mercedes"/>
    <n v="66"/>
    <d v="1899-12-30T01:34:31"/>
    <n v="25"/>
    <x v="14"/>
    <x v="30"/>
    <n v="2"/>
    <x v="2"/>
    <n v="1"/>
    <n v="0"/>
    <n v="0"/>
  </r>
  <r>
    <n v="13"/>
    <n v="5"/>
    <x v="1"/>
    <s v="Aston Martin Mercedes"/>
    <n v="65"/>
    <s v="+1 lap"/>
    <n v="0"/>
    <x v="14"/>
    <x v="30"/>
    <n v="10"/>
    <x v="3"/>
    <n v="0"/>
    <n v="0"/>
    <n v="0"/>
  </r>
  <r>
    <n v="1"/>
    <n v="44"/>
    <x v="0"/>
    <s v="Mercedes"/>
    <n v="66"/>
    <d v="1899-12-30T01:33:08"/>
    <n v="25"/>
    <x v="14"/>
    <x v="3"/>
    <n v="1"/>
    <x v="2"/>
    <n v="1"/>
    <n v="0"/>
    <n v="0"/>
  </r>
  <r>
    <n v="13"/>
    <n v="5"/>
    <x v="1"/>
    <s v="Aston Martin Mercedes"/>
    <n v="65"/>
    <s v="+1 lap"/>
    <n v="0"/>
    <x v="14"/>
    <x v="3"/>
    <n v="13"/>
    <x v="3"/>
    <n v="0"/>
    <n v="0"/>
    <n v="0"/>
  </r>
  <r>
    <n v="5"/>
    <n v="5"/>
    <x v="1"/>
    <s v="Aston Martin Mercedes"/>
    <n v="78"/>
    <s v="+52.591s"/>
    <n v="10"/>
    <x v="14"/>
    <x v="4"/>
    <n v="7"/>
    <x v="3"/>
    <n v="0"/>
    <n v="0"/>
    <n v="0"/>
  </r>
  <r>
    <n v="7"/>
    <n v="44"/>
    <x v="0"/>
    <s v="Mercedes"/>
    <n v="78"/>
    <s v="+68.231s"/>
    <n v="7"/>
    <x v="14"/>
    <x v="4"/>
    <n v="8"/>
    <x v="3"/>
    <n v="0"/>
    <n v="0"/>
    <n v="0"/>
  </r>
  <r>
    <n v="2"/>
    <n v="5"/>
    <x v="1"/>
    <s v="Aston Martin Mercedes"/>
    <n v="51"/>
    <s v="+1.385s"/>
    <n v="18"/>
    <x v="14"/>
    <x v="25"/>
    <n v="2"/>
    <x v="1"/>
    <n v="0"/>
    <n v="1"/>
    <n v="0"/>
  </r>
  <r>
    <n v="15"/>
    <n v="44"/>
    <x v="0"/>
    <s v="Mercedes"/>
    <n v="51"/>
    <s v="+17.668s"/>
    <n v="0"/>
    <x v="14"/>
    <x v="25"/>
    <n v="11"/>
    <x v="3"/>
    <n v="0"/>
    <n v="0"/>
    <n v="0"/>
  </r>
  <r>
    <n v="2"/>
    <n v="44"/>
    <x v="0"/>
    <s v="Mercedes"/>
    <n v="53"/>
    <s v="+2.904s"/>
    <n v="18"/>
    <x v="14"/>
    <x v="7"/>
    <n v="2"/>
    <x v="1"/>
    <n v="0"/>
    <n v="1"/>
    <n v="0"/>
  </r>
  <r>
    <n v="9"/>
    <n v="5"/>
    <x v="1"/>
    <s v="Aston Martin Mercedes"/>
    <n v="53"/>
    <s v="+79.666s"/>
    <n v="2"/>
    <x v="14"/>
    <x v="7"/>
    <n v="12"/>
    <x v="3"/>
    <n v="0"/>
    <n v="0"/>
    <n v="0"/>
  </r>
  <r>
    <n v="2"/>
    <n v="44"/>
    <x v="0"/>
    <s v="Mercedes"/>
    <n v="71"/>
    <s v="+35.743s"/>
    <n v="19"/>
    <x v="14"/>
    <x v="26"/>
    <n v="2"/>
    <x v="1"/>
    <n v="0"/>
    <n v="1"/>
    <n v="0"/>
  </r>
  <r>
    <n v="12"/>
    <n v="5"/>
    <x v="1"/>
    <s v="Aston Martin Mercedes"/>
    <n v="70"/>
    <s v="+1 lap"/>
    <n v="0"/>
    <x v="14"/>
    <x v="26"/>
    <n v="14"/>
    <x v="3"/>
    <n v="0"/>
    <n v="0"/>
    <n v="0"/>
  </r>
  <r>
    <n v="4"/>
    <n v="44"/>
    <x v="0"/>
    <s v="Mercedes"/>
    <n v="71"/>
    <s v="+46.452s"/>
    <n v="12"/>
    <x v="14"/>
    <x v="22"/>
    <n v="4"/>
    <x v="3"/>
    <n v="0"/>
    <n v="0"/>
    <n v="0"/>
  </r>
  <r>
    <n v="17"/>
    <n v="5"/>
    <x v="1"/>
    <s v="Aston Martin Mercedes"/>
    <n v="69"/>
    <s v="DNF"/>
    <n v="0"/>
    <x v="14"/>
    <x v="22"/>
    <n v="11"/>
    <x v="3"/>
    <n v="0"/>
    <n v="0"/>
    <n v="0"/>
  </r>
  <r>
    <n v="1"/>
    <n v="44"/>
    <x v="0"/>
    <s v="Mercedes"/>
    <n v="52"/>
    <d v="1899-12-30T01:58:23"/>
    <n v="25"/>
    <x v="14"/>
    <x v="8"/>
    <n v="2"/>
    <x v="2"/>
    <n v="1"/>
    <n v="0"/>
    <n v="0"/>
  </r>
  <r>
    <s v="NC"/>
    <n v="5"/>
    <x v="1"/>
    <s v="Aston Martin Mercedes"/>
    <n v="40"/>
    <s v="DNF"/>
    <n v="0"/>
    <x v="14"/>
    <x v="8"/>
    <n v="8"/>
    <x v="3"/>
    <n v="0"/>
    <n v="0"/>
    <n v="0"/>
  </r>
  <r>
    <s v="DQ"/>
    <n v="5"/>
    <x v="1"/>
    <s v="Aston Martin Mercedes"/>
    <n v="70"/>
    <s v="+1.859s"/>
    <n v="0"/>
    <x v="14"/>
    <x v="10"/>
    <n v="1"/>
    <x v="3"/>
    <n v="0"/>
    <n v="0"/>
    <n v="0"/>
  </r>
  <r>
    <n v="2"/>
    <n v="44"/>
    <x v="0"/>
    <s v="Mercedes"/>
    <n v="70"/>
    <s v="+2.736s"/>
    <n v="18"/>
    <x v="14"/>
    <x v="10"/>
    <n v="10"/>
    <x v="1"/>
    <n v="0"/>
    <n v="1"/>
    <n v="0"/>
  </r>
  <r>
    <n v="3"/>
    <n v="44"/>
    <x v="0"/>
    <s v="Mercedes"/>
    <n v="1"/>
    <s v="+2.601s"/>
    <n v="7.5"/>
    <x v="14"/>
    <x v="13"/>
    <n v="3"/>
    <x v="0"/>
    <n v="0"/>
    <n v="0"/>
    <n v="1"/>
  </r>
  <r>
    <n v="5"/>
    <n v="5"/>
    <x v="1"/>
    <s v="Aston Martin Mercedes"/>
    <n v="1"/>
    <s v="+7.479s"/>
    <n v="5"/>
    <x v="14"/>
    <x v="13"/>
    <n v="5"/>
    <x v="3"/>
    <n v="0"/>
    <n v="0"/>
    <n v="0"/>
  </r>
  <r>
    <n v="2"/>
    <n v="44"/>
    <x v="0"/>
    <s v="Mercedes"/>
    <n v="72"/>
    <s v="+20.932s"/>
    <n v="19"/>
    <x v="14"/>
    <x v="33"/>
    <n v="2"/>
    <x v="1"/>
    <n v="0"/>
    <n v="1"/>
    <n v="0"/>
  </r>
  <r>
    <n v="13"/>
    <n v="5"/>
    <x v="1"/>
    <s v="Aston Martin Mercedes"/>
    <n v="70"/>
    <s v="+2 laps"/>
    <n v="0"/>
    <x v="14"/>
    <x v="33"/>
    <n v="15"/>
    <x v="3"/>
    <n v="0"/>
    <n v="0"/>
    <n v="0"/>
  </r>
  <r>
    <n v="12"/>
    <n v="5"/>
    <x v="1"/>
    <s v="Aston Martin Mercedes"/>
    <n v="53"/>
    <s v="+24.621s"/>
    <n v="0"/>
    <x v="14"/>
    <x v="12"/>
    <n v="4"/>
    <x v="3"/>
    <n v="0"/>
    <n v="0"/>
    <n v="0"/>
  </r>
  <r>
    <s v="NC"/>
    <n v="44"/>
    <x v="0"/>
    <s v="Mercedes"/>
    <n v="25"/>
    <s v="DNF"/>
    <n v="0"/>
    <x v="14"/>
    <x v="12"/>
    <n v="11"/>
    <x v="3"/>
    <n v="0"/>
    <n v="0"/>
    <n v="0"/>
  </r>
  <r>
    <n v="1"/>
    <n v="44"/>
    <x v="0"/>
    <s v="Mercedes"/>
    <n v="53"/>
    <d v="1899-12-30T01:30:41"/>
    <n v="25"/>
    <x v="14"/>
    <x v="23"/>
    <n v="4"/>
    <x v="2"/>
    <n v="1"/>
    <n v="0"/>
    <n v="0"/>
  </r>
  <r>
    <n v="12"/>
    <n v="5"/>
    <x v="1"/>
    <s v="Aston Martin Mercedes"/>
    <n v="52"/>
    <s v="+1 lap"/>
    <n v="0"/>
    <x v="14"/>
    <x v="23"/>
    <n v="10"/>
    <x v="3"/>
    <n v="0"/>
    <n v="0"/>
    <n v="0"/>
  </r>
  <r>
    <n v="5"/>
    <n v="44"/>
    <x v="0"/>
    <s v="Mercedes"/>
    <n v="58"/>
    <s v="+41.812s"/>
    <n v="10"/>
    <x v="14"/>
    <x v="11"/>
    <n v="10"/>
    <x v="3"/>
    <n v="0"/>
    <n v="0"/>
    <n v="0"/>
  </r>
  <r>
    <n v="18"/>
    <n v="5"/>
    <x v="1"/>
    <s v="Aston Martin Mercedes"/>
    <n v="57"/>
    <s v="+1 lap"/>
    <n v="0"/>
    <x v="14"/>
    <x v="11"/>
    <n v="11"/>
    <x v="3"/>
    <n v="0"/>
    <n v="0"/>
    <n v="0"/>
  </r>
  <r>
    <n v="2"/>
    <n v="44"/>
    <x v="0"/>
    <s v="Mercedes"/>
    <n v="56"/>
    <s v="+1.333s"/>
    <n v="19"/>
    <x v="14"/>
    <x v="6"/>
    <n v="2"/>
    <x v="1"/>
    <n v="0"/>
    <n v="1"/>
    <n v="0"/>
  </r>
  <r>
    <n v="10"/>
    <n v="5"/>
    <x v="1"/>
    <s v="Aston Martin Mercedes"/>
    <n v="55"/>
    <s v="+1 lap"/>
    <n v="1"/>
    <x v="14"/>
    <x v="6"/>
    <n v="18"/>
    <x v="3"/>
    <n v="0"/>
    <n v="0"/>
    <n v="0"/>
  </r>
  <r>
    <n v="2"/>
    <n v="44"/>
    <x v="0"/>
    <s v="Mercedes"/>
    <n v="71"/>
    <s v="+16.555s"/>
    <n v="18"/>
    <x v="14"/>
    <x v="24"/>
    <n v="2"/>
    <x v="1"/>
    <n v="0"/>
    <n v="1"/>
    <n v="0"/>
  </r>
  <r>
    <n v="7"/>
    <n v="5"/>
    <x v="1"/>
    <s v="Aston Martin Mercedes"/>
    <n v="70"/>
    <s v="+1 lap"/>
    <n v="6"/>
    <x v="14"/>
    <x v="24"/>
    <n v="9"/>
    <x v="3"/>
    <n v="0"/>
    <n v="0"/>
    <n v="0"/>
  </r>
  <r>
    <n v="1"/>
    <n v="44"/>
    <x v="0"/>
    <s v="Mercedes"/>
    <n v="71"/>
    <d v="1899-12-30T01:32:23"/>
    <n v="25"/>
    <x v="14"/>
    <x v="16"/>
    <n v="9"/>
    <x v="2"/>
    <n v="1"/>
    <n v="0"/>
    <n v="0"/>
  </r>
  <r>
    <n v="11"/>
    <n v="5"/>
    <x v="1"/>
    <s v="Aston Martin Mercedes"/>
    <n v="70"/>
    <s v="+1 lap"/>
    <n v="0"/>
    <x v="14"/>
    <x v="16"/>
    <n v="10"/>
    <x v="3"/>
    <n v="0"/>
    <n v="0"/>
    <n v="0"/>
  </r>
  <r>
    <n v="1"/>
    <n v="44"/>
    <x v="0"/>
    <s v="Mercedes"/>
    <n v="57"/>
    <d v="1899-12-30T01:24:28"/>
    <n v="25"/>
    <x v="14"/>
    <x v="34"/>
    <n v="1"/>
    <x v="2"/>
    <n v="1"/>
    <n v="0"/>
    <n v="0"/>
  </r>
  <r>
    <n v="10"/>
    <n v="5"/>
    <x v="1"/>
    <s v="Aston Martin Mercedes"/>
    <n v="56"/>
    <s v="+1 lap"/>
    <n v="1"/>
    <x v="14"/>
    <x v="34"/>
    <n v="10"/>
    <x v="3"/>
    <n v="0"/>
    <n v="0"/>
    <n v="0"/>
  </r>
  <r>
    <n v="1"/>
    <n v="44"/>
    <x v="0"/>
    <s v="Mercedes"/>
    <n v="50"/>
    <d v="1899-12-30T02:06:15"/>
    <n v="26"/>
    <x v="14"/>
    <x v="35"/>
    <n v="1"/>
    <x v="2"/>
    <n v="1"/>
    <n v="0"/>
    <n v="0"/>
  </r>
  <r>
    <s v="NC"/>
    <n v="5"/>
    <x v="1"/>
    <s v="Aston Martin Mercedes"/>
    <n v="44"/>
    <s v="DNF"/>
    <n v="0"/>
    <x v="14"/>
    <x v="35"/>
    <n v="17"/>
    <x v="3"/>
    <n v="0"/>
    <n v="0"/>
    <n v="0"/>
  </r>
  <r>
    <n v="2"/>
    <n v="44"/>
    <x v="0"/>
    <s v="Mercedes"/>
    <n v="58"/>
    <s v="+2.256s"/>
    <n v="18"/>
    <x v="14"/>
    <x v="19"/>
    <n v="2"/>
    <x v="1"/>
    <n v="0"/>
    <n v="1"/>
    <n v="0"/>
  </r>
  <r>
    <n v="11"/>
    <n v="5"/>
    <x v="1"/>
    <s v="Aston Martin Mercedes"/>
    <n v="58"/>
    <s v="+67.527s"/>
    <n v="0"/>
    <x v="14"/>
    <x v="19"/>
    <n v="15"/>
    <x v="3"/>
    <n v="0"/>
    <n v="0"/>
    <n v="0"/>
  </r>
  <r>
    <n v="3"/>
    <n v="44"/>
    <x v="0"/>
    <s v="Mercedes"/>
    <n v="57"/>
    <s v="+9.675s"/>
    <n v="15"/>
    <x v="15"/>
    <x v="2"/>
    <n v="5"/>
    <x v="0"/>
    <n v="0"/>
    <n v="0"/>
    <n v="1"/>
  </r>
  <r>
    <n v="10"/>
    <n v="44"/>
    <x v="0"/>
    <s v="Mercedes"/>
    <n v="50"/>
    <s v="+73.948s"/>
    <n v="1"/>
    <x v="15"/>
    <x v="35"/>
    <n v="15"/>
    <x v="3"/>
    <n v="0"/>
    <n v="0"/>
    <n v="0"/>
  </r>
  <r>
    <n v="4"/>
    <n v="44"/>
    <x v="0"/>
    <s v="Mercedes"/>
    <n v="58"/>
    <s v="+28.543s"/>
    <n v="12"/>
    <x v="15"/>
    <x v="0"/>
    <n v="5"/>
    <x v="3"/>
    <n v="0"/>
    <n v="0"/>
    <n v="0"/>
  </r>
  <r>
    <s v="NC"/>
    <n v="5"/>
    <x v="1"/>
    <s v="Aston Martin Aramco Mercedes"/>
    <n v="22"/>
    <s v="DNF"/>
    <n v="0"/>
    <x v="15"/>
    <x v="0"/>
    <n v="17"/>
    <x v="3"/>
    <n v="0"/>
    <n v="0"/>
    <n v="0"/>
  </r>
  <r>
    <n v="8"/>
    <n v="5"/>
    <x v="1"/>
    <s v="Aston Martin Aramco Mercedes"/>
    <n v="63"/>
    <s v="+70.892s"/>
    <n v="4"/>
    <x v="15"/>
    <x v="31"/>
    <n v="13"/>
    <x v="3"/>
    <n v="0"/>
    <n v="0"/>
    <n v="0"/>
  </r>
  <r>
    <n v="13"/>
    <n v="44"/>
    <x v="0"/>
    <s v="Mercedes"/>
    <n v="62"/>
    <s v="+1 lap"/>
    <n v="0"/>
    <x v="15"/>
    <x v="31"/>
    <n v="14"/>
    <x v="3"/>
    <n v="0"/>
    <n v="0"/>
    <n v="0"/>
  </r>
  <r>
    <n v="6"/>
    <n v="44"/>
    <x v="0"/>
    <s v="Mercedes"/>
    <n v="57"/>
    <s v="+21.368s"/>
    <n v="8"/>
    <x v="15"/>
    <x v="36"/>
    <n v="6"/>
    <x v="3"/>
    <n v="0"/>
    <n v="0"/>
    <n v="0"/>
  </r>
  <r>
    <n v="17"/>
    <n v="5"/>
    <x v="1"/>
    <s v="Aston Martin Aramco Mercedes"/>
    <n v="54"/>
    <s v="DNF"/>
    <n v="0"/>
    <x v="15"/>
    <x v="36"/>
    <n v="13"/>
    <x v="3"/>
    <n v="0"/>
    <n v="0"/>
    <n v="0"/>
  </r>
  <r>
    <n v="5"/>
    <n v="44"/>
    <x v="0"/>
    <s v="Mercedes"/>
    <n v="66"/>
    <s v="+54.534s"/>
    <n v="10"/>
    <x v="15"/>
    <x v="3"/>
    <n v="6"/>
    <x v="3"/>
    <n v="0"/>
    <n v="0"/>
    <n v="0"/>
  </r>
  <r>
    <n v="11"/>
    <n v="5"/>
    <x v="1"/>
    <s v="Aston Martin Aramco Mercedes"/>
    <n v="65"/>
    <s v="+1 lap"/>
    <n v="0"/>
    <x v="15"/>
    <x v="3"/>
    <n v="16"/>
    <x v="3"/>
    <n v="0"/>
    <n v="0"/>
    <n v="0"/>
  </r>
  <r>
    <n v="8"/>
    <n v="44"/>
    <x v="0"/>
    <s v="Mercedes"/>
    <n v="64"/>
    <s v="+50.388s"/>
    <n v="4"/>
    <x v="15"/>
    <x v="4"/>
    <n v="8"/>
    <x v="3"/>
    <n v="0"/>
    <n v="0"/>
    <n v="0"/>
  </r>
  <r>
    <n v="10"/>
    <n v="5"/>
    <x v="1"/>
    <s v="Aston Martin Aramco Mercedes"/>
    <n v="64"/>
    <s v="+53.536s"/>
    <n v="1"/>
    <x v="15"/>
    <x v="4"/>
    <n v="9"/>
    <x v="3"/>
    <n v="0"/>
    <n v="0"/>
    <n v="0"/>
  </r>
  <r>
    <n v="4"/>
    <n v="44"/>
    <x v="0"/>
    <s v="Mercedes"/>
    <n v="51"/>
    <s v="+71.679s"/>
    <n v="12"/>
    <x v="15"/>
    <x v="25"/>
    <n v="7"/>
    <x v="3"/>
    <n v="0"/>
    <n v="0"/>
    <n v="0"/>
  </r>
  <r>
    <n v="6"/>
    <n v="5"/>
    <x v="1"/>
    <s v="Aston Martin Aramco Mercedes"/>
    <n v="51"/>
    <s v="+84.099s"/>
    <n v="8"/>
    <x v="15"/>
    <x v="25"/>
    <n v="9"/>
    <x v="3"/>
    <n v="0"/>
    <n v="0"/>
    <n v="0"/>
  </r>
  <r>
    <n v="3"/>
    <n v="44"/>
    <x v="0"/>
    <s v="Mercedes"/>
    <n v="70"/>
    <s v="+7.006s"/>
    <n v="15"/>
    <x v="15"/>
    <x v="5"/>
    <n v="4"/>
    <x v="0"/>
    <n v="0"/>
    <n v="0"/>
    <n v="1"/>
  </r>
  <r>
    <n v="12"/>
    <n v="5"/>
    <x v="1"/>
    <s v="Aston Martin Aramco Mercedes"/>
    <n v="70"/>
    <s v="+44.245s"/>
    <n v="0"/>
    <x v="15"/>
    <x v="5"/>
    <n v="16"/>
    <x v="3"/>
    <n v="0"/>
    <n v="0"/>
    <n v="0"/>
  </r>
  <r>
    <n v="3"/>
    <n v="44"/>
    <x v="0"/>
    <s v="Mercedes"/>
    <n v="52"/>
    <s v="+6.225s"/>
    <n v="16"/>
    <x v="15"/>
    <x v="8"/>
    <n v="5"/>
    <x v="0"/>
    <n v="0"/>
    <n v="0"/>
    <n v="1"/>
  </r>
  <r>
    <n v="9"/>
    <n v="5"/>
    <x v="1"/>
    <s v="Aston Martin Aramco Mercedes"/>
    <n v="52"/>
    <s v="+22.356s"/>
    <n v="2"/>
    <x v="15"/>
    <x v="8"/>
    <n v="18"/>
    <x v="3"/>
    <n v="0"/>
    <n v="0"/>
    <n v="0"/>
  </r>
  <r>
    <n v="3"/>
    <n v="44"/>
    <x v="0"/>
    <s v="Mercedes"/>
    <n v="71"/>
    <s v="+41.217s"/>
    <n v="15"/>
    <x v="15"/>
    <x v="22"/>
    <n v="8"/>
    <x v="0"/>
    <n v="0"/>
    <n v="0"/>
    <n v="1"/>
  </r>
  <r>
    <n v="17"/>
    <n v="5"/>
    <x v="1"/>
    <s v="Aston Martin Aramco Mercedes"/>
    <n v="70"/>
    <s v="+1 lap"/>
    <n v="0"/>
    <x v="15"/>
    <x v="22"/>
    <n v="18"/>
    <x v="3"/>
    <n v="0"/>
    <n v="0"/>
    <n v="0"/>
  </r>
  <r>
    <n v="2"/>
    <n v="44"/>
    <x v="0"/>
    <s v="Mercedes"/>
    <n v="53"/>
    <s v="+10.587s"/>
    <n v="18"/>
    <x v="15"/>
    <x v="7"/>
    <n v="4"/>
    <x v="1"/>
    <n v="0"/>
    <n v="1"/>
    <n v="0"/>
  </r>
  <r>
    <n v="11"/>
    <n v="5"/>
    <x v="1"/>
    <s v="Aston Martin Aramco Mercedes"/>
    <n v="53"/>
    <s v="+64.494s"/>
    <n v="0"/>
    <x v="15"/>
    <x v="7"/>
    <n v="12"/>
    <x v="3"/>
    <n v="0"/>
    <n v="0"/>
    <n v="0"/>
  </r>
  <r>
    <n v="2"/>
    <n v="44"/>
    <x v="0"/>
    <s v="Mercedes"/>
    <n v="70"/>
    <s v="+7.834s"/>
    <n v="19"/>
    <x v="15"/>
    <x v="10"/>
    <n v="7"/>
    <x v="1"/>
    <n v="0"/>
    <n v="1"/>
    <n v="0"/>
  </r>
  <r>
    <n v="10"/>
    <n v="5"/>
    <x v="1"/>
    <s v="Aston Martin Aramco Mercedes"/>
    <n v="69"/>
    <s v="+1 lap"/>
    <n v="1"/>
    <x v="15"/>
    <x v="10"/>
    <n v="18"/>
    <x v="3"/>
    <n v="0"/>
    <n v="0"/>
    <n v="0"/>
  </r>
  <r>
    <n v="8"/>
    <n v="5"/>
    <x v="1"/>
    <s v="Aston Martin Aramco Mercedes"/>
    <n v="44"/>
    <s v="+78.107s"/>
    <n v="4"/>
    <x v="15"/>
    <x v="13"/>
    <n v="4"/>
    <x v="3"/>
    <n v="0"/>
    <n v="0"/>
    <n v="0"/>
  </r>
  <r>
    <s v="NC"/>
    <n v="44"/>
    <x v="0"/>
    <s v="Mercedes"/>
    <n v="0"/>
    <s v="DNF"/>
    <n v="0"/>
    <x v="15"/>
    <x v="13"/>
    <n v="10"/>
    <x v="3"/>
    <n v="0"/>
    <n v="0"/>
    <n v="0"/>
  </r>
  <r>
    <n v="4"/>
    <n v="44"/>
    <x v="0"/>
    <s v="Mercedes"/>
    <n v="72"/>
    <s v="+13.016s"/>
    <n v="12"/>
    <x v="15"/>
    <x v="33"/>
    <n v="4"/>
    <x v="3"/>
    <n v="0"/>
    <n v="0"/>
    <n v="0"/>
  </r>
  <r>
    <n v="14"/>
    <n v="5"/>
    <x v="1"/>
    <s v="Aston Martin Aramco Mercedes"/>
    <n v="72"/>
    <s v="+36.007s"/>
    <n v="0"/>
    <x v="15"/>
    <x v="33"/>
    <n v="19"/>
    <x v="3"/>
    <n v="0"/>
    <n v="0"/>
    <n v="0"/>
  </r>
  <r>
    <n v="5"/>
    <n v="44"/>
    <x v="0"/>
    <s v="Mercedes"/>
    <n v="53"/>
    <s v="+5.380s"/>
    <n v="10"/>
    <x v="15"/>
    <x v="12"/>
    <n v="11"/>
    <x v="3"/>
    <n v="0"/>
    <n v="0"/>
    <n v="0"/>
  </r>
  <r>
    <s v="NC"/>
    <n v="5"/>
    <x v="1"/>
    <s v="Aston Martin Aramco Mercedes"/>
    <n v="10"/>
    <s v="DNF"/>
    <n v="0"/>
    <x v="15"/>
    <x v="12"/>
    <n v="19"/>
    <x v="3"/>
    <n v="0"/>
    <n v="0"/>
    <n v="0"/>
  </r>
  <r>
    <n v="8"/>
    <n v="5"/>
    <x v="1"/>
    <s v="Aston Martin Aramco Mercedes"/>
    <n v="59"/>
    <s v="+60.032s"/>
    <n v="4"/>
    <x v="15"/>
    <x v="18"/>
    <n v="3"/>
    <x v="3"/>
    <n v="0"/>
    <n v="0"/>
    <n v="0"/>
  </r>
  <r>
    <n v="9"/>
    <n v="44"/>
    <x v="0"/>
    <s v="Mercedes"/>
    <n v="59"/>
    <s v="+61.515s"/>
    <n v="2"/>
    <x v="15"/>
    <x v="18"/>
    <n v="13"/>
    <x v="3"/>
    <n v="0"/>
    <n v="0"/>
    <n v="0"/>
  </r>
  <r>
    <n v="5"/>
    <n v="44"/>
    <x v="0"/>
    <s v="Mercedes"/>
    <n v="28"/>
    <s v="+40.326s"/>
    <n v="10"/>
    <x v="15"/>
    <x v="14"/>
    <n v="6"/>
    <x v="3"/>
    <n v="0"/>
    <n v="0"/>
    <n v="0"/>
  </r>
  <r>
    <n v="6"/>
    <n v="5"/>
    <x v="1"/>
    <s v="Aston Martin Aramco Mercedes"/>
    <n v="28"/>
    <s v="+46.358s"/>
    <n v="8"/>
    <x v="15"/>
    <x v="14"/>
    <n v="9"/>
    <x v="3"/>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Malaysia"/>
    <x v="0"/>
    <s v="McLaren Mercedes"/>
    <d v="1899-12-30T00:01:37"/>
    <s v="HAM"/>
    <n v="2007"/>
  </r>
  <r>
    <s v="Japan"/>
    <x v="0"/>
    <s v="McLaren Mercedes"/>
    <d v="1899-12-30T00:01:28"/>
    <s v="HAM"/>
    <n v="2007"/>
  </r>
  <r>
    <s v="China"/>
    <x v="0"/>
    <s v="McLaren Mercedes"/>
    <d v="1899-12-30T00:01:36"/>
    <s v="HAM"/>
    <n v="2008"/>
  </r>
  <r>
    <s v="Great Britain"/>
    <x v="1"/>
    <s v="RBR Renault"/>
    <d v="1899-12-30T00:01:21"/>
    <s v="VET"/>
    <n v="2009"/>
  </r>
  <r>
    <s v="Belgium"/>
    <x v="1"/>
    <s v="RBR Renault"/>
    <d v="1899-12-30T00:01:47"/>
    <s v="VET"/>
    <n v="2009"/>
  </r>
  <r>
    <s v="Abu Dhabi"/>
    <x v="1"/>
    <s v="RBR Renault"/>
    <d v="1899-12-30T00:01:40"/>
    <s v="VET"/>
    <n v="2009"/>
  </r>
  <r>
    <s v="China"/>
    <x v="0"/>
    <s v="McLaren Mercedes"/>
    <d v="1899-12-30T00:01:42"/>
    <s v="HAM"/>
    <n v="2010"/>
  </r>
  <r>
    <s v="Spain"/>
    <x v="0"/>
    <s v="McLaren Mercedes"/>
    <d v="1899-12-30T00:01:24"/>
    <s v="HAM"/>
    <n v="2010"/>
  </r>
  <r>
    <s v="Monaco"/>
    <x v="1"/>
    <s v="RBR Renault"/>
    <d v="1899-12-30T00:01:15"/>
    <s v="VET"/>
    <n v="2010"/>
  </r>
  <r>
    <s v="Germany"/>
    <x v="1"/>
    <s v="RBR Renault"/>
    <d v="1899-12-30T00:01:16"/>
    <s v="VET"/>
    <n v="2010"/>
  </r>
  <r>
    <s v="Hungary"/>
    <x v="1"/>
    <s v="RBR Renault"/>
    <d v="1899-12-30T00:01:22"/>
    <s v="VET"/>
    <n v="2010"/>
  </r>
  <r>
    <s v="Belgium"/>
    <x v="0"/>
    <s v="McLaren Mercedes"/>
    <d v="1899-12-30T00:01:49"/>
    <s v="HAM"/>
    <n v="2010"/>
  </r>
  <r>
    <s v="Brazil"/>
    <x v="0"/>
    <s v="McLaren Mercedes"/>
    <d v="1899-12-30T00:01:14"/>
    <s v="HAM"/>
    <n v="2010"/>
  </r>
  <r>
    <s v="Abu Dhabi"/>
    <x v="0"/>
    <s v="McLaren Mercedes"/>
    <d v="1899-12-30T00:01:41"/>
    <s v="HAM"/>
    <n v="2010"/>
  </r>
  <r>
    <s v="Spain"/>
    <x v="0"/>
    <s v="McLaren Mercedes"/>
    <d v="1899-12-30T00:01:27"/>
    <s v="HAM"/>
    <n v="2011"/>
  </r>
  <r>
    <s v="Europe"/>
    <x v="1"/>
    <s v="Red Bull Racing Renault"/>
    <d v="1899-12-30T00:01:42"/>
    <s v="VET"/>
    <n v="2011"/>
  </r>
  <r>
    <s v="Germany"/>
    <x v="0"/>
    <s v="McLaren Mercedes"/>
    <d v="1899-12-30T00:01:34"/>
    <s v="HAM"/>
    <n v="2011"/>
  </r>
  <r>
    <s v="Italy"/>
    <x v="0"/>
    <s v="McLaren Mercedes"/>
    <d v="1899-12-30T00:01:26"/>
    <s v="HAM"/>
    <n v="2011"/>
  </r>
  <r>
    <s v="South Korea"/>
    <x v="1"/>
    <s v="Red Bull Racing Renault"/>
    <d v="1899-12-30T00:01:40"/>
    <s v="VET"/>
    <n v="2011"/>
  </r>
  <r>
    <s v="India"/>
    <x v="1"/>
    <s v="Red Bull Racing Renault"/>
    <d v="1899-12-30T00:01:27"/>
    <s v="VET"/>
    <n v="2011"/>
  </r>
  <r>
    <s v="Bahrain"/>
    <x v="1"/>
    <s v="Red Bull Racing Renault"/>
    <d v="1899-12-30T00:01:36"/>
    <s v="VET"/>
    <n v="2012"/>
  </r>
  <r>
    <s v="Canada"/>
    <x v="1"/>
    <s v="Red Bull Racing Renault"/>
    <d v="1899-12-30T00:01:16"/>
    <s v="VET"/>
    <n v="2012"/>
  </r>
  <r>
    <s v="Hungary"/>
    <x v="1"/>
    <s v="Red Bull Racing Renault"/>
    <d v="1899-12-30T00:01:24"/>
    <s v="VET"/>
    <n v="2012"/>
  </r>
  <r>
    <s v="Japan"/>
    <x v="1"/>
    <s v="Red Bull Racing Renault"/>
    <d v="1899-12-30T00:01:36"/>
    <s v="VET"/>
    <n v="2012"/>
  </r>
  <r>
    <s v="Abu Dhabi"/>
    <x v="1"/>
    <s v="Red Bull Racing Renault"/>
    <d v="1899-12-30T00:01:44"/>
    <s v="VET"/>
    <n v="2012"/>
  </r>
  <r>
    <s v="United States"/>
    <x v="1"/>
    <s v="Red Bull Racing Renault"/>
    <d v="1899-12-30T00:01:39"/>
    <s v="VET"/>
    <n v="2012"/>
  </r>
  <r>
    <s v="Brazil"/>
    <x v="0"/>
    <s v="McLaren Mercedes"/>
    <d v="1899-12-30T00:01:18"/>
    <s v="HAM"/>
    <n v="2012"/>
  </r>
  <r>
    <s v="China"/>
    <x v="1"/>
    <s v="Red Bull Racing Renault"/>
    <d v="1899-12-30T00:01:37"/>
    <s v="VET"/>
    <n v="2013"/>
  </r>
  <r>
    <s v="Bahrain"/>
    <x v="1"/>
    <s v="Red Bull Racing Renault"/>
    <d v="1899-12-30T00:01:37"/>
    <s v="VET"/>
    <n v="2013"/>
  </r>
  <r>
    <s v="Monaco"/>
    <x v="1"/>
    <s v="Red Bull Racing Renault"/>
    <d v="1899-12-30T00:01:17"/>
    <s v="VET"/>
    <n v="2013"/>
  </r>
  <r>
    <s v="Belgium"/>
    <x v="1"/>
    <s v="Red Bull Racing Renault"/>
    <d v="1899-12-30T00:01:51"/>
    <s v="VET"/>
    <n v="2013"/>
  </r>
  <r>
    <s v="Italy"/>
    <x v="0"/>
    <s v="Mercedes"/>
    <d v="1899-12-30T00:01:26"/>
    <s v="HAM"/>
    <n v="2013"/>
  </r>
  <r>
    <s v="Singapore"/>
    <x v="1"/>
    <s v="Red Bull Racing Renault"/>
    <d v="1899-12-30T00:01:49"/>
    <s v="VET"/>
    <n v="2013"/>
  </r>
  <r>
    <s v="South Korea"/>
    <x v="1"/>
    <s v="Red Bull Racing Renault"/>
    <d v="1899-12-30T00:01:41"/>
    <s v="VET"/>
    <n v="2013"/>
  </r>
  <r>
    <s v="United States"/>
    <x v="1"/>
    <s v="Red Bull Racing Renault"/>
    <d v="1899-12-30T00:01:40"/>
    <s v="VET"/>
    <n v="2013"/>
  </r>
  <r>
    <s v="Malaysia"/>
    <x v="0"/>
    <s v="Mercedes"/>
    <d v="1899-12-30T00:01:43"/>
    <s v="HAM"/>
    <n v="2014"/>
  </r>
  <r>
    <s v="Spain"/>
    <x v="1"/>
    <s v="Red Bull Racing Renault"/>
    <d v="1899-12-30T00:01:29"/>
    <s v="VET"/>
    <n v="2014"/>
  </r>
  <r>
    <s v="Great Britain"/>
    <x v="0"/>
    <s v="Mercedes"/>
    <d v="1899-12-30T00:01:37"/>
    <s v="HAM"/>
    <n v="2014"/>
  </r>
  <r>
    <s v="Germany"/>
    <x v="0"/>
    <s v="Mercedes"/>
    <d v="1899-12-30T00:01:20"/>
    <s v="HAM"/>
    <n v="2014"/>
  </r>
  <r>
    <s v="Italy"/>
    <x v="0"/>
    <s v="Mercedes"/>
    <d v="1899-12-30T00:01:28"/>
    <s v="HAM"/>
    <n v="2014"/>
  </r>
  <r>
    <s v="Singapore"/>
    <x v="0"/>
    <s v="Mercedes"/>
    <d v="1899-12-30T00:01:50"/>
    <s v="HAM"/>
    <n v="2014"/>
  </r>
  <r>
    <s v="Japan"/>
    <x v="0"/>
    <s v="Mercedes"/>
    <d v="1899-12-30T00:01:52"/>
    <s v="HAM"/>
    <n v="2014"/>
  </r>
  <r>
    <s v="United States"/>
    <x v="1"/>
    <s v="Red Bull Racing Renault"/>
    <d v="1899-12-30T00:01:41"/>
    <s v="VET"/>
    <n v="2014"/>
  </r>
  <r>
    <s v="Brazil"/>
    <x v="0"/>
    <s v="Mercedes"/>
    <d v="1899-12-30T00:01:14"/>
    <s v="HAM"/>
    <n v="2014"/>
  </r>
  <r>
    <s v="Australia"/>
    <x v="0"/>
    <s v="Mercedes"/>
    <d v="1899-12-30T00:01:31"/>
    <s v="HAM"/>
    <n v="2015"/>
  </r>
  <r>
    <s v="China"/>
    <x v="0"/>
    <s v="Mercedes"/>
    <d v="1899-12-30T00:01:42"/>
    <s v="HAM"/>
    <n v="2015"/>
  </r>
  <r>
    <s v="Spain"/>
    <x v="0"/>
    <s v="Mercedes"/>
    <d v="1899-12-30T00:01:28"/>
    <s v="HAM"/>
    <n v="2015"/>
  </r>
  <r>
    <s v="Great Britain"/>
    <x v="0"/>
    <s v="Mercedes"/>
    <d v="1899-12-30T00:01:37"/>
    <s v="HAM"/>
    <n v="2015"/>
  </r>
  <r>
    <s v="Italy"/>
    <x v="0"/>
    <s v="Mercedes"/>
    <d v="1899-12-30T00:01:27"/>
    <s v="HAM"/>
    <n v="2015"/>
  </r>
  <r>
    <s v="Japan"/>
    <x v="0"/>
    <s v="Mercedes"/>
    <d v="1899-12-30T00:01:36"/>
    <s v="HAM"/>
    <n v="2015"/>
  </r>
  <r>
    <s v="Russia"/>
    <x v="1"/>
    <s v="Ferrari"/>
    <d v="1899-12-30T00:01:40"/>
    <s v="VET"/>
    <n v="2015"/>
  </r>
  <r>
    <s v="Brazil"/>
    <x v="0"/>
    <s v="Mercedes"/>
    <d v="1899-12-30T00:01:15"/>
    <s v="HAM"/>
    <n v="2015"/>
  </r>
  <r>
    <s v="Abu Dhabi"/>
    <x v="0"/>
    <s v="Mercedes"/>
    <d v="1899-12-30T00:01:45"/>
    <s v="HAM"/>
    <n v="2015"/>
  </r>
  <r>
    <s v="Monaco"/>
    <x v="0"/>
    <s v="Mercedes"/>
    <d v="1899-12-30T00:01:18"/>
    <s v="HAM"/>
    <n v="2016"/>
  </r>
  <r>
    <s v="Austria"/>
    <x v="0"/>
    <s v="Mercedes"/>
    <d v="1899-12-30T00:01:08"/>
    <s v="HAM"/>
    <n v="2016"/>
  </r>
  <r>
    <s v="Belgium"/>
    <x v="0"/>
    <s v="Mercedes"/>
    <d v="1899-12-30T00:01:52"/>
    <s v="HAM"/>
    <n v="2016"/>
  </r>
  <r>
    <s v="Japan"/>
    <x v="1"/>
    <s v="Ferrari"/>
    <d v="1899-12-30T00:01:35"/>
    <s v="VET"/>
    <n v="2016"/>
  </r>
  <r>
    <s v="United States"/>
    <x v="1"/>
    <s v="Ferrari"/>
    <d v="1899-12-30T00:01:40"/>
    <s v="VET"/>
    <n v="2016"/>
  </r>
  <r>
    <s v="Abu Dhabi"/>
    <x v="1"/>
    <s v="Ferrari"/>
    <d v="1899-12-30T00:01:44"/>
    <s v="VET"/>
    <n v="2016"/>
  </r>
  <r>
    <s v="China"/>
    <x v="0"/>
    <s v="Mercedes"/>
    <d v="1899-12-30T00:01:35"/>
    <s v="HAM"/>
    <n v="2017"/>
  </r>
  <r>
    <s v="Bahrain"/>
    <x v="0"/>
    <s v="Mercedes"/>
    <d v="1899-12-30T00:01:33"/>
    <s v="HAM"/>
    <n v="2017"/>
  </r>
  <r>
    <s v="Spain"/>
    <x v="0"/>
    <s v="Mercedes"/>
    <d v="1899-12-30T00:01:24"/>
    <s v="HAM"/>
    <n v="2017"/>
  </r>
  <r>
    <s v="Canada"/>
    <x v="0"/>
    <s v="Mercedes"/>
    <d v="1899-12-30T00:01:15"/>
    <s v="HAM"/>
    <n v="2017"/>
  </r>
  <r>
    <s v="Azerbaijan"/>
    <x v="1"/>
    <s v="Ferrari"/>
    <d v="1899-12-30T00:01:43"/>
    <s v="VET"/>
    <n v="2017"/>
  </r>
  <r>
    <s v="Austria"/>
    <x v="0"/>
    <s v="Mercedes"/>
    <d v="1899-12-30T00:01:07"/>
    <s v="HAM"/>
    <n v="2017"/>
  </r>
  <r>
    <s v="Great Britain"/>
    <x v="0"/>
    <s v="Mercedes"/>
    <d v="1899-12-30T00:01:31"/>
    <s v="HAM"/>
    <n v="2017"/>
  </r>
  <r>
    <s v="Belgium"/>
    <x v="1"/>
    <s v="Ferrari"/>
    <d v="1899-12-30T00:01:47"/>
    <s v="VET"/>
    <n v="2017"/>
  </r>
  <r>
    <s v="Singapore"/>
    <x v="0"/>
    <s v="Mercedes"/>
    <d v="1899-12-30T00:01:45"/>
    <s v="HAM"/>
    <n v="2017"/>
  </r>
  <r>
    <s v="Malaysia"/>
    <x v="1"/>
    <s v="Ferrari"/>
    <d v="1899-12-30T00:01:34"/>
    <s v="VET"/>
    <n v="2017"/>
  </r>
  <r>
    <s v="United States"/>
    <x v="1"/>
    <s v="Ferrari"/>
    <d v="1899-12-30T00:01:38"/>
    <s v="VET"/>
    <n v="2017"/>
  </r>
  <r>
    <s v="Mexico"/>
    <x v="1"/>
    <s v="Ferrari"/>
    <d v="1899-12-30T00:01:19"/>
    <s v="VET"/>
    <n v="2017"/>
  </r>
  <r>
    <s v="Great Britain"/>
    <x v="1"/>
    <s v="Ferrari"/>
    <d v="1899-12-30T00:01:31"/>
    <s v="VET"/>
    <n v="2018"/>
  </r>
  <r>
    <s v="Germany"/>
    <x v="0"/>
    <s v="Mercedes"/>
    <d v="1899-12-30T00:01:16"/>
    <s v="HAM"/>
    <n v="2018"/>
  </r>
  <r>
    <s v="Italy"/>
    <x v="0"/>
    <s v="Mercedes"/>
    <d v="1899-12-30T00:01:22"/>
    <s v="HAM"/>
    <n v="2018"/>
  </r>
  <r>
    <s v="Japan"/>
    <x v="1"/>
    <s v="Ferrari"/>
    <d v="1899-12-30T00:01:32"/>
    <s v="VET"/>
    <n v="2018"/>
  </r>
  <r>
    <s v="United States"/>
    <x v="0"/>
    <s v="Mercedes"/>
    <d v="1899-12-30T00:01:37"/>
    <s v="HAM"/>
    <n v="2018"/>
  </r>
  <r>
    <s v="Abu Dhabi"/>
    <x v="1"/>
    <s v="Ferrari"/>
    <d v="1899-12-30T00:01:41"/>
    <s v="VET"/>
    <n v="2018"/>
  </r>
  <r>
    <s v="Spain"/>
    <x v="0"/>
    <s v="Mercedes"/>
    <d v="1899-12-30T00:01:18"/>
    <s v="HAM"/>
    <n v="2019"/>
  </r>
  <r>
    <s v="France"/>
    <x v="1"/>
    <s v="Ferrari"/>
    <d v="1899-12-30T00:01:33"/>
    <s v="VET"/>
    <n v="2019"/>
  </r>
  <r>
    <s v="Great Britain"/>
    <x v="0"/>
    <s v="Mercedes"/>
    <d v="1899-12-30T00:01:27"/>
    <s v="HAM"/>
    <n v="2019"/>
  </r>
  <r>
    <s v="Belgium"/>
    <x v="1"/>
    <s v="Ferrari"/>
    <d v="1899-12-30T00:01:46"/>
    <s v="VET"/>
    <n v="2019"/>
  </r>
  <r>
    <s v="Italy"/>
    <x v="0"/>
    <s v="Mercedes"/>
    <d v="1899-12-30T00:01:22"/>
    <s v="HAM"/>
    <n v="2019"/>
  </r>
  <r>
    <s v="Russia"/>
    <x v="0"/>
    <s v="Mercedes"/>
    <d v="1899-12-30T00:01:36"/>
    <s v="HAM"/>
    <n v="2019"/>
  </r>
  <r>
    <s v="Japan"/>
    <x v="0"/>
    <s v="Mercedes"/>
    <d v="1899-12-30T00:01:31"/>
    <s v="HAM"/>
    <n v="2019"/>
  </r>
  <r>
    <s v="Abu Dhabi"/>
    <x v="0"/>
    <s v="Mercedes"/>
    <d v="1899-12-30T00:01:39"/>
    <s v="HAM"/>
    <n v="2019"/>
  </r>
  <r>
    <s v="Hungary"/>
    <x v="0"/>
    <s v="Mercedes"/>
    <d v="1899-12-30T00:01:17"/>
    <s v="HAM"/>
    <n v="2020"/>
  </r>
  <r>
    <s v="70th Anniversary"/>
    <x v="0"/>
    <s v="Mercedes"/>
    <d v="1899-12-30T00:01:28"/>
    <s v="HAM"/>
    <n v="2020"/>
  </r>
  <r>
    <s v="Italy"/>
    <x v="0"/>
    <s v="Mercedes"/>
    <d v="1899-12-30T00:01:23"/>
    <s v="HAM"/>
    <n v="2020"/>
  </r>
  <r>
    <s v="Tuscany"/>
    <x v="0"/>
    <s v="Mercedes"/>
    <d v="1899-12-30T00:01:19"/>
    <s v="HAM"/>
    <n v="2020"/>
  </r>
  <r>
    <s v="Portugal"/>
    <x v="0"/>
    <s v="Mercedes"/>
    <d v="1899-12-30T00:01:19"/>
    <s v="HAM"/>
    <n v="2020"/>
  </r>
  <r>
    <s v="Emilia Romagna"/>
    <x v="0"/>
    <s v="Mercedes"/>
    <d v="1899-12-30T00:01:15"/>
    <s v="HAM"/>
    <n v="2020"/>
  </r>
  <r>
    <s v="Emilia Romagna"/>
    <x v="0"/>
    <s v="Mercedes"/>
    <d v="1899-12-30T00:01:17"/>
    <s v="HAM"/>
    <n v="2021"/>
  </r>
  <r>
    <s v="Monaco"/>
    <x v="0"/>
    <s v="Mercedes"/>
    <d v="1899-12-30T00:01:13"/>
    <s v="HAM"/>
    <n v="2021"/>
  </r>
  <r>
    <s v="Styria"/>
    <x v="0"/>
    <s v="Mercedes"/>
    <d v="1899-12-30T00:01:07"/>
    <s v="HAM"/>
    <n v="2021"/>
  </r>
  <r>
    <s v="Netherlands"/>
    <x v="0"/>
    <s v="Mercedes"/>
    <d v="1899-12-30T00:01:11"/>
    <s v="HAM"/>
    <n v="2021"/>
  </r>
  <r>
    <s v="United States"/>
    <x v="0"/>
    <s v="Mercedes"/>
    <d v="1899-12-30T00:01:38"/>
    <s v="HAM"/>
    <n v="2021"/>
  </r>
  <r>
    <s v="Saudi Arabia"/>
    <x v="0"/>
    <s v="Mercedes"/>
    <d v="1899-12-30T00:01:31"/>
    <s v="HAM"/>
    <n v="2021"/>
  </r>
  <r>
    <s v="Great Britain"/>
    <x v="0"/>
    <s v="Mercedes"/>
    <d v="1899-12-30T00:01:31"/>
    <s v="HAM"/>
    <n v="2022"/>
  </r>
  <r>
    <s v="Hungary"/>
    <x v="0"/>
    <s v="Mercedes"/>
    <d v="1899-12-30T00:01:21"/>
    <s v="HAM"/>
    <n v="202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x v="0"/>
    <d v="2007-06-10T00:00:00"/>
    <x v="0"/>
    <s v="McLaren Mercedes"/>
    <n v="70"/>
    <d v="1899-12-30T01:44:11"/>
    <s v="HAM"/>
    <x v="0"/>
  </r>
  <r>
    <x v="1"/>
    <d v="2007-06-17T00:00:00"/>
    <x v="0"/>
    <s v="McLaren Mercedes"/>
    <n v="73"/>
    <d v="1899-12-30T01:31:10"/>
    <s v="HAM"/>
    <x v="0"/>
  </r>
  <r>
    <x v="2"/>
    <d v="2007-08-05T00:00:00"/>
    <x v="0"/>
    <s v="McLaren Mercedes"/>
    <n v="70"/>
    <d v="1899-12-30T01:35:53"/>
    <s v="HAM"/>
    <x v="0"/>
  </r>
  <r>
    <x v="3"/>
    <d v="2007-09-30T00:00:00"/>
    <x v="0"/>
    <s v="McLaren Mercedes"/>
    <n v="67"/>
    <d v="1899-12-30T02:00:35"/>
    <s v="HAM"/>
    <x v="0"/>
  </r>
  <r>
    <x v="4"/>
    <d v="2008-03-16T00:00:00"/>
    <x v="0"/>
    <s v="McLaren Mercedes"/>
    <n v="58"/>
    <d v="1899-12-30T01:34:51"/>
    <s v="HAM"/>
    <x v="1"/>
  </r>
  <r>
    <x v="5"/>
    <d v="2008-05-25T00:00:00"/>
    <x v="0"/>
    <s v="McLaren Mercedes"/>
    <n v="76"/>
    <d v="1899-12-30T02:00:43"/>
    <s v="HAM"/>
    <x v="1"/>
  </r>
  <r>
    <x v="6"/>
    <d v="2008-07-06T00:00:00"/>
    <x v="0"/>
    <s v="McLaren Mercedes"/>
    <n v="60"/>
    <d v="1899-12-30T01:39:09"/>
    <s v="HAM"/>
    <x v="1"/>
  </r>
  <r>
    <x v="7"/>
    <d v="2008-07-20T00:00:00"/>
    <x v="0"/>
    <s v="McLaren Mercedes"/>
    <n v="67"/>
    <d v="1899-12-30T01:31:21"/>
    <s v="HAM"/>
    <x v="1"/>
  </r>
  <r>
    <x v="8"/>
    <d v="2008-09-14T00:00:00"/>
    <x v="1"/>
    <s v="STR Ferrari"/>
    <n v="53"/>
    <d v="1899-12-30T01:26:47"/>
    <s v="VET"/>
    <x v="1"/>
  </r>
  <r>
    <x v="9"/>
    <d v="2008-10-19T00:00:00"/>
    <x v="0"/>
    <s v="McLaren Mercedes"/>
    <n v="56"/>
    <d v="1899-12-30T01:31:57"/>
    <s v="HAM"/>
    <x v="1"/>
  </r>
  <r>
    <x v="9"/>
    <d v="2009-04-19T00:00:00"/>
    <x v="1"/>
    <s v="RBR Renault"/>
    <n v="56"/>
    <d v="1899-12-30T01:57:43"/>
    <s v="VET"/>
    <x v="2"/>
  </r>
  <r>
    <x v="6"/>
    <d v="2009-06-21T00:00:00"/>
    <x v="1"/>
    <s v="RBR Renault"/>
    <n v="60"/>
    <d v="1899-12-30T01:22:49"/>
    <s v="VET"/>
    <x v="2"/>
  </r>
  <r>
    <x v="2"/>
    <d v="2009-07-26T00:00:00"/>
    <x v="0"/>
    <s v="McLaren Mercedes"/>
    <n v="70"/>
    <d v="1899-12-30T01:38:24"/>
    <s v="HAM"/>
    <x v="2"/>
  </r>
  <r>
    <x v="10"/>
    <d v="2009-09-27T00:00:00"/>
    <x v="0"/>
    <s v="McLaren Mercedes"/>
    <n v="61"/>
    <d v="1899-12-30T01:56:06"/>
    <s v="HAM"/>
    <x v="2"/>
  </r>
  <r>
    <x v="3"/>
    <d v="2009-10-04T00:00:00"/>
    <x v="1"/>
    <s v="RBR Renault"/>
    <n v="53"/>
    <d v="1899-12-30T01:28:20"/>
    <s v="VET"/>
    <x v="2"/>
  </r>
  <r>
    <x v="11"/>
    <d v="2009-11-01T00:00:00"/>
    <x v="1"/>
    <s v="RBR Renault"/>
    <n v="55"/>
    <d v="1899-12-30T01:34:03"/>
    <s v="VET"/>
    <x v="2"/>
  </r>
  <r>
    <x v="12"/>
    <d v="2010-04-04T00:00:00"/>
    <x v="1"/>
    <s v="RBR Renault"/>
    <n v="56"/>
    <d v="1899-12-30T01:33:48"/>
    <s v="VET"/>
    <x v="3"/>
  </r>
  <r>
    <x v="13"/>
    <d v="2010-05-30T00:00:00"/>
    <x v="0"/>
    <s v="McLaren Mercedes"/>
    <n v="58"/>
    <d v="1899-12-30T01:28:48"/>
    <s v="HAM"/>
    <x v="3"/>
  </r>
  <r>
    <x v="0"/>
    <d v="2010-06-13T00:00:00"/>
    <x v="0"/>
    <s v="McLaren Mercedes"/>
    <n v="70"/>
    <d v="1899-12-30T01:33:53"/>
    <s v="HAM"/>
    <x v="3"/>
  </r>
  <r>
    <x v="14"/>
    <d v="2010-06-27T00:00:00"/>
    <x v="1"/>
    <s v="RBR Renault"/>
    <n v="57"/>
    <d v="1899-12-30T01:40:30"/>
    <s v="VET"/>
    <x v="3"/>
  </r>
  <r>
    <x v="15"/>
    <d v="2010-08-29T00:00:00"/>
    <x v="0"/>
    <s v="McLaren Mercedes"/>
    <n v="44"/>
    <d v="1899-12-30T01:29:04"/>
    <s v="HAM"/>
    <x v="3"/>
  </r>
  <r>
    <x v="3"/>
    <d v="2010-10-10T00:00:00"/>
    <x v="1"/>
    <s v="RBR Renault"/>
    <n v="53"/>
    <d v="1899-12-30T01:30:27"/>
    <s v="VET"/>
    <x v="3"/>
  </r>
  <r>
    <x v="16"/>
    <d v="2010-11-07T00:00:00"/>
    <x v="1"/>
    <s v="RBR Renault"/>
    <n v="71"/>
    <d v="1899-12-30T01:33:12"/>
    <s v="VET"/>
    <x v="3"/>
  </r>
  <r>
    <x v="11"/>
    <d v="2010-11-14T00:00:00"/>
    <x v="1"/>
    <s v="RBR Renault"/>
    <n v="55"/>
    <d v="1899-12-30T01:39:37"/>
    <s v="VET"/>
    <x v="3"/>
  </r>
  <r>
    <x v="4"/>
    <d v="2011-03-27T00:00:00"/>
    <x v="1"/>
    <s v="Red Bull Racing Renault"/>
    <n v="58"/>
    <d v="1899-12-30T01:29:30"/>
    <s v="VET"/>
    <x v="4"/>
  </r>
  <r>
    <x v="12"/>
    <d v="2011-04-10T00:00:00"/>
    <x v="1"/>
    <s v="Red Bull Racing Renault"/>
    <n v="56"/>
    <d v="1899-12-30T01:37:40"/>
    <s v="VET"/>
    <x v="4"/>
  </r>
  <r>
    <x v="9"/>
    <d v="2011-04-17T00:00:00"/>
    <x v="0"/>
    <s v="McLaren Mercedes"/>
    <n v="56"/>
    <d v="1899-12-30T01:36:58"/>
    <s v="HAM"/>
    <x v="4"/>
  </r>
  <r>
    <x v="13"/>
    <d v="2011-05-08T00:00:00"/>
    <x v="1"/>
    <s v="Red Bull Racing Renault"/>
    <n v="58"/>
    <d v="1899-12-30T01:30:18"/>
    <s v="VET"/>
    <x v="4"/>
  </r>
  <r>
    <x v="17"/>
    <d v="2011-05-22T00:00:00"/>
    <x v="1"/>
    <s v="Red Bull Racing Renault"/>
    <n v="66"/>
    <d v="1899-12-30T01:39:03"/>
    <s v="VET"/>
    <x v="4"/>
  </r>
  <r>
    <x v="5"/>
    <d v="2011-05-29T00:00:00"/>
    <x v="1"/>
    <s v="Red Bull Racing Renault"/>
    <n v="78"/>
    <d v="1899-12-30T02:09:38"/>
    <s v="VET"/>
    <x v="4"/>
  </r>
  <r>
    <x v="14"/>
    <d v="2011-06-26T00:00:00"/>
    <x v="1"/>
    <s v="Red Bull Racing Renault"/>
    <n v="57"/>
    <d v="1899-12-30T01:39:36"/>
    <s v="VET"/>
    <x v="4"/>
  </r>
  <r>
    <x v="7"/>
    <d v="2011-07-24T00:00:00"/>
    <x v="0"/>
    <s v="McLaren Mercedes"/>
    <n v="60"/>
    <d v="1899-12-30T01:37:30"/>
    <s v="HAM"/>
    <x v="4"/>
  </r>
  <r>
    <x v="15"/>
    <d v="2011-08-28T00:00:00"/>
    <x v="1"/>
    <s v="Red Bull Racing Renault"/>
    <n v="44"/>
    <d v="1899-12-30T01:26:45"/>
    <s v="VET"/>
    <x v="4"/>
  </r>
  <r>
    <x v="8"/>
    <d v="2011-09-11T00:00:00"/>
    <x v="1"/>
    <s v="Red Bull Racing Renault"/>
    <n v="53"/>
    <d v="1899-12-30T01:20:46"/>
    <s v="VET"/>
    <x v="4"/>
  </r>
  <r>
    <x v="10"/>
    <d v="2011-09-25T00:00:00"/>
    <x v="1"/>
    <s v="Red Bull Racing Renault"/>
    <n v="61"/>
    <d v="1899-12-30T01:59:07"/>
    <s v="VET"/>
    <x v="4"/>
  </r>
  <r>
    <x v="18"/>
    <d v="2011-10-16T00:00:00"/>
    <x v="1"/>
    <s v="Red Bull Racing Renault"/>
    <n v="55"/>
    <d v="1899-12-30T01:38:02"/>
    <s v="VET"/>
    <x v="4"/>
  </r>
  <r>
    <x v="19"/>
    <d v="2011-10-30T00:00:00"/>
    <x v="1"/>
    <s v="Red Bull Racing Renault"/>
    <n v="60"/>
    <d v="1899-12-30T01:30:35"/>
    <s v="VET"/>
    <x v="4"/>
  </r>
  <r>
    <x v="11"/>
    <d v="2011-11-13T00:00:00"/>
    <x v="0"/>
    <s v="McLaren Mercedes"/>
    <n v="55"/>
    <d v="1899-12-30T01:37:12"/>
    <s v="HAM"/>
    <x v="4"/>
  </r>
  <r>
    <x v="20"/>
    <d v="2012-04-22T00:00:00"/>
    <x v="1"/>
    <s v="Red Bull Racing Renault"/>
    <n v="57"/>
    <d v="1899-12-30T01:35:11"/>
    <s v="VET"/>
    <x v="5"/>
  </r>
  <r>
    <x v="0"/>
    <d v="2012-06-10T00:00:00"/>
    <x v="0"/>
    <s v="McLaren Mercedes"/>
    <n v="70"/>
    <d v="1899-12-30T01:32:30"/>
    <s v="HAM"/>
    <x v="5"/>
  </r>
  <r>
    <x v="2"/>
    <d v="2012-07-29T00:00:00"/>
    <x v="0"/>
    <s v="McLaren Mercedes"/>
    <n v="69"/>
    <d v="1899-12-30T01:41:06"/>
    <s v="HAM"/>
    <x v="5"/>
  </r>
  <r>
    <x v="8"/>
    <d v="2012-09-09T00:00:00"/>
    <x v="0"/>
    <s v="McLaren Mercedes"/>
    <n v="53"/>
    <d v="1899-12-30T01:19:41"/>
    <s v="HAM"/>
    <x v="5"/>
  </r>
  <r>
    <x v="10"/>
    <d v="2012-09-23T00:00:00"/>
    <x v="1"/>
    <s v="Red Bull Racing Renault"/>
    <n v="59"/>
    <d v="1899-12-30T02:00:26"/>
    <s v="VET"/>
    <x v="5"/>
  </r>
  <r>
    <x v="3"/>
    <d v="2012-10-07T00:00:00"/>
    <x v="1"/>
    <s v="Red Bull Racing Renault"/>
    <n v="53"/>
    <d v="1899-12-30T01:28:56"/>
    <s v="VET"/>
    <x v="5"/>
  </r>
  <r>
    <x v="18"/>
    <d v="2012-10-14T00:00:00"/>
    <x v="1"/>
    <s v="Red Bull Racing Renault"/>
    <n v="55"/>
    <d v="1899-12-30T01:36:29"/>
    <s v="VET"/>
    <x v="5"/>
  </r>
  <r>
    <x v="19"/>
    <d v="2012-10-28T00:00:00"/>
    <x v="1"/>
    <s v="Red Bull Racing Renault"/>
    <n v="60"/>
    <d v="1899-12-30T01:31:11"/>
    <s v="VET"/>
    <x v="5"/>
  </r>
  <r>
    <x v="1"/>
    <d v="2012-11-18T00:00:00"/>
    <x v="0"/>
    <s v="McLaren Mercedes"/>
    <n v="56"/>
    <d v="1899-12-30T01:35:55"/>
    <s v="HAM"/>
    <x v="5"/>
  </r>
  <r>
    <x v="12"/>
    <d v="2013-03-24T00:00:00"/>
    <x v="1"/>
    <s v="Red Bull Racing Renault"/>
    <n v="56"/>
    <d v="1899-12-30T01:38:57"/>
    <s v="VET"/>
    <x v="6"/>
  </r>
  <r>
    <x v="20"/>
    <d v="2013-04-21T00:00:00"/>
    <x v="1"/>
    <s v="Red Bull Racing Renault"/>
    <n v="57"/>
    <d v="1899-12-30T01:36:00"/>
    <s v="VET"/>
    <x v="6"/>
  </r>
  <r>
    <x v="0"/>
    <d v="2013-06-09T00:00:00"/>
    <x v="1"/>
    <s v="Red Bull Racing Renault"/>
    <n v="70"/>
    <d v="1899-12-30T01:32:09"/>
    <s v="VET"/>
    <x v="6"/>
  </r>
  <r>
    <x v="7"/>
    <d v="2013-07-07T00:00:00"/>
    <x v="1"/>
    <s v="Red Bull Racing Renault"/>
    <n v="60"/>
    <d v="1899-12-30T01:41:15"/>
    <s v="VET"/>
    <x v="6"/>
  </r>
  <r>
    <x v="2"/>
    <d v="2013-07-28T00:00:00"/>
    <x v="0"/>
    <s v="Mercedes"/>
    <n v="70"/>
    <d v="1899-12-30T01:42:29"/>
    <s v="HAM"/>
    <x v="6"/>
  </r>
  <r>
    <x v="15"/>
    <d v="2013-08-25T00:00:00"/>
    <x v="1"/>
    <s v="Red Bull Racing Renault"/>
    <n v="44"/>
    <d v="1899-12-30T01:23:42"/>
    <s v="VET"/>
    <x v="6"/>
  </r>
  <r>
    <x v="8"/>
    <d v="2013-09-08T00:00:00"/>
    <x v="1"/>
    <s v="Red Bull Racing Renault"/>
    <n v="53"/>
    <d v="1899-12-30T01:18:33"/>
    <s v="VET"/>
    <x v="6"/>
  </r>
  <r>
    <x v="10"/>
    <d v="2013-09-22T00:00:00"/>
    <x v="1"/>
    <s v="Red Bull Racing Renault"/>
    <n v="61"/>
    <d v="1899-12-30T01:59:13"/>
    <s v="VET"/>
    <x v="6"/>
  </r>
  <r>
    <x v="18"/>
    <d v="2013-10-06T00:00:00"/>
    <x v="1"/>
    <s v="Red Bull Racing Renault"/>
    <n v="55"/>
    <d v="1899-12-30T01:43:14"/>
    <s v="VET"/>
    <x v="6"/>
  </r>
  <r>
    <x v="3"/>
    <d v="2013-10-13T00:00:00"/>
    <x v="1"/>
    <s v="Red Bull Racing Renault"/>
    <n v="53"/>
    <d v="1899-12-30T01:26:49"/>
    <s v="VET"/>
    <x v="6"/>
  </r>
  <r>
    <x v="19"/>
    <d v="2013-10-27T00:00:00"/>
    <x v="1"/>
    <s v="Red Bull Racing Renault"/>
    <n v="60"/>
    <d v="1899-12-30T01:31:12"/>
    <s v="VET"/>
    <x v="6"/>
  </r>
  <r>
    <x v="11"/>
    <d v="2013-11-03T00:00:00"/>
    <x v="1"/>
    <s v="Red Bull Racing Renault"/>
    <n v="55"/>
    <d v="1899-12-30T01:38:06"/>
    <s v="VET"/>
    <x v="6"/>
  </r>
  <r>
    <x v="1"/>
    <d v="2013-11-17T00:00:00"/>
    <x v="1"/>
    <s v="Red Bull Racing Renault"/>
    <n v="56"/>
    <d v="1899-12-30T01:39:17"/>
    <s v="VET"/>
    <x v="6"/>
  </r>
  <r>
    <x v="16"/>
    <d v="2013-11-24T00:00:00"/>
    <x v="1"/>
    <s v="Red Bull Racing Renault"/>
    <n v="71"/>
    <d v="1899-12-30T01:32:36"/>
    <s v="VET"/>
    <x v="6"/>
  </r>
  <r>
    <x v="12"/>
    <d v="2014-03-30T00:00:00"/>
    <x v="0"/>
    <s v="Mercedes"/>
    <n v="56"/>
    <d v="1899-12-30T01:40:26"/>
    <s v="HAM"/>
    <x v="7"/>
  </r>
  <r>
    <x v="20"/>
    <d v="2014-04-06T00:00:00"/>
    <x v="0"/>
    <s v="Mercedes"/>
    <n v="57"/>
    <d v="1899-12-30T01:39:43"/>
    <s v="HAM"/>
    <x v="7"/>
  </r>
  <r>
    <x v="9"/>
    <d v="2014-04-20T00:00:00"/>
    <x v="0"/>
    <s v="Mercedes"/>
    <n v="54"/>
    <d v="1899-12-30T01:33:28"/>
    <s v="HAM"/>
    <x v="7"/>
  </r>
  <r>
    <x v="17"/>
    <d v="2014-05-11T00:00:00"/>
    <x v="0"/>
    <s v="Mercedes"/>
    <n v="66"/>
    <d v="1899-12-30T01:41:05"/>
    <s v="HAM"/>
    <x v="7"/>
  </r>
  <r>
    <x v="6"/>
    <d v="2014-07-06T00:00:00"/>
    <x v="0"/>
    <s v="Mercedes"/>
    <n v="52"/>
    <d v="1899-12-30T02:26:52"/>
    <s v="HAM"/>
    <x v="7"/>
  </r>
  <r>
    <x v="8"/>
    <d v="2014-09-07T00:00:00"/>
    <x v="0"/>
    <s v="Mercedes"/>
    <n v="53"/>
    <d v="1899-12-30T01:19:10"/>
    <s v="HAM"/>
    <x v="7"/>
  </r>
  <r>
    <x v="10"/>
    <d v="2014-09-21T00:00:00"/>
    <x v="0"/>
    <s v="Mercedes"/>
    <n v="60"/>
    <d v="1899-12-30T02:00:05"/>
    <s v="HAM"/>
    <x v="7"/>
  </r>
  <r>
    <x v="3"/>
    <d v="2014-10-05T00:00:00"/>
    <x v="0"/>
    <s v="Mercedes"/>
    <n v="44"/>
    <d v="1899-12-30T01:51:43"/>
    <s v="HAM"/>
    <x v="7"/>
  </r>
  <r>
    <x v="21"/>
    <d v="2014-10-21T00:00:00"/>
    <x v="0"/>
    <s v="Mercedes"/>
    <n v="53"/>
    <d v="1899-12-30T01:31:51"/>
    <s v="HAM"/>
    <x v="7"/>
  </r>
  <r>
    <x v="1"/>
    <d v="2014-11-02T00:00:00"/>
    <x v="0"/>
    <s v="Mercedes"/>
    <n v="56"/>
    <d v="1899-12-30T01:40:05"/>
    <s v="HAM"/>
    <x v="7"/>
  </r>
  <r>
    <x v="11"/>
    <d v="2014-11-23T00:00:00"/>
    <x v="0"/>
    <s v="Mercedes"/>
    <n v="55"/>
    <d v="1899-12-30T01:39:03"/>
    <s v="HAM"/>
    <x v="7"/>
  </r>
  <r>
    <x v="4"/>
    <d v="2015-03-15T00:00:00"/>
    <x v="0"/>
    <s v="Mercedes"/>
    <n v="58"/>
    <d v="1899-12-30T01:31:54"/>
    <s v="HAM"/>
    <x v="8"/>
  </r>
  <r>
    <x v="12"/>
    <d v="2015-03-29T00:00:00"/>
    <x v="1"/>
    <s v="Ferrari"/>
    <n v="56"/>
    <d v="1899-12-30T01:41:06"/>
    <s v="VET"/>
    <x v="8"/>
  </r>
  <r>
    <x v="9"/>
    <d v="2015-04-12T00:00:00"/>
    <x v="0"/>
    <s v="Mercedes"/>
    <n v="56"/>
    <d v="1899-12-30T01:39:42"/>
    <s v="HAM"/>
    <x v="8"/>
  </r>
  <r>
    <x v="20"/>
    <d v="2015-04-19T00:00:00"/>
    <x v="0"/>
    <s v="Mercedes"/>
    <n v="57"/>
    <d v="1899-12-30T01:35:06"/>
    <s v="HAM"/>
    <x v="8"/>
  </r>
  <r>
    <x v="0"/>
    <d v="2015-06-07T00:00:00"/>
    <x v="0"/>
    <s v="Mercedes"/>
    <n v="70"/>
    <d v="1899-12-30T01:31:53"/>
    <s v="HAM"/>
    <x v="8"/>
  </r>
  <r>
    <x v="6"/>
    <d v="2015-07-05T00:00:00"/>
    <x v="0"/>
    <s v="Mercedes"/>
    <n v="52"/>
    <d v="1899-12-30T01:31:28"/>
    <s v="HAM"/>
    <x v="8"/>
  </r>
  <r>
    <x v="2"/>
    <d v="2015-07-26T00:00:00"/>
    <x v="1"/>
    <s v="Ferrari"/>
    <n v="69"/>
    <d v="1899-12-30T01:46:10"/>
    <s v="VET"/>
    <x v="8"/>
  </r>
  <r>
    <x v="15"/>
    <d v="2015-08-23T00:00:00"/>
    <x v="0"/>
    <s v="Mercedes"/>
    <n v="43"/>
    <d v="1899-12-30T01:23:40"/>
    <s v="HAM"/>
    <x v="8"/>
  </r>
  <r>
    <x v="8"/>
    <d v="2015-09-06T00:00:00"/>
    <x v="0"/>
    <s v="Mercedes"/>
    <n v="53"/>
    <d v="1899-12-30T01:18:01"/>
    <s v="HAM"/>
    <x v="8"/>
  </r>
  <r>
    <x v="10"/>
    <d v="2015-09-20T00:00:00"/>
    <x v="1"/>
    <s v="Ferrari"/>
    <n v="61"/>
    <d v="1899-12-30T02:01:22"/>
    <s v="VET"/>
    <x v="8"/>
  </r>
  <r>
    <x v="3"/>
    <d v="2015-09-27T00:00:00"/>
    <x v="0"/>
    <s v="Mercedes"/>
    <n v="53"/>
    <d v="1899-12-30T01:28:07"/>
    <s v="HAM"/>
    <x v="8"/>
  </r>
  <r>
    <x v="21"/>
    <d v="2015-10-11T00:00:00"/>
    <x v="0"/>
    <s v="Mercedes"/>
    <n v="53"/>
    <d v="1899-12-30T01:37:11"/>
    <s v="HAM"/>
    <x v="8"/>
  </r>
  <r>
    <x v="1"/>
    <d v="2015-10-25T00:00:00"/>
    <x v="0"/>
    <s v="Mercedes"/>
    <n v="56"/>
    <d v="1899-12-30T01:50:53"/>
    <s v="HAM"/>
    <x v="8"/>
  </r>
  <r>
    <x v="5"/>
    <d v="2016-05-29T00:00:00"/>
    <x v="0"/>
    <s v="Mercedes"/>
    <n v="78"/>
    <d v="1899-12-30T01:59:29"/>
    <s v="HAM"/>
    <x v="9"/>
  </r>
  <r>
    <x v="0"/>
    <d v="2016-06-12T00:00:00"/>
    <x v="0"/>
    <s v="Mercedes"/>
    <n v="70"/>
    <d v="1899-12-30T01:31:05"/>
    <s v="HAM"/>
    <x v="9"/>
  </r>
  <r>
    <x v="22"/>
    <d v="2016-07-03T00:00:00"/>
    <x v="0"/>
    <s v="Mercedes"/>
    <n v="71"/>
    <d v="1899-12-30T01:27:38"/>
    <s v="HAM"/>
    <x v="9"/>
  </r>
  <r>
    <x v="6"/>
    <d v="2016-07-10T00:00:00"/>
    <x v="0"/>
    <s v="Mercedes"/>
    <n v="52"/>
    <d v="1899-12-30T01:34:56"/>
    <s v="HAM"/>
    <x v="9"/>
  </r>
  <r>
    <x v="2"/>
    <d v="2016-07-24T00:00:00"/>
    <x v="0"/>
    <s v="Mercedes"/>
    <n v="70"/>
    <d v="1899-12-30T01:40:30"/>
    <s v="HAM"/>
    <x v="9"/>
  </r>
  <r>
    <x v="7"/>
    <d v="2016-07-31T00:00:00"/>
    <x v="0"/>
    <s v="Mercedes"/>
    <n v="67"/>
    <d v="1899-12-30T01:30:44"/>
    <s v="HAM"/>
    <x v="9"/>
  </r>
  <r>
    <x v="1"/>
    <d v="2016-10-23T00:00:00"/>
    <x v="0"/>
    <s v="Mercedes"/>
    <n v="56"/>
    <d v="1899-12-30T01:38:13"/>
    <s v="HAM"/>
    <x v="9"/>
  </r>
  <r>
    <x v="23"/>
    <d v="2016-10-30T00:00:00"/>
    <x v="0"/>
    <s v="Mercedes"/>
    <n v="71"/>
    <d v="1899-12-30T01:40:31"/>
    <s v="HAM"/>
    <x v="9"/>
  </r>
  <r>
    <x v="16"/>
    <d v="2016-11-13T00:00:00"/>
    <x v="0"/>
    <s v="Mercedes"/>
    <n v="71"/>
    <d v="1899-12-30T03:01:01"/>
    <s v="HAM"/>
    <x v="9"/>
  </r>
  <r>
    <x v="11"/>
    <d v="2016-11-27T00:00:00"/>
    <x v="0"/>
    <s v="Mercedes"/>
    <n v="55"/>
    <d v="1899-12-30T01:38:04"/>
    <s v="HAM"/>
    <x v="9"/>
  </r>
  <r>
    <x v="4"/>
    <d v="2017-03-26T00:00:00"/>
    <x v="1"/>
    <s v="Ferrari"/>
    <n v="57"/>
    <d v="1899-12-30T01:24:12"/>
    <s v="VET"/>
    <x v="10"/>
  </r>
  <r>
    <x v="9"/>
    <d v="2017-04-09T00:00:00"/>
    <x v="0"/>
    <s v="Mercedes"/>
    <n v="56"/>
    <d v="1899-12-30T01:37:36"/>
    <s v="HAM"/>
    <x v="10"/>
  </r>
  <r>
    <x v="20"/>
    <d v="2017-04-16T00:00:00"/>
    <x v="1"/>
    <s v="Ferrari"/>
    <n v="57"/>
    <d v="1899-12-30T01:33:53"/>
    <s v="VET"/>
    <x v="10"/>
  </r>
  <r>
    <x v="17"/>
    <d v="2017-05-14T00:00:00"/>
    <x v="0"/>
    <s v="Mercedes"/>
    <n v="66"/>
    <d v="1899-12-30T01:35:56"/>
    <s v="HAM"/>
    <x v="10"/>
  </r>
  <r>
    <x v="5"/>
    <d v="2017-05-28T00:00:00"/>
    <x v="1"/>
    <s v="Ferrari"/>
    <n v="78"/>
    <d v="1899-12-30T01:44:44"/>
    <s v="VET"/>
    <x v="10"/>
  </r>
  <r>
    <x v="0"/>
    <d v="2017-06-11T00:00:00"/>
    <x v="0"/>
    <s v="Mercedes"/>
    <n v="70"/>
    <d v="1899-12-30T01:33:05"/>
    <s v="HAM"/>
    <x v="10"/>
  </r>
  <r>
    <x v="6"/>
    <d v="2017-07-16T00:00:00"/>
    <x v="0"/>
    <s v="Mercedes"/>
    <n v="51"/>
    <d v="1899-12-30T01:21:27"/>
    <s v="HAM"/>
    <x v="10"/>
  </r>
  <r>
    <x v="2"/>
    <d v="2017-07-30T00:00:00"/>
    <x v="1"/>
    <s v="Ferrari"/>
    <n v="70"/>
    <d v="1899-12-30T01:39:47"/>
    <s v="VET"/>
    <x v="10"/>
  </r>
  <r>
    <x v="15"/>
    <d v="2017-08-27T00:00:00"/>
    <x v="0"/>
    <s v="Mercedes"/>
    <n v="44"/>
    <d v="1899-12-30T01:24:43"/>
    <s v="HAM"/>
    <x v="10"/>
  </r>
  <r>
    <x v="8"/>
    <d v="2017-09-03T00:00:00"/>
    <x v="0"/>
    <s v="Mercedes"/>
    <n v="53"/>
    <d v="1899-12-30T01:15:32"/>
    <s v="HAM"/>
    <x v="10"/>
  </r>
  <r>
    <x v="10"/>
    <d v="2017-09-17T00:00:00"/>
    <x v="0"/>
    <s v="Mercedes"/>
    <n v="58"/>
    <d v="1899-12-30T02:03:24"/>
    <s v="HAM"/>
    <x v="10"/>
  </r>
  <r>
    <x v="3"/>
    <d v="2017-10-08T00:00:00"/>
    <x v="0"/>
    <s v="Mercedes"/>
    <n v="53"/>
    <d v="1899-12-30T01:27:31"/>
    <s v="HAM"/>
    <x v="10"/>
  </r>
  <r>
    <x v="1"/>
    <d v="2017-10-22T00:00:00"/>
    <x v="0"/>
    <s v="Mercedes"/>
    <n v="56"/>
    <d v="1899-12-30T01:33:51"/>
    <s v="HAM"/>
    <x v="10"/>
  </r>
  <r>
    <x v="16"/>
    <d v="2017-11-12T00:00:00"/>
    <x v="1"/>
    <s v="Ferrari"/>
    <n v="71"/>
    <d v="1899-12-30T01:31:26"/>
    <s v="VET"/>
    <x v="10"/>
  </r>
  <r>
    <x v="4"/>
    <d v="2018-03-25T00:00:00"/>
    <x v="1"/>
    <s v="Ferrari"/>
    <n v="58"/>
    <d v="1899-12-30T01:29:33"/>
    <s v="VET"/>
    <x v="11"/>
  </r>
  <r>
    <x v="20"/>
    <d v="2018-04-08T00:00:00"/>
    <x v="1"/>
    <s v="Ferrari"/>
    <n v="57"/>
    <d v="1899-12-30T01:32:02"/>
    <s v="VET"/>
    <x v="11"/>
  </r>
  <r>
    <x v="24"/>
    <d v="2018-04-29T00:00:00"/>
    <x v="0"/>
    <s v="Mercedes"/>
    <n v="51"/>
    <d v="1899-12-30T01:43:44"/>
    <s v="HAM"/>
    <x v="11"/>
  </r>
  <r>
    <x v="17"/>
    <d v="2018-05-13T00:00:00"/>
    <x v="0"/>
    <s v="Mercedes"/>
    <n v="66"/>
    <d v="1899-12-30T01:35:30"/>
    <s v="HAM"/>
    <x v="11"/>
  </r>
  <r>
    <x v="0"/>
    <d v="2018-06-10T00:00:00"/>
    <x v="1"/>
    <s v="Ferrari"/>
    <n v="68"/>
    <d v="1899-12-30T01:28:31"/>
    <s v="VET"/>
    <x v="11"/>
  </r>
  <r>
    <x v="25"/>
    <d v="2018-06-24T00:00:00"/>
    <x v="0"/>
    <s v="Mercedes"/>
    <n v="53"/>
    <d v="1899-12-30T01:30:11"/>
    <s v="HAM"/>
    <x v="11"/>
  </r>
  <r>
    <x v="6"/>
    <d v="2018-07-08T00:00:00"/>
    <x v="1"/>
    <s v="Ferrari"/>
    <n v="52"/>
    <d v="1899-12-30T01:27:30"/>
    <s v="VET"/>
    <x v="11"/>
  </r>
  <r>
    <x v="7"/>
    <d v="2018-07-22T00:00:00"/>
    <x v="0"/>
    <s v="Mercedes"/>
    <n v="67"/>
    <d v="1899-12-30T01:32:30"/>
    <s v="HAM"/>
    <x v="11"/>
  </r>
  <r>
    <x v="2"/>
    <d v="2018-07-29T00:00:00"/>
    <x v="0"/>
    <s v="Mercedes"/>
    <n v="70"/>
    <d v="1899-12-30T01:37:16"/>
    <s v="HAM"/>
    <x v="11"/>
  </r>
  <r>
    <x v="15"/>
    <d v="2018-08-26T00:00:00"/>
    <x v="1"/>
    <s v="Ferrari"/>
    <n v="44"/>
    <d v="1899-12-30T01:23:34"/>
    <s v="VET"/>
    <x v="11"/>
  </r>
  <r>
    <x v="8"/>
    <d v="2018-09-02T00:00:00"/>
    <x v="0"/>
    <s v="Mercedes"/>
    <n v="53"/>
    <d v="1899-12-30T01:16:54"/>
    <s v="HAM"/>
    <x v="11"/>
  </r>
  <r>
    <x v="10"/>
    <d v="2018-09-16T00:00:00"/>
    <x v="0"/>
    <s v="Mercedes"/>
    <n v="61"/>
    <d v="1899-12-30T01:51:12"/>
    <s v="HAM"/>
    <x v="11"/>
  </r>
  <r>
    <x v="21"/>
    <d v="2018-09-30T00:00:00"/>
    <x v="0"/>
    <s v="Mercedes"/>
    <n v="53"/>
    <d v="1899-12-30T01:27:25"/>
    <s v="HAM"/>
    <x v="11"/>
  </r>
  <r>
    <x v="3"/>
    <d v="2018-10-07T00:00:00"/>
    <x v="0"/>
    <s v="Mercedes"/>
    <n v="53"/>
    <d v="1899-12-30T01:27:17"/>
    <s v="HAM"/>
    <x v="11"/>
  </r>
  <r>
    <x v="16"/>
    <d v="2018-11-11T00:00:00"/>
    <x v="0"/>
    <s v="Mercedes"/>
    <n v="71"/>
    <d v="1899-12-30T01:27:09"/>
    <s v="HAM"/>
    <x v="11"/>
  </r>
  <r>
    <x v="11"/>
    <d v="2018-11-25T00:00:00"/>
    <x v="0"/>
    <s v="Mercedes"/>
    <n v="55"/>
    <d v="1899-12-30T01:39:40"/>
    <s v="HAM"/>
    <x v="11"/>
  </r>
  <r>
    <x v="20"/>
    <d v="2019-03-31T00:00:00"/>
    <x v="0"/>
    <s v="Mercedes"/>
    <n v="57"/>
    <d v="1899-12-30T01:34:21"/>
    <s v="HAM"/>
    <x v="12"/>
  </r>
  <r>
    <x v="9"/>
    <d v="2019-04-14T00:00:00"/>
    <x v="0"/>
    <s v="Mercedes"/>
    <n v="56"/>
    <d v="1899-12-30T01:32:06"/>
    <s v="HAM"/>
    <x v="12"/>
  </r>
  <r>
    <x v="17"/>
    <d v="2019-05-12T00:00:00"/>
    <x v="0"/>
    <s v="Mercedes"/>
    <n v="66"/>
    <d v="1899-12-30T01:35:50"/>
    <s v="HAM"/>
    <x v="12"/>
  </r>
  <r>
    <x v="5"/>
    <d v="2019-05-26T00:00:00"/>
    <x v="0"/>
    <s v="Mercedes"/>
    <n v="78"/>
    <d v="1899-12-30T01:43:28"/>
    <s v="HAM"/>
    <x v="12"/>
  </r>
  <r>
    <x v="0"/>
    <d v="2019-06-09T00:00:00"/>
    <x v="0"/>
    <s v="Mercedes"/>
    <n v="70"/>
    <d v="1899-12-30T01:29:07"/>
    <s v="HAM"/>
    <x v="12"/>
  </r>
  <r>
    <x v="25"/>
    <d v="2019-06-23T00:00:00"/>
    <x v="0"/>
    <s v="Mercedes"/>
    <n v="53"/>
    <d v="1899-12-30T01:24:31"/>
    <s v="HAM"/>
    <x v="12"/>
  </r>
  <r>
    <x v="6"/>
    <d v="2019-07-14T00:00:00"/>
    <x v="0"/>
    <s v="Mercedes"/>
    <n v="52"/>
    <d v="1899-12-30T01:21:08"/>
    <s v="HAM"/>
    <x v="12"/>
  </r>
  <r>
    <x v="2"/>
    <d v="2019-08-04T00:00:00"/>
    <x v="0"/>
    <s v="Mercedes"/>
    <n v="70"/>
    <d v="1899-12-30T01:35:04"/>
    <s v="HAM"/>
    <x v="12"/>
  </r>
  <r>
    <x v="10"/>
    <d v="2019-09-22T00:00:00"/>
    <x v="1"/>
    <s v="Ferrari"/>
    <n v="61"/>
    <d v="1899-12-30T01:58:34"/>
    <s v="VET"/>
    <x v="12"/>
  </r>
  <r>
    <x v="21"/>
    <d v="2019-09-29T00:00:00"/>
    <x v="0"/>
    <s v="Mercedes"/>
    <n v="53"/>
    <d v="1899-12-30T01:33:39"/>
    <s v="HAM"/>
    <x v="12"/>
  </r>
  <r>
    <x v="23"/>
    <d v="2019-10-27T00:00:00"/>
    <x v="0"/>
    <s v="Mercedes"/>
    <n v="71"/>
    <d v="1899-12-30T01:36:49"/>
    <s v="HAM"/>
    <x v="12"/>
  </r>
  <r>
    <x v="11"/>
    <d v="2019-12-01T00:00:00"/>
    <x v="0"/>
    <s v="Mercedes"/>
    <n v="55"/>
    <d v="1899-12-30T01:34:06"/>
    <s v="HAM"/>
    <x v="12"/>
  </r>
  <r>
    <x v="26"/>
    <d v="2020-07-12T00:00:00"/>
    <x v="0"/>
    <s v="Mercedes"/>
    <n v="71"/>
    <d v="1899-12-30T01:22:51"/>
    <s v="HAM"/>
    <x v="13"/>
  </r>
  <r>
    <x v="2"/>
    <d v="2020-07-19T00:00:00"/>
    <x v="0"/>
    <s v="Mercedes"/>
    <n v="70"/>
    <d v="1899-12-30T01:36:12"/>
    <s v="HAM"/>
    <x v="13"/>
  </r>
  <r>
    <x v="6"/>
    <d v="2020-08-02T00:00:00"/>
    <x v="0"/>
    <s v="Mercedes"/>
    <n v="52"/>
    <d v="1899-12-30T01:28:01"/>
    <s v="HAM"/>
    <x v="13"/>
  </r>
  <r>
    <x v="17"/>
    <d v="2020-08-16T00:00:00"/>
    <x v="0"/>
    <s v="Mercedes"/>
    <n v="66"/>
    <d v="1899-12-30T01:31:45"/>
    <s v="HAM"/>
    <x v="13"/>
  </r>
  <r>
    <x v="15"/>
    <d v="2020-08-30T00:00:00"/>
    <x v="0"/>
    <s v="Mercedes"/>
    <n v="44"/>
    <d v="1899-12-30T01:24:09"/>
    <s v="HAM"/>
    <x v="13"/>
  </r>
  <r>
    <x v="27"/>
    <d v="2020-09-13T00:00:00"/>
    <x v="0"/>
    <s v="Mercedes"/>
    <n v="59"/>
    <d v="1899-12-30T02:19:35"/>
    <s v="HAM"/>
    <x v="13"/>
  </r>
  <r>
    <x v="28"/>
    <d v="2020-10-11T00:00:00"/>
    <x v="0"/>
    <s v="Mercedes"/>
    <n v="60"/>
    <d v="1899-12-30T01:35:50"/>
    <s v="HAM"/>
    <x v="13"/>
  </r>
  <r>
    <x v="29"/>
    <d v="2020-10-25T00:00:00"/>
    <x v="0"/>
    <s v="Mercedes"/>
    <n v="66"/>
    <d v="1899-12-30T01:29:57"/>
    <s v="HAM"/>
    <x v="13"/>
  </r>
  <r>
    <x v="30"/>
    <d v="2020-11-01T00:00:00"/>
    <x v="0"/>
    <s v="Mercedes"/>
    <n v="63"/>
    <d v="1899-12-30T01:28:32"/>
    <s v="HAM"/>
    <x v="13"/>
  </r>
  <r>
    <x v="13"/>
    <d v="2020-11-15T00:00:00"/>
    <x v="0"/>
    <s v="Mercedes"/>
    <n v="58"/>
    <d v="1899-12-30T01:42:19"/>
    <s v="HAM"/>
    <x v="13"/>
  </r>
  <r>
    <x v="20"/>
    <d v="2020-11-29T00:00:00"/>
    <x v="0"/>
    <s v="Mercedes"/>
    <n v="57"/>
    <d v="1899-12-30T02:59:48"/>
    <s v="HAM"/>
    <x v="13"/>
  </r>
  <r>
    <x v="20"/>
    <d v="2021-03-28T00:00:00"/>
    <x v="0"/>
    <s v="Mercedes"/>
    <n v="56"/>
    <d v="1899-12-30T01:32:04"/>
    <s v="HAM"/>
    <x v="14"/>
  </r>
  <r>
    <x v="29"/>
    <d v="2021-05-02T00:00:00"/>
    <x v="0"/>
    <s v="Mercedes"/>
    <n v="66"/>
    <d v="1899-12-30T01:34:31"/>
    <s v="HAM"/>
    <x v="14"/>
  </r>
  <r>
    <x v="17"/>
    <d v="2021-05-09T00:00:00"/>
    <x v="0"/>
    <s v="Mercedes"/>
    <n v="66"/>
    <d v="1899-12-30T01:33:08"/>
    <s v="HAM"/>
    <x v="14"/>
  </r>
  <r>
    <x v="6"/>
    <d v="2021-07-18T00:00:00"/>
    <x v="0"/>
    <s v="Mercedes"/>
    <n v="52"/>
    <d v="1899-12-30T01:58:23"/>
    <s v="HAM"/>
    <x v="14"/>
  </r>
  <r>
    <x v="21"/>
    <d v="2021-09-26T00:00:00"/>
    <x v="0"/>
    <s v="Mercedes"/>
    <n v="53"/>
    <d v="1899-12-30T01:30:41"/>
    <s v="HAM"/>
    <x v="14"/>
  </r>
  <r>
    <x v="16"/>
    <d v="2021-11-14T00:00:00"/>
    <x v="0"/>
    <s v="Mercedes"/>
    <n v="71"/>
    <d v="1899-12-30T01:32:23"/>
    <s v="HAM"/>
    <x v="14"/>
  </r>
  <r>
    <x v="31"/>
    <d v="2021-11-21T00:00:00"/>
    <x v="0"/>
    <s v="Mercedes"/>
    <n v="57"/>
    <d v="1899-12-30T01:24:28"/>
    <s v="HAM"/>
    <x v="14"/>
  </r>
  <r>
    <x v="32"/>
    <d v="2021-12-05T00:00:00"/>
    <x v="0"/>
    <s v="Mercedes"/>
    <n v="50"/>
    <d v="1899-12-30T02:06:15"/>
    <s v="HAM"/>
    <x v="1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2">
  <r>
    <x v="0"/>
    <n v="2"/>
    <x v="0"/>
    <s v="McLaren Mercedes"/>
    <n v="58"/>
    <s v="+18.595s"/>
    <n v="6"/>
    <n v="2007"/>
    <s v="Australia"/>
  </r>
  <r>
    <x v="1"/>
    <n v="2"/>
    <x v="0"/>
    <s v="McLaren Mercedes"/>
    <n v="56"/>
    <s v="+17.557s"/>
    <n v="8"/>
    <n v="2007"/>
    <s v="Malaysia"/>
  </r>
  <r>
    <x v="1"/>
    <n v="2"/>
    <x v="0"/>
    <s v="McLaren Mercedes"/>
    <n v="57"/>
    <s v="+2.360s"/>
    <n v="8"/>
    <n v="2007"/>
    <s v="Bahrain"/>
  </r>
  <r>
    <x v="1"/>
    <n v="2"/>
    <x v="0"/>
    <s v="McLaren Mercedes"/>
    <n v="65"/>
    <s v="+6.790s"/>
    <n v="8"/>
    <n v="2007"/>
    <s v="Spain"/>
  </r>
  <r>
    <x v="1"/>
    <n v="2"/>
    <x v="0"/>
    <s v="McLaren Mercedes"/>
    <n v="78"/>
    <s v="+4.095s"/>
    <n v="8"/>
    <n v="2007"/>
    <s v="Monaco"/>
  </r>
  <r>
    <x v="2"/>
    <n v="2"/>
    <x v="0"/>
    <s v="McLaren Mercedes"/>
    <n v="70"/>
    <d v="1899-12-30T01:44:11"/>
    <n v="10"/>
    <n v="2007"/>
    <s v="Canada"/>
  </r>
  <r>
    <x v="2"/>
    <n v="2"/>
    <x v="0"/>
    <s v="McLaren Mercedes"/>
    <n v="73"/>
    <d v="1899-12-30T01:31:10"/>
    <n v="10"/>
    <n v="2007"/>
    <s v="United States"/>
  </r>
  <r>
    <x v="3"/>
    <n v="10"/>
    <x v="1"/>
    <s v="Sauber BMW"/>
    <n v="73"/>
    <s v="+67.783s"/>
    <n v="1"/>
    <n v="2007"/>
    <s v="United States"/>
  </r>
  <r>
    <x v="0"/>
    <n v="2"/>
    <x v="0"/>
    <s v="McLaren Mercedes"/>
    <n v="70"/>
    <s v="+32.153s"/>
    <n v="6"/>
    <n v="2007"/>
    <s v="France"/>
  </r>
  <r>
    <x v="0"/>
    <n v="2"/>
    <x v="0"/>
    <s v="McLaren Mercedes"/>
    <n v="59"/>
    <s v="+39.373s"/>
    <n v="6"/>
    <n v="2007"/>
    <s v="Great Britain"/>
  </r>
  <r>
    <x v="4"/>
    <n v="2"/>
    <x v="0"/>
    <s v="McLaren Mercedes"/>
    <n v="59"/>
    <s v="+1 lap"/>
    <n v="0"/>
    <n v="2007"/>
    <s v="Europe"/>
  </r>
  <r>
    <x v="2"/>
    <n v="2"/>
    <x v="0"/>
    <s v="McLaren Mercedes"/>
    <n v="70"/>
    <d v="1899-12-30T01:35:53"/>
    <n v="10"/>
    <n v="2007"/>
    <s v="Hungary"/>
  </r>
  <r>
    <x v="5"/>
    <n v="19"/>
    <x v="1"/>
    <s v="STR Ferrari"/>
    <n v="69"/>
    <s v="+1 lap"/>
    <n v="0"/>
    <n v="2007"/>
    <s v="Hungary"/>
  </r>
  <r>
    <x v="6"/>
    <n v="2"/>
    <x v="0"/>
    <s v="McLaren Mercedes"/>
    <n v="58"/>
    <s v="+45.085s"/>
    <n v="4"/>
    <n v="2007"/>
    <s v="Turkey"/>
  </r>
  <r>
    <x v="7"/>
    <n v="19"/>
    <x v="1"/>
    <s v="STR Ferrari"/>
    <n v="57"/>
    <s v="+1 lap"/>
    <n v="0"/>
    <n v="2007"/>
    <s v="Turkey"/>
  </r>
  <r>
    <x v="1"/>
    <n v="2"/>
    <x v="0"/>
    <s v="McLaren Mercedes"/>
    <n v="53"/>
    <s v="+6.062s"/>
    <n v="8"/>
    <n v="2007"/>
    <s v="Italy"/>
  </r>
  <r>
    <x v="8"/>
    <n v="19"/>
    <x v="1"/>
    <s v="STR Ferrari"/>
    <n v="52"/>
    <s v="+1 lap"/>
    <n v="0"/>
    <n v="2007"/>
    <s v="Italy"/>
  </r>
  <r>
    <x v="9"/>
    <n v="2"/>
    <x v="0"/>
    <s v="McLaren Mercedes"/>
    <n v="44"/>
    <s v="+23.615s"/>
    <n v="5"/>
    <n v="2007"/>
    <s v="Belgium"/>
  </r>
  <r>
    <x v="10"/>
    <n v="19"/>
    <x v="1"/>
    <s v="STR Ferrari"/>
    <n v="8"/>
    <s v="DNF"/>
    <n v="0"/>
    <n v="2007"/>
    <s v="Belgium"/>
  </r>
  <r>
    <x v="2"/>
    <n v="2"/>
    <x v="0"/>
    <s v="McLaren Mercedes"/>
    <n v="67"/>
    <d v="1899-12-30T02:00:35"/>
    <n v="10"/>
    <n v="2007"/>
    <s v="Japan"/>
  </r>
  <r>
    <x v="10"/>
    <n v="19"/>
    <x v="1"/>
    <s v="STR Ferrari"/>
    <n v="46"/>
    <s v="DNF"/>
    <n v="0"/>
    <n v="2007"/>
    <s v="Japan"/>
  </r>
  <r>
    <x v="9"/>
    <n v="19"/>
    <x v="1"/>
    <s v="STR Ferrari"/>
    <n v="56"/>
    <s v="+53.509s"/>
    <n v="5"/>
    <n v="2007"/>
    <s v="China"/>
  </r>
  <r>
    <x v="10"/>
    <n v="2"/>
    <x v="0"/>
    <s v="McLaren Mercedes"/>
    <n v="30"/>
    <s v="DNF"/>
    <n v="0"/>
    <n v="2007"/>
    <s v="China"/>
  </r>
  <r>
    <x v="11"/>
    <n v="2"/>
    <x v="0"/>
    <s v="McLaren Mercedes"/>
    <n v="70"/>
    <s v="+1 lap"/>
    <n v="2"/>
    <n v="2007"/>
    <s v="Brazil"/>
  </r>
  <r>
    <x v="10"/>
    <n v="19"/>
    <x v="1"/>
    <s v="STR Ferrari"/>
    <n v="34"/>
    <s v="DNF"/>
    <n v="0"/>
    <n v="2007"/>
    <s v="Brazil"/>
  </r>
  <r>
    <x v="2"/>
    <n v="22"/>
    <x v="0"/>
    <s v="McLaren Mercedes"/>
    <n v="58"/>
    <d v="1899-12-30T01:34:51"/>
    <n v="10"/>
    <n v="2008"/>
    <s v="Australia"/>
  </r>
  <r>
    <x v="10"/>
    <n v="15"/>
    <x v="1"/>
    <s v="STR Ferrari"/>
    <n v="0"/>
    <s v="DNF"/>
    <n v="0"/>
    <n v="2008"/>
    <s v="Australia"/>
  </r>
  <r>
    <x v="6"/>
    <n v="22"/>
    <x v="0"/>
    <s v="McLaren Mercedes"/>
    <n v="56"/>
    <s v="+46.548s"/>
    <n v="4"/>
    <n v="2008"/>
    <s v="Malaysia"/>
  </r>
  <r>
    <x v="10"/>
    <n v="15"/>
    <x v="1"/>
    <s v="STR Ferrari"/>
    <n v="39"/>
    <s v="DNF"/>
    <n v="0"/>
    <n v="2008"/>
    <s v="Malaysia"/>
  </r>
  <r>
    <x v="12"/>
    <n v="22"/>
    <x v="0"/>
    <s v="McLaren Mercedes"/>
    <n v="56"/>
    <s v="+1 lap"/>
    <n v="0"/>
    <n v="2008"/>
    <s v="Bahrain"/>
  </r>
  <r>
    <x v="10"/>
    <n v="15"/>
    <x v="1"/>
    <s v="STR Ferrari"/>
    <n v="0"/>
    <s v="DNF"/>
    <n v="0"/>
    <n v="2008"/>
    <s v="Bahrain"/>
  </r>
  <r>
    <x v="0"/>
    <n v="22"/>
    <x v="0"/>
    <s v="McLaren Mercedes"/>
    <n v="66"/>
    <s v="+4.187s"/>
    <n v="6"/>
    <n v="2008"/>
    <s v="Spain"/>
  </r>
  <r>
    <x v="10"/>
    <n v="15"/>
    <x v="1"/>
    <s v="STR Ferrari"/>
    <n v="0"/>
    <s v="DNF"/>
    <n v="0"/>
    <n v="2008"/>
    <s v="Spain"/>
  </r>
  <r>
    <x v="1"/>
    <n v="22"/>
    <x v="0"/>
    <s v="McLaren Mercedes"/>
    <n v="58"/>
    <s v="+3.779s"/>
    <n v="8"/>
    <n v="2008"/>
    <s v="Turkey"/>
  </r>
  <r>
    <x v="13"/>
    <n v="15"/>
    <x v="1"/>
    <s v="STR Ferrari"/>
    <n v="57"/>
    <s v="+1 lap"/>
    <n v="0"/>
    <n v="2008"/>
    <s v="Turkey"/>
  </r>
  <r>
    <x v="2"/>
    <n v="22"/>
    <x v="0"/>
    <s v="McLaren Mercedes"/>
    <n v="76"/>
    <d v="1899-12-30T02:00:43"/>
    <n v="10"/>
    <n v="2008"/>
    <s v="Monaco"/>
  </r>
  <r>
    <x v="6"/>
    <n v="15"/>
    <x v="1"/>
    <s v="STR Ferrari"/>
    <n v="76"/>
    <s v="+24.657s"/>
    <n v="4"/>
    <n v="2008"/>
    <s v="Monaco"/>
  </r>
  <r>
    <x v="3"/>
    <n v="15"/>
    <x v="1"/>
    <s v="STR Ferrari"/>
    <n v="70"/>
    <s v="+54.120s"/>
    <n v="1"/>
    <n v="2008"/>
    <s v="Canada"/>
  </r>
  <r>
    <x v="10"/>
    <n v="22"/>
    <x v="0"/>
    <s v="McLaren Mercedes"/>
    <n v="19"/>
    <s v="DNF"/>
    <n v="0"/>
    <n v="2008"/>
    <s v="Canada"/>
  </r>
  <r>
    <x v="14"/>
    <n v="22"/>
    <x v="0"/>
    <s v="McLaren Mercedes"/>
    <n v="70"/>
    <s v="+54.521s"/>
    <n v="0"/>
    <n v="2008"/>
    <s v="France"/>
  </r>
  <r>
    <x v="15"/>
    <n v="15"/>
    <x v="1"/>
    <s v="STR Ferrari"/>
    <n v="70"/>
    <s v="+58.065s"/>
    <n v="0"/>
    <n v="2008"/>
    <s v="France"/>
  </r>
  <r>
    <x v="2"/>
    <n v="22"/>
    <x v="0"/>
    <s v="McLaren Mercedes"/>
    <n v="60"/>
    <d v="1899-12-30T01:39:09"/>
    <n v="10"/>
    <n v="2008"/>
    <s v="Great Britain"/>
  </r>
  <r>
    <x v="10"/>
    <n v="15"/>
    <x v="1"/>
    <s v="STR Ferrari"/>
    <n v="0"/>
    <s v="DNF"/>
    <n v="0"/>
    <n v="2008"/>
    <s v="Great Britain"/>
  </r>
  <r>
    <x v="2"/>
    <n v="22"/>
    <x v="0"/>
    <s v="McLaren Mercedes"/>
    <n v="67"/>
    <d v="1899-12-30T01:31:21"/>
    <n v="10"/>
    <n v="2008"/>
    <s v="Germany"/>
  </r>
  <r>
    <x v="3"/>
    <n v="15"/>
    <x v="1"/>
    <s v="STR Ferrari"/>
    <n v="67"/>
    <s v="+33.282s"/>
    <n v="1"/>
    <n v="2008"/>
    <s v="Germany"/>
  </r>
  <r>
    <x v="6"/>
    <n v="22"/>
    <x v="0"/>
    <s v="McLaren Mercedes"/>
    <n v="70"/>
    <s v="+23.048s"/>
    <n v="4"/>
    <n v="2008"/>
    <s v="Hungary"/>
  </r>
  <r>
    <x v="10"/>
    <n v="15"/>
    <x v="1"/>
    <s v="STR Ferrari"/>
    <n v="22"/>
    <s v="DNF"/>
    <n v="0"/>
    <n v="2008"/>
    <s v="Hungary"/>
  </r>
  <r>
    <x v="1"/>
    <n v="22"/>
    <x v="0"/>
    <s v="McLaren Mercedes"/>
    <n v="57"/>
    <s v="+5.611s"/>
    <n v="8"/>
    <n v="2008"/>
    <s v="Europe"/>
  </r>
  <r>
    <x v="16"/>
    <n v="15"/>
    <x v="1"/>
    <s v="STR Ferrari"/>
    <n v="57"/>
    <s v="+52.625s"/>
    <n v="3"/>
    <n v="2008"/>
    <s v="Europe"/>
  </r>
  <r>
    <x v="0"/>
    <n v="22"/>
    <x v="0"/>
    <s v="McLaren Mercedes"/>
    <n v="44"/>
    <s v="+10.539s"/>
    <n v="6"/>
    <n v="2008"/>
    <s v="Belgium"/>
  </r>
  <r>
    <x v="6"/>
    <n v="15"/>
    <x v="1"/>
    <s v="STR Ferrari"/>
    <n v="44"/>
    <s v="+14.576s"/>
    <n v="4"/>
    <n v="2008"/>
    <s v="Belgium"/>
  </r>
  <r>
    <x v="2"/>
    <n v="15"/>
    <x v="1"/>
    <s v="STR Ferrari"/>
    <n v="53"/>
    <d v="1899-12-30T01:26:47"/>
    <n v="10"/>
    <n v="2008"/>
    <s v="Italy"/>
  </r>
  <r>
    <x v="11"/>
    <n v="22"/>
    <x v="0"/>
    <s v="McLaren Mercedes"/>
    <n v="53"/>
    <s v="+29.912s"/>
    <n v="2"/>
    <n v="2008"/>
    <s v="Italy"/>
  </r>
  <r>
    <x v="0"/>
    <n v="22"/>
    <x v="0"/>
    <s v="McLaren Mercedes"/>
    <n v="61"/>
    <s v="+5.917s"/>
    <n v="6"/>
    <n v="2008"/>
    <s v="Singapore"/>
  </r>
  <r>
    <x v="6"/>
    <n v="15"/>
    <x v="1"/>
    <s v="STR Ferrari"/>
    <n v="61"/>
    <s v="+10.268s"/>
    <n v="4"/>
    <n v="2008"/>
    <s v="Singapore"/>
  </r>
  <r>
    <x v="16"/>
    <n v="15"/>
    <x v="1"/>
    <s v="STR Ferrari"/>
    <n v="67"/>
    <s v="+39.207s"/>
    <n v="3"/>
    <n v="2008"/>
    <s v="Japan"/>
  </r>
  <r>
    <x v="15"/>
    <n v="22"/>
    <x v="0"/>
    <s v="McLaren Mercedes"/>
    <n v="67"/>
    <s v="+78.900s"/>
    <n v="0"/>
    <n v="2008"/>
    <s v="Japan"/>
  </r>
  <r>
    <x v="2"/>
    <n v="22"/>
    <x v="0"/>
    <s v="McLaren Mercedes"/>
    <n v="56"/>
    <d v="1899-12-30T01:31:57"/>
    <n v="10"/>
    <n v="2008"/>
    <s v="China"/>
  </r>
  <r>
    <x v="4"/>
    <n v="15"/>
    <x v="1"/>
    <s v="STR Ferrari"/>
    <n v="56"/>
    <s v="+64.339s"/>
    <n v="0"/>
    <n v="2008"/>
    <s v="China"/>
  </r>
  <r>
    <x v="9"/>
    <n v="15"/>
    <x v="1"/>
    <s v="STR Ferrari"/>
    <n v="71"/>
    <s v="+38.011s"/>
    <n v="5"/>
    <n v="2008"/>
    <s v="Brazil"/>
  </r>
  <r>
    <x v="6"/>
    <n v="22"/>
    <x v="0"/>
    <s v="McLaren Mercedes"/>
    <n v="71"/>
    <s v="+38.907s"/>
    <n v="4"/>
    <n v="2008"/>
    <s v="Brazil"/>
  </r>
  <r>
    <x v="17"/>
    <n v="1"/>
    <x v="0"/>
    <s v="McLaren Mercedes"/>
    <n v="58"/>
    <s v="+2.914s"/>
    <n v="0"/>
    <n v="2009"/>
    <s v="Australia"/>
  </r>
  <r>
    <x v="12"/>
    <n v="15"/>
    <x v="1"/>
    <s v="RBR Renault"/>
    <n v="56"/>
    <s v="DNF"/>
    <n v="0"/>
    <n v="2009"/>
    <s v="Australia"/>
  </r>
  <r>
    <x v="11"/>
    <n v="1"/>
    <x v="0"/>
    <s v="McLaren Mercedes"/>
    <n v="31"/>
    <s v="+60.733s"/>
    <n v="1"/>
    <n v="2009"/>
    <s v="Malaysia"/>
  </r>
  <r>
    <x v="18"/>
    <n v="15"/>
    <x v="1"/>
    <s v="RBR Renault"/>
    <n v="30"/>
    <s v="DNF"/>
    <n v="0"/>
    <n v="2009"/>
    <s v="Malaysia"/>
  </r>
  <r>
    <x v="2"/>
    <n v="15"/>
    <x v="1"/>
    <s v="RBR Renault"/>
    <n v="56"/>
    <d v="1899-12-30T01:57:43"/>
    <n v="10"/>
    <n v="2009"/>
    <s v="China"/>
  </r>
  <r>
    <x v="16"/>
    <n v="1"/>
    <x v="0"/>
    <s v="McLaren Mercedes"/>
    <n v="56"/>
    <s v="+71.866s"/>
    <n v="3"/>
    <n v="2009"/>
    <s v="China"/>
  </r>
  <r>
    <x v="1"/>
    <n v="15"/>
    <x v="1"/>
    <s v="RBR Renault"/>
    <n v="57"/>
    <s v="+7.187s"/>
    <n v="8"/>
    <n v="2009"/>
    <s v="Bahrain"/>
  </r>
  <r>
    <x v="9"/>
    <n v="1"/>
    <x v="0"/>
    <s v="McLaren Mercedes"/>
    <n v="57"/>
    <s v="+22.096s"/>
    <n v="5"/>
    <n v="2009"/>
    <s v="Bahrain"/>
  </r>
  <r>
    <x v="9"/>
    <n v="15"/>
    <x v="1"/>
    <s v="RBR Renault"/>
    <n v="66"/>
    <s v="+18.941s"/>
    <n v="5"/>
    <n v="2009"/>
    <s v="Spain"/>
  </r>
  <r>
    <x v="4"/>
    <n v="1"/>
    <x v="0"/>
    <s v="McLaren Mercedes"/>
    <n v="65"/>
    <s v="+1 lap"/>
    <n v="0"/>
    <n v="2009"/>
    <s v="Spain"/>
  </r>
  <r>
    <x v="15"/>
    <n v="1"/>
    <x v="0"/>
    <s v="McLaren Mercedes"/>
    <n v="77"/>
    <s v="+1 lap"/>
    <n v="0"/>
    <n v="2009"/>
    <s v="Monaco"/>
  </r>
  <r>
    <x v="10"/>
    <n v="15"/>
    <x v="1"/>
    <s v="RBR Renault"/>
    <n v="15"/>
    <s v="DNF"/>
    <n v="0"/>
    <n v="2009"/>
    <s v="Monaco"/>
  </r>
  <r>
    <x v="0"/>
    <n v="15"/>
    <x v="1"/>
    <s v="RBR Renault"/>
    <n v="58"/>
    <s v="+7.461s"/>
    <n v="6"/>
    <n v="2009"/>
    <s v="Turkey"/>
  </r>
  <r>
    <x v="12"/>
    <n v="1"/>
    <x v="0"/>
    <s v="McLaren Mercedes"/>
    <n v="58"/>
    <s v="+80.454s"/>
    <n v="0"/>
    <n v="2009"/>
    <s v="Turkey"/>
  </r>
  <r>
    <x v="2"/>
    <n v="15"/>
    <x v="1"/>
    <s v="RBR Renault"/>
    <n v="60"/>
    <d v="1899-12-30T01:22:49"/>
    <n v="10"/>
    <n v="2009"/>
    <s v="Great Britain"/>
  </r>
  <r>
    <x v="5"/>
    <n v="1"/>
    <x v="0"/>
    <s v="McLaren Mercedes"/>
    <n v="59"/>
    <s v="+1 lap"/>
    <n v="0"/>
    <n v="2009"/>
    <s v="Great Britain"/>
  </r>
  <r>
    <x v="1"/>
    <n v="15"/>
    <x v="1"/>
    <s v="RBR Renault"/>
    <n v="60"/>
    <s v="+9.252s"/>
    <n v="8"/>
    <n v="2009"/>
    <s v="Germany"/>
  </r>
  <r>
    <x v="8"/>
    <n v="1"/>
    <x v="0"/>
    <s v="McLaren Mercedes"/>
    <n v="59"/>
    <s v="+1 lap"/>
    <n v="0"/>
    <n v="2009"/>
    <s v="Germany"/>
  </r>
  <r>
    <x v="2"/>
    <n v="1"/>
    <x v="0"/>
    <s v="McLaren Mercedes"/>
    <n v="70"/>
    <d v="1899-12-30T01:38:24"/>
    <n v="10"/>
    <n v="2009"/>
    <s v="Hungary"/>
  </r>
  <r>
    <x v="10"/>
    <n v="15"/>
    <x v="1"/>
    <s v="RBR Renault"/>
    <n v="29"/>
    <s v="DNF"/>
    <n v="0"/>
    <n v="2009"/>
    <s v="Hungary"/>
  </r>
  <r>
    <x v="1"/>
    <n v="1"/>
    <x v="0"/>
    <s v="McLaren Mercedes"/>
    <n v="57"/>
    <s v="+2.358s"/>
    <n v="8"/>
    <n v="2009"/>
    <s v="Europe"/>
  </r>
  <r>
    <x v="10"/>
    <n v="15"/>
    <x v="1"/>
    <s v="RBR Renault"/>
    <n v="23"/>
    <s v="DNF"/>
    <n v="0"/>
    <n v="2009"/>
    <s v="Europe"/>
  </r>
  <r>
    <x v="0"/>
    <n v="15"/>
    <x v="1"/>
    <s v="RBR Renault"/>
    <n v="44"/>
    <s v="+3.875s"/>
    <n v="6"/>
    <n v="2009"/>
    <s v="Belgium"/>
  </r>
  <r>
    <x v="10"/>
    <n v="1"/>
    <x v="0"/>
    <s v="McLaren Mercedes"/>
    <n v="0"/>
    <s v="DNF"/>
    <n v="0"/>
    <n v="2009"/>
    <s v="Belgium"/>
  </r>
  <r>
    <x v="3"/>
    <n v="15"/>
    <x v="1"/>
    <s v="RBR Renault"/>
    <n v="53"/>
    <s v="+85.407s"/>
    <n v="1"/>
    <n v="2009"/>
    <s v="Italy"/>
  </r>
  <r>
    <x v="15"/>
    <n v="1"/>
    <x v="0"/>
    <s v="McLaren Mercedes"/>
    <n v="52"/>
    <s v="DNF"/>
    <n v="0"/>
    <n v="2009"/>
    <s v="Italy"/>
  </r>
  <r>
    <x v="2"/>
    <n v="1"/>
    <x v="0"/>
    <s v="McLaren Mercedes"/>
    <n v="61"/>
    <d v="1899-12-30T01:56:06"/>
    <n v="10"/>
    <n v="2009"/>
    <s v="Singapore"/>
  </r>
  <r>
    <x v="9"/>
    <n v="15"/>
    <x v="1"/>
    <s v="RBR Renault"/>
    <n v="61"/>
    <s v="+20.261s"/>
    <n v="5"/>
    <n v="2009"/>
    <s v="Singapore"/>
  </r>
  <r>
    <x v="2"/>
    <n v="15"/>
    <x v="1"/>
    <s v="RBR Renault"/>
    <n v="53"/>
    <d v="1899-12-30T01:28:20"/>
    <n v="10"/>
    <n v="2009"/>
    <s v="Japan"/>
  </r>
  <r>
    <x v="0"/>
    <n v="1"/>
    <x v="0"/>
    <s v="McLaren Mercedes"/>
    <n v="53"/>
    <s v="+6.472s"/>
    <n v="6"/>
    <n v="2009"/>
    <s v="Japan"/>
  </r>
  <r>
    <x v="0"/>
    <n v="1"/>
    <x v="0"/>
    <s v="McLaren Mercedes"/>
    <n v="71"/>
    <s v="+18.944s"/>
    <n v="6"/>
    <n v="2009"/>
    <s v="Brazil"/>
  </r>
  <r>
    <x v="9"/>
    <n v="15"/>
    <x v="1"/>
    <s v="RBR Renault"/>
    <n v="71"/>
    <s v="+19.652s"/>
    <n v="5"/>
    <n v="2009"/>
    <s v="Brazil"/>
  </r>
  <r>
    <x v="2"/>
    <n v="15"/>
    <x v="1"/>
    <s v="RBR Renault"/>
    <n v="55"/>
    <d v="1899-12-30T01:34:03"/>
    <n v="10"/>
    <n v="2009"/>
    <s v="Abu Dhabi"/>
  </r>
  <r>
    <x v="10"/>
    <n v="1"/>
    <x v="0"/>
    <s v="McLaren Mercedes"/>
    <n v="20"/>
    <s v="DNF"/>
    <n v="0"/>
    <n v="2009"/>
    <s v="Abu Dhabi"/>
  </r>
  <r>
    <x v="0"/>
    <n v="2"/>
    <x v="0"/>
    <s v="McLaren Mercedes"/>
    <n v="49"/>
    <s v="+23.182s"/>
    <n v="15"/>
    <n v="2010"/>
    <s v="Bahrain"/>
  </r>
  <r>
    <x v="9"/>
    <n v="5"/>
    <x v="1"/>
    <s v="RBR Renault"/>
    <n v="49"/>
    <s v="+38.799s"/>
    <n v="12"/>
    <n v="2010"/>
    <s v="Bahrain"/>
  </r>
  <r>
    <x v="16"/>
    <n v="2"/>
    <x v="0"/>
    <s v="McLaren Mercedes"/>
    <n v="58"/>
    <s v="+29.898s"/>
    <n v="8"/>
    <n v="2010"/>
    <s v="Australia"/>
  </r>
  <r>
    <x v="10"/>
    <n v="5"/>
    <x v="1"/>
    <s v="RBR Renault"/>
    <n v="25"/>
    <s v="DNF"/>
    <n v="0"/>
    <n v="2010"/>
    <s v="Australia"/>
  </r>
  <r>
    <x v="2"/>
    <n v="5"/>
    <x v="1"/>
    <s v="RBR Renault"/>
    <n v="56"/>
    <d v="1899-12-30T01:33:48"/>
    <n v="25"/>
    <n v="2010"/>
    <s v="Malaysia"/>
  </r>
  <r>
    <x v="16"/>
    <n v="2"/>
    <x v="0"/>
    <s v="McLaren Mercedes"/>
    <n v="56"/>
    <s v="+23.471s"/>
    <n v="8"/>
    <n v="2010"/>
    <s v="Malaysia"/>
  </r>
  <r>
    <x v="1"/>
    <n v="2"/>
    <x v="0"/>
    <s v="McLaren Mercedes"/>
    <n v="56"/>
    <s v="+1.530s"/>
    <n v="18"/>
    <n v="2010"/>
    <s v="China"/>
  </r>
  <r>
    <x v="16"/>
    <n v="5"/>
    <x v="1"/>
    <s v="RBR Renault"/>
    <n v="56"/>
    <s v="+33.310s"/>
    <n v="8"/>
    <n v="2010"/>
    <s v="China"/>
  </r>
  <r>
    <x v="0"/>
    <n v="5"/>
    <x v="1"/>
    <s v="RBR Renault"/>
    <n v="66"/>
    <s v="+51.338s"/>
    <n v="15"/>
    <n v="2010"/>
    <s v="Spain"/>
  </r>
  <r>
    <x v="19"/>
    <n v="2"/>
    <x v="0"/>
    <s v="McLaren Mercedes"/>
    <n v="64"/>
    <s v="DNF"/>
    <n v="0"/>
    <n v="2010"/>
    <s v="Spain"/>
  </r>
  <r>
    <x v="1"/>
    <n v="5"/>
    <x v="1"/>
    <s v="RBR Renault"/>
    <n v="78"/>
    <s v="+0.448s"/>
    <n v="18"/>
    <n v="2010"/>
    <s v="Monaco"/>
  </r>
  <r>
    <x v="6"/>
    <n v="2"/>
    <x v="0"/>
    <s v="McLaren Mercedes"/>
    <n v="78"/>
    <s v="+4.363s"/>
    <n v="10"/>
    <n v="2010"/>
    <s v="Monaco"/>
  </r>
  <r>
    <x v="2"/>
    <n v="2"/>
    <x v="0"/>
    <s v="McLaren Mercedes"/>
    <n v="58"/>
    <d v="1899-12-30T01:28:48"/>
    <n v="25"/>
    <n v="2010"/>
    <s v="Turkey"/>
  </r>
  <r>
    <x v="10"/>
    <n v="5"/>
    <x v="1"/>
    <s v="RBR Renault"/>
    <n v="39"/>
    <s v="DNF"/>
    <n v="0"/>
    <n v="2010"/>
    <s v="Turkey"/>
  </r>
  <r>
    <x v="2"/>
    <n v="2"/>
    <x v="0"/>
    <s v="McLaren Mercedes"/>
    <n v="70"/>
    <d v="1899-12-30T01:33:53"/>
    <n v="25"/>
    <n v="2010"/>
    <s v="Canada"/>
  </r>
  <r>
    <x v="9"/>
    <n v="5"/>
    <x v="1"/>
    <s v="RBR Renault"/>
    <n v="70"/>
    <s v="+37.817s"/>
    <n v="12"/>
    <n v="2010"/>
    <s v="Canada"/>
  </r>
  <r>
    <x v="2"/>
    <n v="5"/>
    <x v="1"/>
    <s v="RBR Renault"/>
    <n v="57"/>
    <d v="1899-12-30T01:40:30"/>
    <n v="25"/>
    <n v="2010"/>
    <s v="Europe"/>
  </r>
  <r>
    <x v="1"/>
    <n v="2"/>
    <x v="0"/>
    <s v="McLaren Mercedes"/>
    <n v="57"/>
    <s v="+5.042s"/>
    <n v="18"/>
    <n v="2010"/>
    <s v="Europe"/>
  </r>
  <r>
    <x v="1"/>
    <n v="2"/>
    <x v="0"/>
    <s v="McLaren Mercedes"/>
    <n v="52"/>
    <s v="+1.360s"/>
    <n v="18"/>
    <n v="2010"/>
    <s v="Great Britain"/>
  </r>
  <r>
    <x v="11"/>
    <n v="5"/>
    <x v="1"/>
    <s v="RBR Renault"/>
    <n v="52"/>
    <s v="+36.734s"/>
    <n v="6"/>
    <n v="2010"/>
    <s v="Great Britain"/>
  </r>
  <r>
    <x v="0"/>
    <n v="5"/>
    <x v="1"/>
    <s v="RBR Renault"/>
    <n v="67"/>
    <s v="+5.121s"/>
    <n v="15"/>
    <n v="2010"/>
    <s v="Germany"/>
  </r>
  <r>
    <x v="9"/>
    <n v="2"/>
    <x v="0"/>
    <s v="McLaren Mercedes"/>
    <n v="67"/>
    <s v="+26.896s"/>
    <n v="12"/>
    <n v="2010"/>
    <s v="Germany"/>
  </r>
  <r>
    <x v="0"/>
    <n v="5"/>
    <x v="1"/>
    <s v="RBR Renault"/>
    <n v="70"/>
    <s v="+19.252s"/>
    <n v="15"/>
    <n v="2010"/>
    <s v="Hungary"/>
  </r>
  <r>
    <x v="10"/>
    <n v="2"/>
    <x v="0"/>
    <s v="McLaren Mercedes"/>
    <n v="23"/>
    <s v="DNF"/>
    <n v="0"/>
    <n v="2010"/>
    <s v="Hungary"/>
  </r>
  <r>
    <x v="2"/>
    <n v="2"/>
    <x v="0"/>
    <s v="McLaren Mercedes"/>
    <n v="44"/>
    <d v="1899-12-30T01:29:04"/>
    <n v="25"/>
    <n v="2010"/>
    <s v="Belgium"/>
  </r>
  <r>
    <x v="18"/>
    <n v="5"/>
    <x v="1"/>
    <s v="RBR Renault"/>
    <n v="43"/>
    <s v="+1 lap"/>
    <n v="0"/>
    <n v="2010"/>
    <s v="Belgium"/>
  </r>
  <r>
    <x v="9"/>
    <n v="5"/>
    <x v="1"/>
    <s v="RBR Renault"/>
    <n v="53"/>
    <s v="+28.196s"/>
    <n v="12"/>
    <n v="2010"/>
    <s v="Italy"/>
  </r>
  <r>
    <x v="10"/>
    <n v="2"/>
    <x v="0"/>
    <s v="McLaren Mercedes"/>
    <n v="0"/>
    <s v="DNF"/>
    <n v="0"/>
    <n v="2010"/>
    <s v="Italy"/>
  </r>
  <r>
    <x v="1"/>
    <n v="5"/>
    <x v="1"/>
    <s v="RBR Renault"/>
    <n v="61"/>
    <s v="+0.293s"/>
    <n v="18"/>
    <n v="2010"/>
    <s v="Singapore"/>
  </r>
  <r>
    <x v="10"/>
    <n v="2"/>
    <x v="0"/>
    <s v="McLaren Mercedes"/>
    <n v="35"/>
    <s v="DNF"/>
    <n v="0"/>
    <n v="2010"/>
    <s v="Singapore"/>
  </r>
  <r>
    <x v="2"/>
    <n v="5"/>
    <x v="1"/>
    <s v="RBR Renault"/>
    <n v="53"/>
    <d v="1899-12-30T01:30:27"/>
    <n v="25"/>
    <n v="2010"/>
    <s v="Japan"/>
  </r>
  <r>
    <x v="6"/>
    <n v="2"/>
    <x v="0"/>
    <s v="McLaren Mercedes"/>
    <n v="53"/>
    <s v="+39.595s"/>
    <n v="10"/>
    <n v="2010"/>
    <s v="Japan"/>
  </r>
  <r>
    <x v="1"/>
    <n v="2"/>
    <x v="0"/>
    <s v="McLaren Mercedes"/>
    <n v="55"/>
    <s v="+14.999s"/>
    <n v="18"/>
    <n v="2010"/>
    <s v="South Korea"/>
  </r>
  <r>
    <x v="10"/>
    <n v="5"/>
    <x v="1"/>
    <s v="RBR Renault"/>
    <n v="45"/>
    <s v="DNF"/>
    <n v="0"/>
    <n v="2010"/>
    <s v="South Korea"/>
  </r>
  <r>
    <x v="2"/>
    <n v="5"/>
    <x v="1"/>
    <s v="RBR Renault"/>
    <n v="71"/>
    <d v="1899-12-30T01:33:12"/>
    <n v="25"/>
    <n v="2010"/>
    <s v="Brazil"/>
  </r>
  <r>
    <x v="9"/>
    <n v="2"/>
    <x v="0"/>
    <s v="McLaren Mercedes"/>
    <n v="71"/>
    <s v="+14.634s"/>
    <n v="12"/>
    <n v="2010"/>
    <s v="Brazil"/>
  </r>
  <r>
    <x v="2"/>
    <n v="5"/>
    <x v="1"/>
    <s v="RBR Renault"/>
    <n v="55"/>
    <d v="1899-12-30T01:39:37"/>
    <n v="25"/>
    <n v="2010"/>
    <s v="Abu Dhabi"/>
  </r>
  <r>
    <x v="1"/>
    <n v="2"/>
    <x v="0"/>
    <s v="McLaren Mercedes"/>
    <n v="55"/>
    <s v="+10.162s"/>
    <n v="18"/>
    <n v="2010"/>
    <s v="Abu Dhabi"/>
  </r>
  <r>
    <x v="2"/>
    <n v="1"/>
    <x v="1"/>
    <s v="Red Bull Racing Renault"/>
    <n v="58"/>
    <d v="1899-12-30T01:29:30"/>
    <n v="25"/>
    <n v="2011"/>
    <s v="Australia"/>
  </r>
  <r>
    <x v="1"/>
    <n v="3"/>
    <x v="0"/>
    <s v="McLaren Mercedes"/>
    <n v="58"/>
    <s v="+22.297s"/>
    <n v="18"/>
    <n v="2011"/>
    <s v="Australia"/>
  </r>
  <r>
    <x v="2"/>
    <n v="1"/>
    <x v="1"/>
    <s v="Red Bull Racing Renault"/>
    <n v="56"/>
    <d v="1899-12-30T01:37:40"/>
    <n v="25"/>
    <n v="2011"/>
    <s v="Malaysia"/>
  </r>
  <r>
    <x v="3"/>
    <n v="3"/>
    <x v="0"/>
    <s v="McLaren Mercedes"/>
    <n v="56"/>
    <s v="+69.957s"/>
    <n v="4"/>
    <n v="2011"/>
    <s v="Malaysia"/>
  </r>
  <r>
    <x v="2"/>
    <n v="3"/>
    <x v="0"/>
    <s v="McLaren Mercedes"/>
    <n v="56"/>
    <d v="1899-12-30T01:36:58"/>
    <n v="25"/>
    <n v="2011"/>
    <s v="China"/>
  </r>
  <r>
    <x v="1"/>
    <n v="1"/>
    <x v="1"/>
    <s v="Red Bull Racing Renault"/>
    <n v="56"/>
    <s v="+5.198s"/>
    <n v="18"/>
    <n v="2011"/>
    <s v="China"/>
  </r>
  <r>
    <x v="2"/>
    <n v="1"/>
    <x v="1"/>
    <s v="Red Bull Racing Renault"/>
    <n v="58"/>
    <d v="1899-12-30T01:30:18"/>
    <n v="25"/>
    <n v="2011"/>
    <s v="Turkey"/>
  </r>
  <r>
    <x v="9"/>
    <n v="3"/>
    <x v="0"/>
    <s v="McLaren Mercedes"/>
    <n v="58"/>
    <s v="+40.232s"/>
    <n v="12"/>
    <n v="2011"/>
    <s v="Turkey"/>
  </r>
  <r>
    <x v="2"/>
    <n v="1"/>
    <x v="1"/>
    <s v="Red Bull Racing Renault"/>
    <n v="66"/>
    <d v="1899-12-30T01:39:03"/>
    <n v="25"/>
    <n v="2011"/>
    <s v="Spain"/>
  </r>
  <r>
    <x v="1"/>
    <n v="3"/>
    <x v="0"/>
    <s v="McLaren Mercedes"/>
    <n v="66"/>
    <s v="+0.630s"/>
    <n v="18"/>
    <n v="2011"/>
    <s v="Spain"/>
  </r>
  <r>
    <x v="2"/>
    <n v="1"/>
    <x v="1"/>
    <s v="Red Bull Racing Renault"/>
    <n v="78"/>
    <d v="1899-12-30T02:09:38"/>
    <n v="25"/>
    <n v="2011"/>
    <s v="Monaco"/>
  </r>
  <r>
    <x v="16"/>
    <n v="3"/>
    <x v="0"/>
    <s v="McLaren Mercedes"/>
    <n v="78"/>
    <s v="+47.210s"/>
    <n v="8"/>
    <n v="2011"/>
    <s v="Monaco"/>
  </r>
  <r>
    <x v="1"/>
    <n v="1"/>
    <x v="1"/>
    <s v="Red Bull Racing Renault"/>
    <n v="70"/>
    <s v="+2.709s"/>
    <n v="18"/>
    <n v="2011"/>
    <s v="Canada"/>
  </r>
  <r>
    <x v="10"/>
    <n v="3"/>
    <x v="0"/>
    <s v="McLaren Mercedes"/>
    <n v="7"/>
    <s v="DNF"/>
    <n v="0"/>
    <n v="2011"/>
    <s v="Canada"/>
  </r>
  <r>
    <x v="2"/>
    <n v="1"/>
    <x v="1"/>
    <s v="Red Bull Racing Renault"/>
    <n v="57"/>
    <d v="1899-12-30T01:39:36"/>
    <n v="25"/>
    <n v="2011"/>
    <s v="Europe"/>
  </r>
  <r>
    <x v="9"/>
    <n v="3"/>
    <x v="0"/>
    <s v="McLaren Mercedes"/>
    <n v="57"/>
    <s v="+46.190s"/>
    <n v="12"/>
    <n v="2011"/>
    <s v="Europe"/>
  </r>
  <r>
    <x v="1"/>
    <n v="1"/>
    <x v="1"/>
    <s v="Red Bull Racing Renault"/>
    <n v="52"/>
    <s v="+16.511s"/>
    <n v="18"/>
    <n v="2011"/>
    <s v="Great Britain"/>
  </r>
  <r>
    <x v="9"/>
    <n v="3"/>
    <x v="0"/>
    <s v="McLaren Mercedes"/>
    <n v="52"/>
    <s v="+28.986s"/>
    <n v="12"/>
    <n v="2011"/>
    <s v="Great Britain"/>
  </r>
  <r>
    <x v="2"/>
    <n v="3"/>
    <x v="0"/>
    <s v="McLaren Mercedes"/>
    <n v="60"/>
    <d v="1899-12-30T01:37:30"/>
    <n v="25"/>
    <n v="2011"/>
    <s v="Germany"/>
  </r>
  <r>
    <x v="9"/>
    <n v="1"/>
    <x v="1"/>
    <s v="Red Bull Racing Renault"/>
    <n v="60"/>
    <s v="+47.921s"/>
    <n v="12"/>
    <n v="2011"/>
    <s v="Germany"/>
  </r>
  <r>
    <x v="1"/>
    <n v="1"/>
    <x v="1"/>
    <s v="Red Bull Racing Renault"/>
    <n v="70"/>
    <s v="+3.588s"/>
    <n v="18"/>
    <n v="2011"/>
    <s v="Hungary"/>
  </r>
  <r>
    <x v="9"/>
    <n v="3"/>
    <x v="0"/>
    <s v="McLaren Mercedes"/>
    <n v="70"/>
    <s v="+48.338s"/>
    <n v="12"/>
    <n v="2011"/>
    <s v="Hungary"/>
  </r>
  <r>
    <x v="2"/>
    <n v="1"/>
    <x v="1"/>
    <s v="Red Bull Racing Renault"/>
    <n v="44"/>
    <d v="1899-12-30T01:26:45"/>
    <n v="25"/>
    <n v="2011"/>
    <s v="Belgium"/>
  </r>
  <r>
    <x v="10"/>
    <n v="3"/>
    <x v="0"/>
    <s v="McLaren Mercedes"/>
    <n v="12"/>
    <s v="DNF"/>
    <n v="0"/>
    <n v="2011"/>
    <s v="Belgium"/>
  </r>
  <r>
    <x v="2"/>
    <n v="1"/>
    <x v="1"/>
    <s v="Red Bull Racing Renault"/>
    <n v="53"/>
    <d v="1899-12-30T01:20:46"/>
    <n v="25"/>
    <n v="2011"/>
    <s v="Italy"/>
  </r>
  <r>
    <x v="9"/>
    <n v="3"/>
    <x v="0"/>
    <s v="McLaren Mercedes"/>
    <n v="53"/>
    <s v="+17.417s"/>
    <n v="12"/>
    <n v="2011"/>
    <s v="Italy"/>
  </r>
  <r>
    <x v="2"/>
    <n v="1"/>
    <x v="1"/>
    <s v="Red Bull Racing Renault"/>
    <n v="61"/>
    <d v="1899-12-30T01:59:07"/>
    <n v="25"/>
    <n v="2011"/>
    <s v="Singapore"/>
  </r>
  <r>
    <x v="6"/>
    <n v="3"/>
    <x v="0"/>
    <s v="McLaren Mercedes"/>
    <n v="61"/>
    <s v="+67.766s"/>
    <n v="10"/>
    <n v="2011"/>
    <s v="Singapore"/>
  </r>
  <r>
    <x v="0"/>
    <n v="1"/>
    <x v="1"/>
    <s v="Red Bull Racing Renault"/>
    <n v="53"/>
    <s v="+2.006s"/>
    <n v="15"/>
    <n v="2011"/>
    <s v="Japan"/>
  </r>
  <r>
    <x v="6"/>
    <n v="3"/>
    <x v="0"/>
    <s v="McLaren Mercedes"/>
    <n v="53"/>
    <s v="+24.268s"/>
    <n v="10"/>
    <n v="2011"/>
    <s v="Japan"/>
  </r>
  <r>
    <x v="2"/>
    <n v="1"/>
    <x v="1"/>
    <s v="Red Bull Racing Renault"/>
    <n v="55"/>
    <d v="1899-12-30T01:38:02"/>
    <n v="25"/>
    <n v="2011"/>
    <s v="South Korea"/>
  </r>
  <r>
    <x v="1"/>
    <n v="3"/>
    <x v="0"/>
    <s v="McLaren Mercedes"/>
    <n v="55"/>
    <s v="+12.019s"/>
    <n v="18"/>
    <n v="2011"/>
    <s v="South Korea"/>
  </r>
  <r>
    <x v="2"/>
    <n v="1"/>
    <x v="1"/>
    <s v="Red Bull Racing Renault"/>
    <n v="60"/>
    <d v="1899-12-30T01:30:35"/>
    <n v="25"/>
    <n v="2011"/>
    <s v="India"/>
  </r>
  <r>
    <x v="11"/>
    <n v="3"/>
    <x v="0"/>
    <s v="McLaren Mercedes"/>
    <n v="60"/>
    <s v="+84.183s"/>
    <n v="6"/>
    <n v="2011"/>
    <s v="India"/>
  </r>
  <r>
    <x v="2"/>
    <n v="3"/>
    <x v="0"/>
    <s v="McLaren Mercedes"/>
    <n v="55"/>
    <d v="1899-12-30T01:37:12"/>
    <n v="25"/>
    <n v="2011"/>
    <s v="Abu Dhabi"/>
  </r>
  <r>
    <x v="10"/>
    <n v="1"/>
    <x v="1"/>
    <s v="Red Bull Racing Renault"/>
    <n v="1"/>
    <s v="DNF"/>
    <n v="0"/>
    <n v="2011"/>
    <s v="Abu Dhabi"/>
  </r>
  <r>
    <x v="1"/>
    <n v="1"/>
    <x v="1"/>
    <s v="Red Bull Racing Renault"/>
    <n v="71"/>
    <s v="+16.983s"/>
    <n v="18"/>
    <n v="2011"/>
    <s v="Brazil"/>
  </r>
  <r>
    <x v="10"/>
    <n v="3"/>
    <x v="0"/>
    <s v="McLaren Mercedes"/>
    <n v="46"/>
    <s v="DNF"/>
    <n v="0"/>
    <n v="2011"/>
    <s v="Brazil"/>
  </r>
  <r>
    <x v="1"/>
    <n v="1"/>
    <x v="1"/>
    <s v="Red Bull Racing Renault"/>
    <n v="58"/>
    <s v="+2.139s"/>
    <n v="18"/>
    <n v="2012"/>
    <s v="Australia"/>
  </r>
  <r>
    <x v="0"/>
    <n v="4"/>
    <x v="0"/>
    <s v="McLaren Mercedes"/>
    <n v="58"/>
    <s v="+4.075s"/>
    <n v="15"/>
    <n v="2012"/>
    <s v="Australia"/>
  </r>
  <r>
    <x v="0"/>
    <n v="4"/>
    <x v="0"/>
    <s v="McLaren Mercedes"/>
    <n v="56"/>
    <s v="+14.591s"/>
    <n v="15"/>
    <n v="2012"/>
    <s v="Malaysia"/>
  </r>
  <r>
    <x v="20"/>
    <n v="1"/>
    <x v="1"/>
    <s v="Red Bull Racing Renault"/>
    <n v="56"/>
    <s v="+75.527s"/>
    <n v="0"/>
    <n v="2012"/>
    <s v="Malaysia"/>
  </r>
  <r>
    <x v="0"/>
    <n v="4"/>
    <x v="0"/>
    <s v="McLaren Mercedes"/>
    <n v="56"/>
    <s v="+26.012s"/>
    <n v="15"/>
    <n v="2012"/>
    <s v="China"/>
  </r>
  <r>
    <x v="6"/>
    <n v="1"/>
    <x v="1"/>
    <s v="Red Bull Racing Renault"/>
    <n v="56"/>
    <s v="+30.483s"/>
    <n v="10"/>
    <n v="2012"/>
    <s v="China"/>
  </r>
  <r>
    <x v="2"/>
    <n v="1"/>
    <x v="1"/>
    <s v="Red Bull Racing Renault"/>
    <n v="57"/>
    <d v="1899-12-30T01:35:11"/>
    <n v="25"/>
    <n v="2012"/>
    <s v="Bahrain"/>
  </r>
  <r>
    <x v="3"/>
    <n v="4"/>
    <x v="0"/>
    <s v="McLaren Mercedes"/>
    <n v="57"/>
    <s v="+58.984s"/>
    <n v="4"/>
    <n v="2012"/>
    <s v="Bahrain"/>
  </r>
  <r>
    <x v="16"/>
    <n v="1"/>
    <x v="1"/>
    <s v="Red Bull Racing Renault"/>
    <n v="66"/>
    <s v="+67.576s"/>
    <n v="8"/>
    <n v="2012"/>
    <s v="Spain"/>
  </r>
  <r>
    <x v="3"/>
    <n v="4"/>
    <x v="0"/>
    <s v="McLaren Mercedes"/>
    <n v="66"/>
    <s v="+78.140s"/>
    <n v="4"/>
    <n v="2012"/>
    <s v="Spain"/>
  </r>
  <r>
    <x v="9"/>
    <n v="1"/>
    <x v="1"/>
    <s v="Red Bull Racing Renault"/>
    <n v="78"/>
    <s v="+1.343s"/>
    <n v="12"/>
    <n v="2012"/>
    <s v="Monaco"/>
  </r>
  <r>
    <x v="6"/>
    <n v="4"/>
    <x v="0"/>
    <s v="McLaren Mercedes"/>
    <n v="78"/>
    <s v="+4.101s"/>
    <n v="10"/>
    <n v="2012"/>
    <s v="Monaco"/>
  </r>
  <r>
    <x v="2"/>
    <n v="4"/>
    <x v="0"/>
    <s v="McLaren Mercedes"/>
    <n v="70"/>
    <d v="1899-12-30T01:32:30"/>
    <n v="25"/>
    <n v="2012"/>
    <s v="Canada"/>
  </r>
  <r>
    <x v="9"/>
    <n v="1"/>
    <x v="1"/>
    <s v="Red Bull Racing Renault"/>
    <n v="70"/>
    <s v="+7.295s"/>
    <n v="12"/>
    <n v="2012"/>
    <s v="Canada"/>
  </r>
  <r>
    <x v="7"/>
    <n v="4"/>
    <x v="0"/>
    <s v="McLaren Mercedes"/>
    <n v="55"/>
    <s v="DNF"/>
    <n v="0"/>
    <n v="2012"/>
    <s v="Europe"/>
  </r>
  <r>
    <x v="10"/>
    <n v="1"/>
    <x v="1"/>
    <s v="Red Bull Racing Renault"/>
    <n v="33"/>
    <s v="DNF"/>
    <n v="0"/>
    <n v="2012"/>
    <s v="Europe"/>
  </r>
  <r>
    <x v="0"/>
    <n v="1"/>
    <x v="1"/>
    <s v="Red Bull Racing Renault"/>
    <n v="52"/>
    <s v="+4.836s"/>
    <n v="15"/>
    <n v="2012"/>
    <s v="Great Britain"/>
  </r>
  <r>
    <x v="3"/>
    <n v="4"/>
    <x v="0"/>
    <s v="McLaren Mercedes"/>
    <n v="52"/>
    <s v="+36.463s"/>
    <n v="4"/>
    <n v="2012"/>
    <s v="Great Britain"/>
  </r>
  <r>
    <x v="6"/>
    <n v="1"/>
    <x v="1"/>
    <s v="Red Bull Racing Renault"/>
    <n v="67"/>
    <s v="+23.732s"/>
    <n v="10"/>
    <n v="2012"/>
    <s v="Germany"/>
  </r>
  <r>
    <x v="10"/>
    <n v="4"/>
    <x v="0"/>
    <s v="McLaren Mercedes"/>
    <n v="56"/>
    <s v="DNF"/>
    <n v="0"/>
    <n v="2012"/>
    <s v="Germany"/>
  </r>
  <r>
    <x v="2"/>
    <n v="4"/>
    <x v="0"/>
    <s v="McLaren Mercedes"/>
    <n v="69"/>
    <d v="1899-12-30T01:41:06"/>
    <n v="25"/>
    <n v="2012"/>
    <s v="Hungary"/>
  </r>
  <r>
    <x v="9"/>
    <n v="1"/>
    <x v="1"/>
    <s v="Red Bull Racing Renault"/>
    <n v="69"/>
    <s v="+11.614s"/>
    <n v="12"/>
    <n v="2012"/>
    <s v="Hungary"/>
  </r>
  <r>
    <x v="1"/>
    <n v="1"/>
    <x v="1"/>
    <s v="Red Bull Racing Renault"/>
    <n v="44"/>
    <s v="+13.624s"/>
    <n v="18"/>
    <n v="2012"/>
    <s v="Belgium"/>
  </r>
  <r>
    <x v="10"/>
    <n v="4"/>
    <x v="0"/>
    <s v="McLaren Mercedes"/>
    <n v="0"/>
    <s v="DNF"/>
    <n v="0"/>
    <n v="2012"/>
    <s v="Belgium"/>
  </r>
  <r>
    <x v="2"/>
    <n v="4"/>
    <x v="0"/>
    <s v="McLaren Mercedes"/>
    <n v="53"/>
    <d v="1899-12-30T01:19:41"/>
    <n v="25"/>
    <n v="2012"/>
    <s v="Italy"/>
  </r>
  <r>
    <x v="21"/>
    <n v="1"/>
    <x v="1"/>
    <s v="Red Bull Racing Renault"/>
    <n v="47"/>
    <s v="DNF"/>
    <n v="0"/>
    <n v="2012"/>
    <s v="Italy"/>
  </r>
  <r>
    <x v="2"/>
    <n v="1"/>
    <x v="1"/>
    <s v="Red Bull Racing Renault"/>
    <n v="59"/>
    <d v="1899-12-30T02:00:26"/>
    <n v="25"/>
    <n v="2012"/>
    <s v="Singapore"/>
  </r>
  <r>
    <x v="10"/>
    <n v="4"/>
    <x v="0"/>
    <s v="McLaren Mercedes"/>
    <n v="22"/>
    <s v="DNF"/>
    <n v="0"/>
    <n v="2012"/>
    <s v="Singapore"/>
  </r>
  <r>
    <x v="2"/>
    <n v="1"/>
    <x v="1"/>
    <s v="Red Bull Racing Renault"/>
    <n v="53"/>
    <d v="1899-12-30T01:28:56"/>
    <n v="25"/>
    <n v="2012"/>
    <s v="Japan"/>
  </r>
  <r>
    <x v="6"/>
    <n v="4"/>
    <x v="0"/>
    <s v="McLaren Mercedes"/>
    <n v="53"/>
    <s v="+46.490s"/>
    <n v="10"/>
    <n v="2012"/>
    <s v="Japan"/>
  </r>
  <r>
    <x v="2"/>
    <n v="1"/>
    <x v="1"/>
    <s v="Red Bull Racing Renault"/>
    <n v="55"/>
    <d v="1899-12-30T01:36:29"/>
    <n v="25"/>
    <n v="2012"/>
    <s v="South Korea"/>
  </r>
  <r>
    <x v="14"/>
    <n v="4"/>
    <x v="0"/>
    <s v="McLaren Mercedes"/>
    <n v="55"/>
    <s v="+79.692s"/>
    <n v="1"/>
    <n v="2012"/>
    <s v="South Korea"/>
  </r>
  <r>
    <x v="2"/>
    <n v="1"/>
    <x v="1"/>
    <s v="Red Bull Racing Renault"/>
    <n v="60"/>
    <d v="1899-12-30T01:31:11"/>
    <n v="25"/>
    <n v="2012"/>
    <s v="India"/>
  </r>
  <r>
    <x v="9"/>
    <n v="4"/>
    <x v="0"/>
    <s v="McLaren Mercedes"/>
    <n v="60"/>
    <s v="+13.909s"/>
    <n v="12"/>
    <n v="2012"/>
    <s v="India"/>
  </r>
  <r>
    <x v="0"/>
    <n v="1"/>
    <x v="1"/>
    <s v="Red Bull Racing Renault"/>
    <n v="55"/>
    <s v="+4.163s"/>
    <n v="15"/>
    <n v="2012"/>
    <s v="Abu Dhabi"/>
  </r>
  <r>
    <x v="10"/>
    <n v="4"/>
    <x v="0"/>
    <s v="McLaren Mercedes"/>
    <n v="19"/>
    <s v="DNF"/>
    <n v="0"/>
    <n v="2012"/>
    <s v="Abu Dhabi"/>
  </r>
  <r>
    <x v="2"/>
    <n v="4"/>
    <x v="0"/>
    <s v="McLaren Mercedes"/>
    <n v="56"/>
    <d v="1899-12-30T01:35:55"/>
    <n v="25"/>
    <n v="2012"/>
    <s v="United States"/>
  </r>
  <r>
    <x v="1"/>
    <n v="1"/>
    <x v="1"/>
    <s v="Red Bull Racing Renault"/>
    <n v="56"/>
    <s v="+0.675s"/>
    <n v="18"/>
    <n v="2012"/>
    <s v="United States"/>
  </r>
  <r>
    <x v="16"/>
    <n v="1"/>
    <x v="1"/>
    <s v="Red Bull Racing Renault"/>
    <n v="71"/>
    <s v="+9.453s"/>
    <n v="8"/>
    <n v="2012"/>
    <s v="Brazil"/>
  </r>
  <r>
    <x v="10"/>
    <n v="4"/>
    <x v="0"/>
    <s v="McLaren Mercedes"/>
    <n v="54"/>
    <s v="DNF"/>
    <n v="0"/>
    <n v="2012"/>
    <s v="Brazil"/>
  </r>
  <r>
    <x v="0"/>
    <n v="1"/>
    <x v="1"/>
    <s v="Red Bull Racing Renault"/>
    <n v="58"/>
    <s v="+22.346s"/>
    <n v="15"/>
    <n v="2013"/>
    <s v="Australia"/>
  </r>
  <r>
    <x v="6"/>
    <n v="10"/>
    <x v="0"/>
    <s v="Mercedes"/>
    <n v="58"/>
    <s v="+45.561s"/>
    <n v="10"/>
    <n v="2013"/>
    <s v="Australia"/>
  </r>
  <r>
    <x v="2"/>
    <n v="1"/>
    <x v="1"/>
    <s v="Red Bull Racing Renault"/>
    <n v="56"/>
    <d v="1899-12-30T01:38:57"/>
    <n v="25"/>
    <n v="2013"/>
    <s v="Malaysia"/>
  </r>
  <r>
    <x v="0"/>
    <n v="10"/>
    <x v="0"/>
    <s v="Mercedes"/>
    <n v="56"/>
    <s v="+12.181s"/>
    <n v="15"/>
    <n v="2013"/>
    <s v="Malaysia"/>
  </r>
  <r>
    <x v="0"/>
    <n v="10"/>
    <x v="0"/>
    <s v="Mercedes"/>
    <n v="56"/>
    <s v="+12.322s"/>
    <n v="15"/>
    <n v="2013"/>
    <s v="China"/>
  </r>
  <r>
    <x v="9"/>
    <n v="1"/>
    <x v="1"/>
    <s v="Red Bull Racing Renault"/>
    <n v="56"/>
    <s v="+12.525s"/>
    <n v="12"/>
    <n v="2013"/>
    <s v="China"/>
  </r>
  <r>
    <x v="2"/>
    <n v="1"/>
    <x v="1"/>
    <s v="Red Bull Racing Renault"/>
    <n v="57"/>
    <d v="1899-12-30T01:36:00"/>
    <n v="25"/>
    <n v="2013"/>
    <s v="Bahrain"/>
  </r>
  <r>
    <x v="6"/>
    <n v="10"/>
    <x v="0"/>
    <s v="Mercedes"/>
    <n v="57"/>
    <s v="+35.230s"/>
    <n v="10"/>
    <n v="2013"/>
    <s v="Bahrain"/>
  </r>
  <r>
    <x v="9"/>
    <n v="1"/>
    <x v="1"/>
    <s v="Red Bull Racing Renault"/>
    <n v="66"/>
    <s v="+38.273s"/>
    <n v="12"/>
    <n v="2013"/>
    <s v="Spain"/>
  </r>
  <r>
    <x v="15"/>
    <n v="10"/>
    <x v="0"/>
    <s v="Mercedes"/>
    <n v="65"/>
    <s v="+1 lap"/>
    <n v="0"/>
    <n v="2013"/>
    <s v="Spain"/>
  </r>
  <r>
    <x v="1"/>
    <n v="1"/>
    <x v="1"/>
    <s v="Red Bull Racing Renault"/>
    <n v="78"/>
    <s v="+3.888s"/>
    <n v="18"/>
    <n v="2013"/>
    <s v="Monaco"/>
  </r>
  <r>
    <x v="9"/>
    <n v="10"/>
    <x v="0"/>
    <s v="Mercedes"/>
    <n v="78"/>
    <s v="+13.894s"/>
    <n v="12"/>
    <n v="2013"/>
    <s v="Monaco"/>
  </r>
  <r>
    <x v="2"/>
    <n v="1"/>
    <x v="1"/>
    <s v="Red Bull Racing Renault"/>
    <n v="70"/>
    <d v="1899-12-30T01:32:09"/>
    <n v="25"/>
    <n v="2013"/>
    <s v="Canada"/>
  </r>
  <r>
    <x v="0"/>
    <n v="10"/>
    <x v="0"/>
    <s v="Mercedes"/>
    <n v="70"/>
    <s v="+15.942s"/>
    <n v="15"/>
    <n v="2013"/>
    <s v="Canada"/>
  </r>
  <r>
    <x v="9"/>
    <n v="10"/>
    <x v="0"/>
    <s v="Mercedes"/>
    <n v="52"/>
    <s v="+7.756s"/>
    <n v="12"/>
    <n v="2013"/>
    <s v="Great Britain"/>
  </r>
  <r>
    <x v="10"/>
    <n v="1"/>
    <x v="1"/>
    <s v="Red Bull Racing Renault"/>
    <n v="41"/>
    <s v="DNF"/>
    <n v="0"/>
    <n v="2013"/>
    <s v="Great Britain"/>
  </r>
  <r>
    <x v="2"/>
    <n v="1"/>
    <x v="1"/>
    <s v="Red Bull Racing Renault"/>
    <n v="60"/>
    <d v="1899-12-30T01:41:15"/>
    <n v="25"/>
    <n v="2013"/>
    <s v="Germany"/>
  </r>
  <r>
    <x v="6"/>
    <n v="10"/>
    <x v="0"/>
    <s v="Mercedes"/>
    <n v="60"/>
    <s v="+26.927s"/>
    <n v="10"/>
    <n v="2013"/>
    <s v="Germany"/>
  </r>
  <r>
    <x v="2"/>
    <n v="10"/>
    <x v="0"/>
    <s v="Mercedes"/>
    <n v="70"/>
    <d v="1899-12-30T01:42:29"/>
    <n v="25"/>
    <n v="2013"/>
    <s v="Hungary"/>
  </r>
  <r>
    <x v="0"/>
    <n v="1"/>
    <x v="1"/>
    <s v="Red Bull Racing Renault"/>
    <n v="70"/>
    <s v="+12.459s"/>
    <n v="15"/>
    <n v="2013"/>
    <s v="Hungary"/>
  </r>
  <r>
    <x v="2"/>
    <n v="1"/>
    <x v="1"/>
    <s v="Red Bull Racing Renault"/>
    <n v="44"/>
    <d v="1899-12-30T01:23:42"/>
    <n v="25"/>
    <n v="2013"/>
    <s v="Belgium"/>
  </r>
  <r>
    <x v="0"/>
    <n v="10"/>
    <x v="0"/>
    <s v="Mercedes"/>
    <n v="44"/>
    <s v="+27.734s"/>
    <n v="15"/>
    <n v="2013"/>
    <s v="Belgium"/>
  </r>
  <r>
    <x v="2"/>
    <n v="1"/>
    <x v="1"/>
    <s v="Red Bull Racing Renault"/>
    <n v="53"/>
    <d v="1899-12-30T01:18:33"/>
    <n v="25"/>
    <n v="2013"/>
    <s v="Italy"/>
  </r>
  <r>
    <x v="4"/>
    <n v="10"/>
    <x v="0"/>
    <s v="Mercedes"/>
    <n v="53"/>
    <s v="+33.527s"/>
    <n v="2"/>
    <n v="2013"/>
    <s v="Italy"/>
  </r>
  <r>
    <x v="2"/>
    <n v="1"/>
    <x v="1"/>
    <s v="Red Bull Racing Renault"/>
    <n v="61"/>
    <d v="1899-12-30T01:59:13"/>
    <n v="25"/>
    <n v="2013"/>
    <s v="Singapore"/>
  </r>
  <r>
    <x v="6"/>
    <n v="10"/>
    <x v="0"/>
    <s v="Mercedes"/>
    <n v="61"/>
    <s v="+53.159s"/>
    <n v="10"/>
    <n v="2013"/>
    <s v="Singapore"/>
  </r>
  <r>
    <x v="2"/>
    <n v="1"/>
    <x v="1"/>
    <s v="Red Bull Racing Renault"/>
    <n v="55"/>
    <d v="1899-12-30T01:43:14"/>
    <n v="25"/>
    <n v="2013"/>
    <s v="South Korea"/>
  </r>
  <r>
    <x v="6"/>
    <n v="10"/>
    <x v="0"/>
    <s v="Mercedes"/>
    <n v="55"/>
    <s v="+25.255s"/>
    <n v="10"/>
    <n v="2013"/>
    <s v="South Korea"/>
  </r>
  <r>
    <x v="2"/>
    <n v="1"/>
    <x v="1"/>
    <s v="Red Bull Racing Renault"/>
    <n v="53"/>
    <d v="1899-12-30T01:26:49"/>
    <n v="25"/>
    <n v="2013"/>
    <s v="Japan"/>
  </r>
  <r>
    <x v="10"/>
    <n v="10"/>
    <x v="0"/>
    <s v="Mercedes"/>
    <n v="7"/>
    <s v="DNF"/>
    <n v="0"/>
    <n v="2013"/>
    <s v="Japan"/>
  </r>
  <r>
    <x v="2"/>
    <n v="1"/>
    <x v="1"/>
    <s v="Red Bull Racing Renault"/>
    <n v="60"/>
    <d v="1899-12-30T01:31:12"/>
    <n v="25"/>
    <n v="2013"/>
    <s v="India"/>
  </r>
  <r>
    <x v="16"/>
    <n v="10"/>
    <x v="0"/>
    <s v="Mercedes"/>
    <n v="60"/>
    <s v="+52.475s"/>
    <n v="8"/>
    <n v="2013"/>
    <s v="India"/>
  </r>
  <r>
    <x v="2"/>
    <n v="1"/>
    <x v="1"/>
    <s v="Red Bull Racing Renault"/>
    <n v="55"/>
    <d v="1899-12-30T01:38:06"/>
    <n v="25"/>
    <n v="2013"/>
    <s v="Abu Dhabi"/>
  </r>
  <r>
    <x v="11"/>
    <n v="10"/>
    <x v="0"/>
    <s v="Mercedes"/>
    <n v="55"/>
    <s v="+79.267s"/>
    <n v="6"/>
    <n v="2013"/>
    <s v="Abu Dhabi"/>
  </r>
  <r>
    <x v="2"/>
    <n v="1"/>
    <x v="1"/>
    <s v="Red Bull Racing Renault"/>
    <n v="56"/>
    <d v="1899-12-30T01:39:17"/>
    <n v="25"/>
    <n v="2013"/>
    <s v="United States"/>
  </r>
  <r>
    <x v="9"/>
    <n v="10"/>
    <x v="0"/>
    <s v="Mercedes"/>
    <n v="56"/>
    <s v="+27.358s"/>
    <n v="12"/>
    <n v="2013"/>
    <s v="United States"/>
  </r>
  <r>
    <x v="2"/>
    <n v="1"/>
    <x v="1"/>
    <s v="Red Bull Racing Renault"/>
    <n v="71"/>
    <d v="1899-12-30T01:32:36"/>
    <n v="25"/>
    <n v="2013"/>
    <s v="Brazil"/>
  </r>
  <r>
    <x v="4"/>
    <n v="10"/>
    <x v="0"/>
    <s v="Mercedes"/>
    <n v="71"/>
    <s v="+72.903s"/>
    <n v="2"/>
    <n v="2013"/>
    <s v="Brazil"/>
  </r>
  <r>
    <x v="10"/>
    <n v="1"/>
    <x v="1"/>
    <s v="Red Bull Racing Renault"/>
    <n v="3"/>
    <s v="DNF"/>
    <n v="0"/>
    <n v="2014"/>
    <s v="Australia"/>
  </r>
  <r>
    <x v="10"/>
    <n v="44"/>
    <x v="0"/>
    <s v="Mercedes"/>
    <n v="2"/>
    <s v="DNF"/>
    <n v="0"/>
    <n v="2014"/>
    <s v="Australia"/>
  </r>
  <r>
    <x v="2"/>
    <n v="44"/>
    <x v="0"/>
    <s v="Mercedes"/>
    <n v="56"/>
    <d v="1899-12-30T01:40:26"/>
    <n v="25"/>
    <n v="2014"/>
    <s v="Malaysia"/>
  </r>
  <r>
    <x v="0"/>
    <n v="1"/>
    <x v="1"/>
    <s v="Red Bull Racing Renault"/>
    <n v="56"/>
    <s v="+24.534s"/>
    <n v="15"/>
    <n v="2014"/>
    <s v="Malaysia"/>
  </r>
  <r>
    <x v="2"/>
    <n v="44"/>
    <x v="0"/>
    <s v="Mercedes"/>
    <n v="57"/>
    <d v="1899-12-30T01:39:43"/>
    <n v="25"/>
    <n v="2014"/>
    <s v="Bahrain"/>
  </r>
  <r>
    <x v="16"/>
    <n v="1"/>
    <x v="1"/>
    <s v="Red Bull Racing Renault"/>
    <n v="57"/>
    <s v="+29.879s"/>
    <n v="8"/>
    <n v="2014"/>
    <s v="Bahrain"/>
  </r>
  <r>
    <x v="2"/>
    <n v="44"/>
    <x v="0"/>
    <s v="Mercedes"/>
    <n v="54"/>
    <d v="1899-12-30T01:33:28"/>
    <n v="25"/>
    <n v="2014"/>
    <s v="China"/>
  </r>
  <r>
    <x v="6"/>
    <n v="1"/>
    <x v="1"/>
    <s v="Red Bull Racing Renault"/>
    <n v="54"/>
    <s v="+47.778s"/>
    <n v="10"/>
    <n v="2014"/>
    <s v="China"/>
  </r>
  <r>
    <x v="2"/>
    <n v="44"/>
    <x v="0"/>
    <s v="Mercedes"/>
    <n v="66"/>
    <d v="1899-12-30T01:41:05"/>
    <n v="25"/>
    <n v="2014"/>
    <s v="Spain"/>
  </r>
  <r>
    <x v="9"/>
    <n v="1"/>
    <x v="1"/>
    <s v="Red Bull Racing Renault"/>
    <n v="66"/>
    <s v="+76.702s"/>
    <n v="12"/>
    <n v="2014"/>
    <s v="Spain"/>
  </r>
  <r>
    <x v="1"/>
    <n v="44"/>
    <x v="0"/>
    <s v="Mercedes"/>
    <n v="78"/>
    <s v="+9.210s"/>
    <n v="18"/>
    <n v="2014"/>
    <s v="Monaco"/>
  </r>
  <r>
    <x v="10"/>
    <n v="1"/>
    <x v="1"/>
    <s v="Red Bull Racing Renault"/>
    <n v="5"/>
    <s v="DNF"/>
    <n v="0"/>
    <n v="2014"/>
    <s v="Monaco"/>
  </r>
  <r>
    <x v="0"/>
    <n v="1"/>
    <x v="1"/>
    <s v="Red Bull Racing Renault"/>
    <n v="70"/>
    <s v="+5.247s"/>
    <n v="15"/>
    <n v="2014"/>
    <s v="Canada"/>
  </r>
  <r>
    <x v="10"/>
    <n v="44"/>
    <x v="0"/>
    <s v="Mercedes"/>
    <n v="46"/>
    <s v="DNF"/>
    <n v="0"/>
    <n v="2014"/>
    <s v="Canada"/>
  </r>
  <r>
    <x v="1"/>
    <n v="44"/>
    <x v="0"/>
    <s v="Mercedes"/>
    <n v="71"/>
    <s v="+1.932s"/>
    <n v="18"/>
    <n v="2014"/>
    <s v="Austria"/>
  </r>
  <r>
    <x v="10"/>
    <n v="1"/>
    <x v="1"/>
    <s v="Red Bull Racing Renault"/>
    <n v="34"/>
    <s v="DNF"/>
    <n v="0"/>
    <n v="2014"/>
    <s v="Austria"/>
  </r>
  <r>
    <x v="2"/>
    <n v="44"/>
    <x v="0"/>
    <s v="Mercedes"/>
    <n v="52"/>
    <d v="1899-12-30T02:26:52"/>
    <n v="25"/>
    <n v="2014"/>
    <s v="Great Britain"/>
  </r>
  <r>
    <x v="6"/>
    <n v="1"/>
    <x v="1"/>
    <s v="Red Bull Racing Renault"/>
    <n v="52"/>
    <s v="+53.864s"/>
    <n v="10"/>
    <n v="2014"/>
    <s v="Great Britain"/>
  </r>
  <r>
    <x v="0"/>
    <n v="44"/>
    <x v="0"/>
    <s v="Mercedes"/>
    <n v="67"/>
    <s v="+22.530s"/>
    <n v="15"/>
    <n v="2014"/>
    <s v="Germany"/>
  </r>
  <r>
    <x v="9"/>
    <n v="1"/>
    <x v="1"/>
    <s v="Red Bull Racing Renault"/>
    <n v="67"/>
    <s v="+44.014s"/>
    <n v="12"/>
    <n v="2014"/>
    <s v="Germany"/>
  </r>
  <r>
    <x v="0"/>
    <n v="44"/>
    <x v="0"/>
    <s v="Mercedes"/>
    <n v="70"/>
    <s v="+5.857s"/>
    <n v="15"/>
    <n v="2014"/>
    <s v="Hungary"/>
  </r>
  <r>
    <x v="11"/>
    <n v="1"/>
    <x v="1"/>
    <s v="Red Bull Racing Renault"/>
    <n v="70"/>
    <s v="+40.964s"/>
    <n v="6"/>
    <n v="2014"/>
    <s v="Hungary"/>
  </r>
  <r>
    <x v="6"/>
    <n v="1"/>
    <x v="1"/>
    <s v="Red Bull Racing Renault"/>
    <n v="44"/>
    <s v="+52.196s"/>
    <n v="10"/>
    <n v="2014"/>
    <s v="Belgium"/>
  </r>
  <r>
    <x v="10"/>
    <n v="44"/>
    <x v="0"/>
    <s v="Mercedes"/>
    <n v="38"/>
    <s v="DNF"/>
    <n v="0"/>
    <n v="2014"/>
    <s v="Belgium"/>
  </r>
  <r>
    <x v="2"/>
    <n v="44"/>
    <x v="0"/>
    <s v="Mercedes"/>
    <n v="53"/>
    <d v="1899-12-30T01:19:10"/>
    <n v="25"/>
    <n v="2014"/>
    <s v="Italy"/>
  </r>
  <r>
    <x v="16"/>
    <n v="1"/>
    <x v="1"/>
    <s v="Red Bull Racing Renault"/>
    <n v="53"/>
    <s v="+59.965s"/>
    <n v="8"/>
    <n v="2014"/>
    <s v="Italy"/>
  </r>
  <r>
    <x v="2"/>
    <n v="44"/>
    <x v="0"/>
    <s v="Mercedes"/>
    <n v="60"/>
    <d v="1899-12-30T02:00:05"/>
    <n v="25"/>
    <n v="2014"/>
    <s v="Singapore"/>
  </r>
  <r>
    <x v="1"/>
    <n v="1"/>
    <x v="1"/>
    <s v="Red Bull Racing Renault"/>
    <n v="60"/>
    <s v="+13.534s"/>
    <n v="18"/>
    <n v="2014"/>
    <s v="Singapore"/>
  </r>
  <r>
    <x v="2"/>
    <n v="44"/>
    <x v="0"/>
    <s v="Mercedes"/>
    <n v="44"/>
    <d v="1899-12-30T01:51:43"/>
    <n v="25"/>
    <n v="2014"/>
    <s v="Japan"/>
  </r>
  <r>
    <x v="0"/>
    <n v="1"/>
    <x v="1"/>
    <s v="Red Bull Racing Renault"/>
    <n v="44"/>
    <s v="+29.122s"/>
    <n v="15"/>
    <n v="2014"/>
    <s v="Japan"/>
  </r>
  <r>
    <x v="2"/>
    <n v="44"/>
    <x v="0"/>
    <s v="Mercedes"/>
    <n v="53"/>
    <d v="1899-12-30T01:31:51"/>
    <n v="25"/>
    <n v="2014"/>
    <s v="Russia"/>
  </r>
  <r>
    <x v="3"/>
    <n v="1"/>
    <x v="1"/>
    <s v="Red Bull Racing Renault"/>
    <n v="53"/>
    <s v="+66.185s"/>
    <n v="4"/>
    <n v="2014"/>
    <s v="Russia"/>
  </r>
  <r>
    <x v="2"/>
    <n v="44"/>
    <x v="0"/>
    <s v="Mercedes"/>
    <n v="56"/>
    <d v="1899-12-30T01:40:05"/>
    <n v="25"/>
    <n v="2014"/>
    <s v="United States"/>
  </r>
  <r>
    <x v="11"/>
    <n v="1"/>
    <x v="1"/>
    <s v="Red Bull Racing Renault"/>
    <n v="56"/>
    <s v="+95.734s"/>
    <n v="6"/>
    <n v="2014"/>
    <s v="United States"/>
  </r>
  <r>
    <x v="1"/>
    <n v="44"/>
    <x v="0"/>
    <s v="Mercedes"/>
    <n v="71"/>
    <s v="+1.457s"/>
    <n v="18"/>
    <n v="2014"/>
    <s v="Brazil"/>
  </r>
  <r>
    <x v="6"/>
    <n v="1"/>
    <x v="1"/>
    <s v="Red Bull Racing Renault"/>
    <n v="71"/>
    <s v="+51.420s"/>
    <n v="10"/>
    <n v="2014"/>
    <s v="Brazil"/>
  </r>
  <r>
    <x v="2"/>
    <n v="44"/>
    <x v="0"/>
    <s v="Mercedes"/>
    <n v="55"/>
    <d v="1899-12-30T01:39:03"/>
    <n v="50"/>
    <n v="2014"/>
    <s v="Abu Dhabi"/>
  </r>
  <r>
    <x v="3"/>
    <n v="1"/>
    <x v="1"/>
    <s v="Red Bull Racing Renault"/>
    <n v="55"/>
    <s v="+72.045s"/>
    <n v="8"/>
    <n v="2014"/>
    <s v="Abu Dhabi"/>
  </r>
  <r>
    <x v="2"/>
    <n v="44"/>
    <x v="0"/>
    <s v="Mercedes"/>
    <n v="58"/>
    <d v="1899-12-30T01:31:54"/>
    <n v="25"/>
    <n v="2015"/>
    <s v="Australia"/>
  </r>
  <r>
    <x v="0"/>
    <n v="5"/>
    <x v="1"/>
    <s v="Ferrari"/>
    <n v="58"/>
    <s v="+34.523s"/>
    <n v="15"/>
    <n v="2015"/>
    <s v="Australia"/>
  </r>
  <r>
    <x v="2"/>
    <n v="5"/>
    <x v="1"/>
    <s v="Ferrari"/>
    <n v="56"/>
    <d v="1899-12-30T01:41:06"/>
    <n v="25"/>
    <n v="2015"/>
    <s v="Malaysia"/>
  </r>
  <r>
    <x v="1"/>
    <n v="44"/>
    <x v="0"/>
    <s v="Mercedes"/>
    <n v="56"/>
    <s v="+8.569s"/>
    <n v="18"/>
    <n v="2015"/>
    <s v="Malaysia"/>
  </r>
  <r>
    <x v="2"/>
    <n v="44"/>
    <x v="0"/>
    <s v="Mercedes"/>
    <n v="56"/>
    <d v="1899-12-30T01:39:42"/>
    <n v="25"/>
    <n v="2015"/>
    <s v="China"/>
  </r>
  <r>
    <x v="0"/>
    <n v="5"/>
    <x v="1"/>
    <s v="Ferrari"/>
    <n v="56"/>
    <s v="+2.988s"/>
    <n v="15"/>
    <n v="2015"/>
    <s v="China"/>
  </r>
  <r>
    <x v="2"/>
    <n v="44"/>
    <x v="0"/>
    <s v="Mercedes"/>
    <n v="57"/>
    <d v="1899-12-30T01:35:06"/>
    <n v="25"/>
    <n v="2015"/>
    <s v="Bahrain"/>
  </r>
  <r>
    <x v="6"/>
    <n v="5"/>
    <x v="1"/>
    <s v="Ferrari"/>
    <n v="57"/>
    <s v="+43.989s"/>
    <n v="10"/>
    <n v="2015"/>
    <s v="Bahrain"/>
  </r>
  <r>
    <x v="1"/>
    <n v="44"/>
    <x v="0"/>
    <s v="Mercedes"/>
    <n v="66"/>
    <s v="+17.551s"/>
    <n v="18"/>
    <n v="2015"/>
    <s v="Spain"/>
  </r>
  <r>
    <x v="0"/>
    <n v="5"/>
    <x v="1"/>
    <s v="Ferrari"/>
    <n v="66"/>
    <s v="+45.342s"/>
    <n v="15"/>
    <n v="2015"/>
    <s v="Spain"/>
  </r>
  <r>
    <x v="1"/>
    <n v="5"/>
    <x v="1"/>
    <s v="Ferrari"/>
    <n v="78"/>
    <s v="+4.486s"/>
    <n v="18"/>
    <n v="2015"/>
    <s v="Monaco"/>
  </r>
  <r>
    <x v="0"/>
    <n v="44"/>
    <x v="0"/>
    <s v="Mercedes"/>
    <n v="78"/>
    <s v="+6.053s"/>
    <n v="15"/>
    <n v="2015"/>
    <s v="Monaco"/>
  </r>
  <r>
    <x v="2"/>
    <n v="44"/>
    <x v="0"/>
    <s v="Mercedes"/>
    <n v="70"/>
    <d v="1899-12-30T01:31:53"/>
    <n v="25"/>
    <n v="2015"/>
    <s v="Canada"/>
  </r>
  <r>
    <x v="6"/>
    <n v="5"/>
    <x v="1"/>
    <s v="Ferrari"/>
    <n v="70"/>
    <s v="+49.903s"/>
    <n v="10"/>
    <n v="2015"/>
    <s v="Canada"/>
  </r>
  <r>
    <x v="1"/>
    <n v="44"/>
    <x v="0"/>
    <s v="Mercedes"/>
    <n v="71"/>
    <s v="+8.800s"/>
    <n v="18"/>
    <n v="2015"/>
    <s v="Austria"/>
  </r>
  <r>
    <x v="9"/>
    <n v="5"/>
    <x v="1"/>
    <s v="Ferrari"/>
    <n v="71"/>
    <s v="+18.181s"/>
    <n v="12"/>
    <n v="2015"/>
    <s v="Austria"/>
  </r>
  <r>
    <x v="2"/>
    <n v="44"/>
    <x v="0"/>
    <s v="Mercedes"/>
    <n v="52"/>
    <d v="1899-12-30T01:31:28"/>
    <n v="25"/>
    <n v="2015"/>
    <s v="Great Britain"/>
  </r>
  <r>
    <x v="0"/>
    <n v="5"/>
    <x v="1"/>
    <s v="Ferrari"/>
    <n v="52"/>
    <s v="+25.443s"/>
    <n v="15"/>
    <n v="2015"/>
    <s v="Great Britain"/>
  </r>
  <r>
    <x v="2"/>
    <n v="5"/>
    <x v="1"/>
    <s v="Ferrari"/>
    <n v="69"/>
    <d v="1899-12-30T01:46:10"/>
    <n v="25"/>
    <n v="2015"/>
    <s v="Hungary"/>
  </r>
  <r>
    <x v="16"/>
    <n v="44"/>
    <x v="0"/>
    <s v="Mercedes"/>
    <n v="69"/>
    <s v="+52.025s"/>
    <n v="8"/>
    <n v="2015"/>
    <s v="Hungary"/>
  </r>
  <r>
    <x v="2"/>
    <n v="44"/>
    <x v="0"/>
    <s v="Mercedes"/>
    <n v="43"/>
    <d v="1899-12-30T01:23:40"/>
    <n v="25"/>
    <n v="2015"/>
    <s v="Belgium"/>
  </r>
  <r>
    <x v="15"/>
    <n v="5"/>
    <x v="1"/>
    <s v="Ferrari"/>
    <n v="42"/>
    <s v="DNF"/>
    <n v="0"/>
    <n v="2015"/>
    <s v="Belgium"/>
  </r>
  <r>
    <x v="2"/>
    <n v="44"/>
    <x v="0"/>
    <s v="Mercedes"/>
    <n v="53"/>
    <d v="1899-12-30T01:18:01"/>
    <n v="25"/>
    <n v="2015"/>
    <s v="Italy"/>
  </r>
  <r>
    <x v="1"/>
    <n v="5"/>
    <x v="1"/>
    <s v="Ferrari"/>
    <n v="53"/>
    <s v="+25.042s"/>
    <n v="18"/>
    <n v="2015"/>
    <s v="Italy"/>
  </r>
  <r>
    <x v="2"/>
    <n v="5"/>
    <x v="1"/>
    <s v="Ferrari"/>
    <n v="61"/>
    <d v="1899-12-30T02:01:22"/>
    <n v="25"/>
    <n v="2015"/>
    <s v="Singapore"/>
  </r>
  <r>
    <x v="10"/>
    <n v="44"/>
    <x v="0"/>
    <s v="Mercedes"/>
    <n v="32"/>
    <s v="DNF"/>
    <n v="0"/>
    <n v="2015"/>
    <s v="Singapore"/>
  </r>
  <r>
    <x v="2"/>
    <n v="44"/>
    <x v="0"/>
    <s v="Mercedes"/>
    <n v="53"/>
    <d v="1899-12-30T01:28:07"/>
    <n v="25"/>
    <n v="2015"/>
    <s v="Japan"/>
  </r>
  <r>
    <x v="0"/>
    <n v="5"/>
    <x v="1"/>
    <s v="Ferrari"/>
    <n v="53"/>
    <s v="+20.850s"/>
    <n v="15"/>
    <n v="2015"/>
    <s v="Japan"/>
  </r>
  <r>
    <x v="2"/>
    <n v="44"/>
    <x v="0"/>
    <s v="Mercedes"/>
    <n v="53"/>
    <d v="1899-12-30T01:37:11"/>
    <n v="25"/>
    <n v="2015"/>
    <s v="Russia"/>
  </r>
  <r>
    <x v="1"/>
    <n v="5"/>
    <x v="1"/>
    <s v="Ferrari"/>
    <n v="53"/>
    <s v="+5.953s"/>
    <n v="18"/>
    <n v="2015"/>
    <s v="Russia"/>
  </r>
  <r>
    <x v="2"/>
    <n v="44"/>
    <x v="0"/>
    <s v="Mercedes"/>
    <n v="56"/>
    <d v="1899-12-30T01:50:53"/>
    <n v="25"/>
    <n v="2015"/>
    <s v="United States"/>
  </r>
  <r>
    <x v="0"/>
    <n v="5"/>
    <x v="1"/>
    <s v="Ferrari"/>
    <n v="56"/>
    <s v="+3.381s"/>
    <n v="15"/>
    <n v="2015"/>
    <s v="United States"/>
  </r>
  <r>
    <x v="1"/>
    <n v="44"/>
    <x v="0"/>
    <s v="Mercedes"/>
    <n v="71"/>
    <s v="+1.954s"/>
    <n v="18"/>
    <n v="2015"/>
    <s v="Mexico"/>
  </r>
  <r>
    <x v="10"/>
    <n v="5"/>
    <x v="1"/>
    <s v="Ferrari"/>
    <n v="50"/>
    <s v="DNF"/>
    <n v="0"/>
    <n v="2015"/>
    <s v="Mexico"/>
  </r>
  <r>
    <x v="1"/>
    <n v="44"/>
    <x v="0"/>
    <s v="Mercedes"/>
    <n v="71"/>
    <s v="+7.756s"/>
    <n v="18"/>
    <n v="2015"/>
    <s v="Brazil"/>
  </r>
  <r>
    <x v="0"/>
    <n v="5"/>
    <x v="1"/>
    <s v="Ferrari"/>
    <n v="71"/>
    <s v="+14.244s"/>
    <n v="15"/>
    <n v="2015"/>
    <s v="Brazil"/>
  </r>
  <r>
    <x v="1"/>
    <n v="44"/>
    <x v="0"/>
    <s v="Mercedes"/>
    <n v="55"/>
    <s v="+8.271s"/>
    <n v="18"/>
    <n v="2015"/>
    <s v="Abu Dhabi"/>
  </r>
  <r>
    <x v="9"/>
    <n v="5"/>
    <x v="1"/>
    <s v="Ferrari"/>
    <n v="55"/>
    <s v="+43.735s"/>
    <n v="12"/>
    <n v="2015"/>
    <s v="Abu Dhabi"/>
  </r>
  <r>
    <x v="1"/>
    <n v="44"/>
    <x v="0"/>
    <s v="Mercedes"/>
    <n v="57"/>
    <s v="+8.060s"/>
    <n v="18"/>
    <n v="2016"/>
    <s v="Australia"/>
  </r>
  <r>
    <x v="0"/>
    <n v="5"/>
    <x v="1"/>
    <s v="Ferrari"/>
    <n v="57"/>
    <s v="+9.643s"/>
    <n v="15"/>
    <n v="2016"/>
    <s v="Australia"/>
  </r>
  <r>
    <x v="0"/>
    <n v="44"/>
    <x v="0"/>
    <s v="Mercedes"/>
    <n v="57"/>
    <s v="+30.148s"/>
    <n v="15"/>
    <n v="2016"/>
    <s v="Bahrain"/>
  </r>
  <r>
    <x v="10"/>
    <n v="5"/>
    <x v="1"/>
    <s v="Ferrari"/>
    <n v="0"/>
    <s v="DNS"/>
    <n v="0"/>
    <n v="2016"/>
    <s v="Bahrain"/>
  </r>
  <r>
    <x v="1"/>
    <n v="5"/>
    <x v="1"/>
    <s v="Ferrari"/>
    <n v="56"/>
    <s v="+37.776s"/>
    <n v="18"/>
    <n v="2016"/>
    <s v="China"/>
  </r>
  <r>
    <x v="11"/>
    <n v="44"/>
    <x v="0"/>
    <s v="Mercedes"/>
    <n v="56"/>
    <s v="+78.230s"/>
    <n v="6"/>
    <n v="2016"/>
    <s v="China"/>
  </r>
  <r>
    <x v="1"/>
    <n v="44"/>
    <x v="0"/>
    <s v="Mercedes"/>
    <n v="53"/>
    <s v="+25.022s"/>
    <n v="18"/>
    <n v="2016"/>
    <s v="Russia"/>
  </r>
  <r>
    <x v="10"/>
    <n v="5"/>
    <x v="1"/>
    <s v="Ferrari"/>
    <n v="0"/>
    <s v="DNF"/>
    <n v="0"/>
    <n v="2016"/>
    <s v="Russia"/>
  </r>
  <r>
    <x v="0"/>
    <n v="5"/>
    <x v="1"/>
    <s v="Ferrari"/>
    <n v="66"/>
    <s v="+5.581s"/>
    <n v="15"/>
    <n v="2016"/>
    <s v="Spain"/>
  </r>
  <r>
    <x v="10"/>
    <n v="44"/>
    <x v="0"/>
    <s v="Mercedes"/>
    <n v="0"/>
    <s v="DNF"/>
    <n v="0"/>
    <n v="2016"/>
    <s v="Spain"/>
  </r>
  <r>
    <x v="2"/>
    <n v="44"/>
    <x v="0"/>
    <s v="Mercedes"/>
    <n v="78"/>
    <d v="1899-12-30T01:59:29"/>
    <n v="25"/>
    <n v="2016"/>
    <s v="Monaco"/>
  </r>
  <r>
    <x v="9"/>
    <n v="5"/>
    <x v="1"/>
    <s v="Ferrari"/>
    <n v="78"/>
    <s v="+15.846s"/>
    <n v="12"/>
    <n v="2016"/>
    <s v="Monaco"/>
  </r>
  <r>
    <x v="2"/>
    <n v="44"/>
    <x v="0"/>
    <s v="Mercedes"/>
    <n v="70"/>
    <d v="1899-12-30T01:31:05"/>
    <n v="25"/>
    <n v="2016"/>
    <s v="Canada"/>
  </r>
  <r>
    <x v="1"/>
    <n v="5"/>
    <x v="1"/>
    <s v="Ferrari"/>
    <n v="70"/>
    <s v="+5.011s"/>
    <n v="18"/>
    <n v="2016"/>
    <s v="Canada"/>
  </r>
  <r>
    <x v="1"/>
    <n v="5"/>
    <x v="1"/>
    <s v="Ferrari"/>
    <n v="51"/>
    <s v="+16.696s"/>
    <n v="18"/>
    <n v="2016"/>
    <s v="Europe"/>
  </r>
  <r>
    <x v="6"/>
    <n v="44"/>
    <x v="0"/>
    <s v="Mercedes"/>
    <n v="51"/>
    <s v="+56.335s"/>
    <n v="10"/>
    <n v="2016"/>
    <s v="Europe"/>
  </r>
  <r>
    <x v="2"/>
    <n v="44"/>
    <x v="0"/>
    <s v="Mercedes"/>
    <n v="71"/>
    <d v="1899-12-30T01:27:38"/>
    <n v="25"/>
    <n v="2016"/>
    <s v="Austria"/>
  </r>
  <r>
    <x v="10"/>
    <n v="5"/>
    <x v="1"/>
    <s v="Ferrari"/>
    <n v="26"/>
    <s v="DNF"/>
    <n v="0"/>
    <n v="2016"/>
    <s v="Austria"/>
  </r>
  <r>
    <x v="2"/>
    <n v="44"/>
    <x v="0"/>
    <s v="Mercedes"/>
    <n v="52"/>
    <d v="1899-12-30T01:34:56"/>
    <n v="25"/>
    <n v="2016"/>
    <s v="Great Britain"/>
  </r>
  <r>
    <x v="4"/>
    <n v="5"/>
    <x v="1"/>
    <s v="Ferrari"/>
    <n v="52"/>
    <s v="+91.654s"/>
    <n v="2"/>
    <n v="2016"/>
    <s v="Great Britain"/>
  </r>
  <r>
    <x v="2"/>
    <n v="44"/>
    <x v="0"/>
    <s v="Mercedes"/>
    <n v="70"/>
    <d v="1899-12-30T01:40:30"/>
    <n v="25"/>
    <n v="2016"/>
    <s v="Hungary"/>
  </r>
  <r>
    <x v="9"/>
    <n v="5"/>
    <x v="1"/>
    <s v="Ferrari"/>
    <n v="70"/>
    <s v="+28.213s"/>
    <n v="12"/>
    <n v="2016"/>
    <s v="Hungary"/>
  </r>
  <r>
    <x v="2"/>
    <n v="44"/>
    <x v="0"/>
    <s v="Mercedes"/>
    <n v="67"/>
    <d v="1899-12-30T01:30:44"/>
    <n v="25"/>
    <n v="2016"/>
    <s v="Germany"/>
  </r>
  <r>
    <x v="6"/>
    <n v="5"/>
    <x v="1"/>
    <s v="Ferrari"/>
    <n v="67"/>
    <s v="+32.570s"/>
    <n v="10"/>
    <n v="2016"/>
    <s v="Germany"/>
  </r>
  <r>
    <x v="0"/>
    <n v="44"/>
    <x v="0"/>
    <s v="Mercedes"/>
    <n v="44"/>
    <s v="+27.634s"/>
    <n v="15"/>
    <n v="2016"/>
    <s v="Belgium"/>
  </r>
  <r>
    <x v="16"/>
    <n v="5"/>
    <x v="1"/>
    <s v="Ferrari"/>
    <n v="44"/>
    <s v="+45.394s"/>
    <n v="8"/>
    <n v="2016"/>
    <s v="Belgium"/>
  </r>
  <r>
    <x v="1"/>
    <n v="44"/>
    <x v="0"/>
    <s v="Mercedes"/>
    <n v="53"/>
    <s v="+15.070s"/>
    <n v="18"/>
    <n v="2016"/>
    <s v="Italy"/>
  </r>
  <r>
    <x v="0"/>
    <n v="5"/>
    <x v="1"/>
    <s v="Ferrari"/>
    <n v="53"/>
    <s v="+20.990s"/>
    <n v="15"/>
    <n v="2016"/>
    <s v="Italy"/>
  </r>
  <r>
    <x v="0"/>
    <n v="44"/>
    <x v="0"/>
    <s v="Mercedes"/>
    <n v="61"/>
    <s v="+8.038s"/>
    <n v="15"/>
    <n v="2016"/>
    <s v="Singapore"/>
  </r>
  <r>
    <x v="6"/>
    <n v="5"/>
    <x v="1"/>
    <s v="Ferrari"/>
    <n v="61"/>
    <s v="+27.694s"/>
    <n v="10"/>
    <n v="2016"/>
    <s v="Singapore"/>
  </r>
  <r>
    <x v="10"/>
    <n v="44"/>
    <x v="0"/>
    <s v="Mercedes"/>
    <n v="40"/>
    <s v="DNF"/>
    <n v="0"/>
    <n v="2016"/>
    <s v="Malaysia"/>
  </r>
  <r>
    <x v="10"/>
    <n v="5"/>
    <x v="1"/>
    <s v="Ferrari"/>
    <n v="0"/>
    <s v="DNF"/>
    <n v="0"/>
    <n v="2016"/>
    <s v="Malaysia"/>
  </r>
  <r>
    <x v="0"/>
    <n v="44"/>
    <x v="0"/>
    <s v="Mercedes"/>
    <n v="53"/>
    <s v="+5.776s"/>
    <n v="15"/>
    <n v="2016"/>
    <s v="Japan"/>
  </r>
  <r>
    <x v="9"/>
    <n v="5"/>
    <x v="1"/>
    <s v="Ferrari"/>
    <n v="53"/>
    <s v="+20.269s"/>
    <n v="12"/>
    <n v="2016"/>
    <s v="Japan"/>
  </r>
  <r>
    <x v="2"/>
    <n v="44"/>
    <x v="0"/>
    <s v="Mercedes"/>
    <n v="56"/>
    <d v="1899-12-30T01:38:13"/>
    <n v="25"/>
    <n v="2016"/>
    <s v="United States"/>
  </r>
  <r>
    <x v="9"/>
    <n v="5"/>
    <x v="1"/>
    <s v="Ferrari"/>
    <n v="56"/>
    <s v="+43.134s"/>
    <n v="12"/>
    <n v="2016"/>
    <s v="United States"/>
  </r>
  <r>
    <x v="2"/>
    <n v="44"/>
    <x v="0"/>
    <s v="Mercedes"/>
    <n v="71"/>
    <d v="1899-12-30T01:40:31"/>
    <n v="25"/>
    <n v="2016"/>
    <s v="Mexico"/>
  </r>
  <r>
    <x v="6"/>
    <n v="5"/>
    <x v="1"/>
    <s v="Ferrari"/>
    <n v="71"/>
    <s v="+27.313s"/>
    <n v="10"/>
    <n v="2016"/>
    <s v="Mexico"/>
  </r>
  <r>
    <x v="2"/>
    <n v="44"/>
    <x v="0"/>
    <s v="Mercedes"/>
    <n v="71"/>
    <d v="1899-12-30T03:01:01"/>
    <n v="25"/>
    <n v="2016"/>
    <s v="Brazil"/>
  </r>
  <r>
    <x v="6"/>
    <n v="5"/>
    <x v="1"/>
    <s v="Ferrari"/>
    <n v="71"/>
    <s v="+26.334s"/>
    <n v="10"/>
    <n v="2016"/>
    <s v="Brazil"/>
  </r>
  <r>
    <x v="2"/>
    <n v="44"/>
    <x v="0"/>
    <s v="Mercedes"/>
    <n v="55"/>
    <d v="1899-12-30T01:38:04"/>
    <n v="25"/>
    <n v="2016"/>
    <s v="Abu Dhabi"/>
  </r>
  <r>
    <x v="0"/>
    <n v="5"/>
    <x v="1"/>
    <s v="Ferrari"/>
    <n v="55"/>
    <s v="+0.843s"/>
    <n v="15"/>
    <n v="2016"/>
    <s v="Abu Dhabi"/>
  </r>
  <r>
    <x v="2"/>
    <n v="5"/>
    <x v="1"/>
    <s v="Ferrari"/>
    <n v="57"/>
    <d v="1899-12-30T01:24:12"/>
    <n v="25"/>
    <n v="2017"/>
    <s v="Australia"/>
  </r>
  <r>
    <x v="1"/>
    <n v="44"/>
    <x v="0"/>
    <s v="Mercedes"/>
    <n v="57"/>
    <s v="+9.975s"/>
    <n v="18"/>
    <n v="2017"/>
    <s v="Australia"/>
  </r>
  <r>
    <x v="2"/>
    <n v="44"/>
    <x v="0"/>
    <s v="Mercedes"/>
    <n v="56"/>
    <d v="1899-12-30T01:37:36"/>
    <n v="25"/>
    <n v="2017"/>
    <s v="China"/>
  </r>
  <r>
    <x v="1"/>
    <n v="5"/>
    <x v="1"/>
    <s v="Ferrari"/>
    <n v="56"/>
    <s v="+6.250s"/>
    <n v="18"/>
    <n v="2017"/>
    <s v="China"/>
  </r>
  <r>
    <x v="2"/>
    <n v="5"/>
    <x v="1"/>
    <s v="Ferrari"/>
    <n v="57"/>
    <d v="1899-12-30T01:33:53"/>
    <n v="25"/>
    <n v="2017"/>
    <s v="Bahrain"/>
  </r>
  <r>
    <x v="1"/>
    <n v="44"/>
    <x v="0"/>
    <s v="Mercedes"/>
    <n v="57"/>
    <s v="+6.660s"/>
    <n v="18"/>
    <n v="2017"/>
    <s v="Bahrain"/>
  </r>
  <r>
    <x v="1"/>
    <n v="5"/>
    <x v="1"/>
    <s v="Ferrari"/>
    <n v="52"/>
    <s v="+0.617s"/>
    <n v="18"/>
    <n v="2017"/>
    <s v="Russia"/>
  </r>
  <r>
    <x v="9"/>
    <n v="44"/>
    <x v="0"/>
    <s v="Mercedes"/>
    <n v="52"/>
    <s v="+36.320s"/>
    <n v="12"/>
    <n v="2017"/>
    <s v="Russia"/>
  </r>
  <r>
    <x v="2"/>
    <n v="44"/>
    <x v="0"/>
    <s v="Mercedes"/>
    <n v="66"/>
    <d v="1899-12-30T01:35:56"/>
    <n v="25"/>
    <n v="2017"/>
    <s v="Spain"/>
  </r>
  <r>
    <x v="1"/>
    <n v="5"/>
    <x v="1"/>
    <s v="Ferrari"/>
    <n v="66"/>
    <s v="+3.490s"/>
    <n v="18"/>
    <n v="2017"/>
    <s v="Spain"/>
  </r>
  <r>
    <x v="2"/>
    <n v="5"/>
    <x v="1"/>
    <s v="Ferrari"/>
    <n v="78"/>
    <d v="1899-12-30T01:44:44"/>
    <n v="25"/>
    <n v="2017"/>
    <s v="Monaco"/>
  </r>
  <r>
    <x v="11"/>
    <n v="44"/>
    <x v="0"/>
    <s v="Mercedes"/>
    <n v="78"/>
    <s v="+15.801s"/>
    <n v="6"/>
    <n v="2017"/>
    <s v="Monaco"/>
  </r>
  <r>
    <x v="2"/>
    <n v="44"/>
    <x v="0"/>
    <s v="Mercedes"/>
    <n v="70"/>
    <d v="1899-12-30T01:33:05"/>
    <n v="25"/>
    <n v="2017"/>
    <s v="Canada"/>
  </r>
  <r>
    <x v="9"/>
    <n v="5"/>
    <x v="1"/>
    <s v="Ferrari"/>
    <n v="70"/>
    <s v="+35.907s"/>
    <n v="12"/>
    <n v="2017"/>
    <s v="Canada"/>
  </r>
  <r>
    <x v="9"/>
    <n v="5"/>
    <x v="1"/>
    <s v="Ferrari"/>
    <n v="51"/>
    <s v="+5.976s"/>
    <n v="12"/>
    <n v="2017"/>
    <s v="Azerbaijan"/>
  </r>
  <r>
    <x v="6"/>
    <n v="44"/>
    <x v="0"/>
    <s v="Mercedes"/>
    <n v="51"/>
    <s v="+6.188s"/>
    <n v="10"/>
    <n v="2017"/>
    <s v="Azerbaijan"/>
  </r>
  <r>
    <x v="1"/>
    <n v="5"/>
    <x v="1"/>
    <s v="Ferrari"/>
    <n v="71"/>
    <s v="+0.658s"/>
    <n v="18"/>
    <n v="2017"/>
    <s v="Austria"/>
  </r>
  <r>
    <x v="9"/>
    <n v="44"/>
    <x v="0"/>
    <s v="Mercedes"/>
    <n v="71"/>
    <s v="+7.430s"/>
    <n v="12"/>
    <n v="2017"/>
    <s v="Austria"/>
  </r>
  <r>
    <x v="2"/>
    <n v="44"/>
    <x v="0"/>
    <s v="Mercedes"/>
    <n v="51"/>
    <d v="1899-12-30T01:21:27"/>
    <n v="25"/>
    <n v="2017"/>
    <s v="Great Britain"/>
  </r>
  <r>
    <x v="11"/>
    <n v="5"/>
    <x v="1"/>
    <s v="Ferrari"/>
    <n v="51"/>
    <s v="+93.989s"/>
    <n v="6"/>
    <n v="2017"/>
    <s v="Great Britain"/>
  </r>
  <r>
    <x v="2"/>
    <n v="5"/>
    <x v="1"/>
    <s v="Ferrari"/>
    <n v="70"/>
    <d v="1899-12-30T01:39:47"/>
    <n v="25"/>
    <n v="2017"/>
    <s v="Hungary"/>
  </r>
  <r>
    <x v="9"/>
    <n v="44"/>
    <x v="0"/>
    <s v="Mercedes"/>
    <n v="70"/>
    <s v="+12.885s"/>
    <n v="12"/>
    <n v="2017"/>
    <s v="Hungary"/>
  </r>
  <r>
    <x v="2"/>
    <n v="44"/>
    <x v="0"/>
    <s v="Mercedes"/>
    <n v="44"/>
    <d v="1899-12-30T01:24:43"/>
    <n v="25"/>
    <n v="2017"/>
    <s v="Belgium"/>
  </r>
  <r>
    <x v="1"/>
    <n v="5"/>
    <x v="1"/>
    <s v="Ferrari"/>
    <n v="44"/>
    <s v="+2.358s"/>
    <n v="18"/>
    <n v="2017"/>
    <s v="Belgium"/>
  </r>
  <r>
    <x v="2"/>
    <n v="44"/>
    <x v="0"/>
    <s v="Mercedes"/>
    <n v="53"/>
    <d v="1899-12-30T01:15:32"/>
    <n v="25"/>
    <n v="2017"/>
    <s v="Italy"/>
  </r>
  <r>
    <x v="0"/>
    <n v="5"/>
    <x v="1"/>
    <s v="Ferrari"/>
    <n v="53"/>
    <s v="+36.317s"/>
    <n v="15"/>
    <n v="2017"/>
    <s v="Italy"/>
  </r>
  <r>
    <x v="2"/>
    <n v="44"/>
    <x v="0"/>
    <s v="Mercedes"/>
    <n v="58"/>
    <d v="1899-12-30T02:03:24"/>
    <n v="25"/>
    <n v="2017"/>
    <s v="Singapore"/>
  </r>
  <r>
    <x v="10"/>
    <n v="5"/>
    <x v="1"/>
    <s v="Ferrari"/>
    <n v="0"/>
    <s v="DNF"/>
    <n v="0"/>
    <n v="2017"/>
    <s v="Singapore"/>
  </r>
  <r>
    <x v="1"/>
    <n v="44"/>
    <x v="0"/>
    <s v="Mercedes"/>
    <n v="56"/>
    <s v="+12.770s"/>
    <n v="18"/>
    <n v="2017"/>
    <s v="Malaysia"/>
  </r>
  <r>
    <x v="9"/>
    <n v="5"/>
    <x v="1"/>
    <s v="Ferrari"/>
    <n v="56"/>
    <s v="+37.362s"/>
    <n v="12"/>
    <n v="2017"/>
    <s v="Malaysia"/>
  </r>
  <r>
    <x v="2"/>
    <n v="44"/>
    <x v="0"/>
    <s v="Mercedes"/>
    <n v="53"/>
    <d v="1899-12-30T01:27:31"/>
    <n v="25"/>
    <n v="2017"/>
    <s v="Japan"/>
  </r>
  <r>
    <x v="10"/>
    <n v="5"/>
    <x v="1"/>
    <s v="Ferrari"/>
    <n v="4"/>
    <s v="DNF"/>
    <n v="0"/>
    <n v="2017"/>
    <s v="Japan"/>
  </r>
  <r>
    <x v="2"/>
    <n v="44"/>
    <x v="0"/>
    <s v="Mercedes"/>
    <n v="56"/>
    <d v="1899-12-30T01:33:51"/>
    <n v="25"/>
    <n v="2017"/>
    <s v="United States"/>
  </r>
  <r>
    <x v="1"/>
    <n v="5"/>
    <x v="1"/>
    <s v="Ferrari"/>
    <n v="56"/>
    <s v="+10.143s"/>
    <n v="18"/>
    <n v="2017"/>
    <s v="United States"/>
  </r>
  <r>
    <x v="9"/>
    <n v="5"/>
    <x v="1"/>
    <s v="Ferrari"/>
    <n v="71"/>
    <s v="+70.078s"/>
    <n v="12"/>
    <n v="2017"/>
    <s v="Mexico"/>
  </r>
  <r>
    <x v="4"/>
    <n v="44"/>
    <x v="0"/>
    <s v="Mercedes"/>
    <n v="70"/>
    <s v="+1 lap"/>
    <n v="2"/>
    <n v="2017"/>
    <s v="Mexico"/>
  </r>
  <r>
    <x v="2"/>
    <n v="5"/>
    <x v="1"/>
    <s v="Ferrari"/>
    <n v="71"/>
    <d v="1899-12-30T01:31:26"/>
    <n v="25"/>
    <n v="2017"/>
    <s v="Brazil"/>
  </r>
  <r>
    <x v="9"/>
    <n v="44"/>
    <x v="0"/>
    <s v="Mercedes"/>
    <n v="71"/>
    <s v="+5.468s"/>
    <n v="12"/>
    <n v="2017"/>
    <s v="Brazil"/>
  </r>
  <r>
    <x v="1"/>
    <n v="44"/>
    <x v="0"/>
    <s v="Mercedes"/>
    <n v="55"/>
    <s v="+3.899s"/>
    <n v="18"/>
    <n v="2017"/>
    <s v="Abu Dhabi"/>
  </r>
  <r>
    <x v="0"/>
    <n v="5"/>
    <x v="1"/>
    <s v="Ferrari"/>
    <n v="55"/>
    <s v="+19.330s"/>
    <n v="15"/>
    <n v="2017"/>
    <s v="Abu Dhabi"/>
  </r>
  <r>
    <x v="2"/>
    <n v="5"/>
    <x v="1"/>
    <s v="Ferrari"/>
    <n v="58"/>
    <d v="1899-12-30T01:29:33"/>
    <n v="25"/>
    <n v="2018"/>
    <s v="Australia"/>
  </r>
  <r>
    <x v="1"/>
    <n v="44"/>
    <x v="0"/>
    <s v="Mercedes"/>
    <n v="58"/>
    <s v="+5.036s"/>
    <n v="18"/>
    <n v="2018"/>
    <s v="Australia"/>
  </r>
  <r>
    <x v="2"/>
    <n v="5"/>
    <x v="1"/>
    <s v="Ferrari"/>
    <n v="57"/>
    <d v="1899-12-30T01:32:02"/>
    <n v="25"/>
    <n v="2018"/>
    <s v="Bahrain"/>
  </r>
  <r>
    <x v="0"/>
    <n v="44"/>
    <x v="0"/>
    <s v="Mercedes"/>
    <n v="57"/>
    <s v="+6.512s"/>
    <n v="15"/>
    <n v="2018"/>
    <s v="Bahrain"/>
  </r>
  <r>
    <x v="9"/>
    <n v="44"/>
    <x v="0"/>
    <s v="Mercedes"/>
    <n v="56"/>
    <s v="+16.985s"/>
    <n v="12"/>
    <n v="2018"/>
    <s v="China"/>
  </r>
  <r>
    <x v="3"/>
    <n v="5"/>
    <x v="1"/>
    <s v="Ferrari"/>
    <n v="56"/>
    <s v="+35.286s"/>
    <n v="4"/>
    <n v="2018"/>
    <s v="China"/>
  </r>
  <r>
    <x v="2"/>
    <n v="44"/>
    <x v="0"/>
    <s v="Mercedes"/>
    <n v="51"/>
    <d v="1899-12-30T01:43:44"/>
    <n v="25"/>
    <n v="2018"/>
    <s v="Azerbaijan"/>
  </r>
  <r>
    <x v="9"/>
    <n v="5"/>
    <x v="1"/>
    <s v="Ferrari"/>
    <n v="51"/>
    <s v="+5.329s"/>
    <n v="12"/>
    <n v="2018"/>
    <s v="Azerbaijan"/>
  </r>
  <r>
    <x v="2"/>
    <n v="44"/>
    <x v="0"/>
    <s v="Mercedes"/>
    <n v="66"/>
    <d v="1899-12-30T01:35:30"/>
    <n v="25"/>
    <n v="2018"/>
    <s v="Spain"/>
  </r>
  <r>
    <x v="9"/>
    <n v="5"/>
    <x v="1"/>
    <s v="Ferrari"/>
    <n v="66"/>
    <s v="+27.584s"/>
    <n v="12"/>
    <n v="2018"/>
    <s v="Spain"/>
  </r>
  <r>
    <x v="1"/>
    <n v="5"/>
    <x v="1"/>
    <s v="Ferrari"/>
    <n v="78"/>
    <s v="+7.336s"/>
    <n v="18"/>
    <n v="2018"/>
    <s v="Monaco"/>
  </r>
  <r>
    <x v="0"/>
    <n v="44"/>
    <x v="0"/>
    <s v="Mercedes"/>
    <n v="78"/>
    <s v="+17.013s"/>
    <n v="15"/>
    <n v="2018"/>
    <s v="Monaco"/>
  </r>
  <r>
    <x v="2"/>
    <n v="5"/>
    <x v="1"/>
    <s v="Ferrari"/>
    <n v="68"/>
    <d v="1899-12-30T01:28:31"/>
    <n v="25"/>
    <n v="2018"/>
    <s v="Canada"/>
  </r>
  <r>
    <x v="6"/>
    <n v="44"/>
    <x v="0"/>
    <s v="Mercedes"/>
    <n v="68"/>
    <s v="+21.559s"/>
    <n v="10"/>
    <n v="2018"/>
    <s v="Canada"/>
  </r>
  <r>
    <x v="2"/>
    <n v="44"/>
    <x v="0"/>
    <s v="Mercedes"/>
    <n v="53"/>
    <d v="1899-12-30T01:30:11"/>
    <n v="25"/>
    <n v="2018"/>
    <s v="France"/>
  </r>
  <r>
    <x v="6"/>
    <n v="5"/>
    <x v="1"/>
    <s v="Ferrari"/>
    <n v="53"/>
    <s v="+61.935s"/>
    <n v="10"/>
    <n v="2018"/>
    <s v="France"/>
  </r>
  <r>
    <x v="0"/>
    <n v="5"/>
    <x v="1"/>
    <s v="Ferrari"/>
    <n v="71"/>
    <s v="+3.181s"/>
    <n v="15"/>
    <n v="2018"/>
    <s v="Austria"/>
  </r>
  <r>
    <x v="10"/>
    <n v="44"/>
    <x v="0"/>
    <s v="Mercedes"/>
    <n v="62"/>
    <s v="DNF"/>
    <n v="0"/>
    <n v="2018"/>
    <s v="Austria"/>
  </r>
  <r>
    <x v="2"/>
    <n v="5"/>
    <x v="1"/>
    <s v="Ferrari"/>
    <n v="52"/>
    <d v="1899-12-30T01:27:30"/>
    <n v="25"/>
    <n v="2018"/>
    <s v="Great Britain"/>
  </r>
  <r>
    <x v="1"/>
    <n v="44"/>
    <x v="0"/>
    <s v="Mercedes"/>
    <n v="52"/>
    <s v="+2.264s"/>
    <n v="18"/>
    <n v="2018"/>
    <s v="Great Britain"/>
  </r>
  <r>
    <x v="2"/>
    <n v="44"/>
    <x v="0"/>
    <s v="Mercedes"/>
    <n v="67"/>
    <d v="1899-12-30T01:32:30"/>
    <n v="25"/>
    <n v="2018"/>
    <s v="Germany"/>
  </r>
  <r>
    <x v="10"/>
    <n v="5"/>
    <x v="1"/>
    <s v="Ferrari"/>
    <n v="51"/>
    <s v="DNF"/>
    <n v="0"/>
    <n v="2018"/>
    <s v="Germany"/>
  </r>
  <r>
    <x v="2"/>
    <n v="44"/>
    <x v="0"/>
    <s v="Mercedes"/>
    <n v="70"/>
    <d v="1899-12-30T01:37:16"/>
    <n v="25"/>
    <n v="2018"/>
    <s v="Hungary"/>
  </r>
  <r>
    <x v="1"/>
    <n v="5"/>
    <x v="1"/>
    <s v="Ferrari"/>
    <n v="70"/>
    <s v="+17.123s"/>
    <n v="18"/>
    <n v="2018"/>
    <s v="Hungary"/>
  </r>
  <r>
    <x v="2"/>
    <n v="5"/>
    <x v="1"/>
    <s v="Ferrari"/>
    <n v="44"/>
    <d v="1899-12-30T01:23:34"/>
    <n v="25"/>
    <n v="2018"/>
    <s v="Belgium"/>
  </r>
  <r>
    <x v="1"/>
    <n v="44"/>
    <x v="0"/>
    <s v="Mercedes"/>
    <n v="44"/>
    <s v="+11.061s"/>
    <n v="18"/>
    <n v="2018"/>
    <s v="Belgium"/>
  </r>
  <r>
    <x v="2"/>
    <n v="44"/>
    <x v="0"/>
    <s v="Mercedes"/>
    <n v="53"/>
    <d v="1899-12-30T01:16:54"/>
    <n v="25"/>
    <n v="2018"/>
    <s v="Italy"/>
  </r>
  <r>
    <x v="9"/>
    <n v="5"/>
    <x v="1"/>
    <s v="Ferrari"/>
    <n v="53"/>
    <s v="+16.151s"/>
    <n v="12"/>
    <n v="2018"/>
    <s v="Italy"/>
  </r>
  <r>
    <x v="2"/>
    <n v="44"/>
    <x v="0"/>
    <s v="Mercedes"/>
    <n v="61"/>
    <d v="1899-12-30T01:51:12"/>
    <n v="25"/>
    <n v="2018"/>
    <s v="Singapore"/>
  </r>
  <r>
    <x v="0"/>
    <n v="5"/>
    <x v="1"/>
    <s v="Ferrari"/>
    <n v="61"/>
    <s v="+39.945s"/>
    <n v="15"/>
    <n v="2018"/>
    <s v="Singapore"/>
  </r>
  <r>
    <x v="2"/>
    <n v="44"/>
    <x v="0"/>
    <s v="Mercedes"/>
    <n v="53"/>
    <d v="1899-12-30T01:27:25"/>
    <n v="25"/>
    <n v="2018"/>
    <s v="Russia"/>
  </r>
  <r>
    <x v="0"/>
    <n v="5"/>
    <x v="1"/>
    <s v="Ferrari"/>
    <n v="53"/>
    <s v="+7.487s"/>
    <n v="15"/>
    <n v="2018"/>
    <s v="Russia"/>
  </r>
  <r>
    <x v="2"/>
    <n v="44"/>
    <x v="0"/>
    <s v="Mercedes"/>
    <n v="53"/>
    <d v="1899-12-30T01:27:17"/>
    <n v="25"/>
    <n v="2018"/>
    <s v="Japan"/>
  </r>
  <r>
    <x v="16"/>
    <n v="5"/>
    <x v="1"/>
    <s v="Ferrari"/>
    <n v="53"/>
    <s v="+69.873s"/>
    <n v="8"/>
    <n v="2018"/>
    <s v="Japan"/>
  </r>
  <r>
    <x v="0"/>
    <n v="44"/>
    <x v="0"/>
    <s v="Mercedes"/>
    <n v="56"/>
    <s v="+2.342s"/>
    <n v="15"/>
    <n v="2018"/>
    <s v="United States"/>
  </r>
  <r>
    <x v="9"/>
    <n v="5"/>
    <x v="1"/>
    <s v="Ferrari"/>
    <n v="56"/>
    <s v="+18.222s"/>
    <n v="12"/>
    <n v="2018"/>
    <s v="United States"/>
  </r>
  <r>
    <x v="1"/>
    <n v="5"/>
    <x v="1"/>
    <s v="Ferrari"/>
    <n v="71"/>
    <s v="+17.316s"/>
    <n v="18"/>
    <n v="2018"/>
    <s v="Mexico"/>
  </r>
  <r>
    <x v="9"/>
    <n v="44"/>
    <x v="0"/>
    <s v="Mercedes"/>
    <n v="71"/>
    <s v="+78.738s"/>
    <n v="12"/>
    <n v="2018"/>
    <s v="Mexico"/>
  </r>
  <r>
    <x v="2"/>
    <n v="44"/>
    <x v="0"/>
    <s v="Mercedes"/>
    <n v="71"/>
    <d v="1899-12-30T01:27:09"/>
    <n v="25"/>
    <n v="2018"/>
    <s v="Brazil"/>
  </r>
  <r>
    <x v="16"/>
    <n v="5"/>
    <x v="1"/>
    <s v="Ferrari"/>
    <n v="71"/>
    <s v="+26.997s"/>
    <n v="8"/>
    <n v="2018"/>
    <s v="Brazil"/>
  </r>
  <r>
    <x v="2"/>
    <n v="44"/>
    <x v="0"/>
    <s v="Mercedes"/>
    <n v="55"/>
    <d v="1899-12-30T01:39:40"/>
    <n v="25"/>
    <n v="2018"/>
    <s v="Abu Dhabi"/>
  </r>
  <r>
    <x v="1"/>
    <n v="5"/>
    <x v="1"/>
    <s v="Ferrari"/>
    <n v="55"/>
    <s v="+2.581s"/>
    <n v="18"/>
    <n v="2018"/>
    <s v="Abu Dhabi"/>
  </r>
  <r>
    <x v="1"/>
    <n v="44"/>
    <x v="0"/>
    <s v="Mercedes"/>
    <n v="58"/>
    <s v="+20.886s"/>
    <n v="18"/>
    <n v="2019"/>
    <s v="Australia"/>
  </r>
  <r>
    <x v="9"/>
    <n v="5"/>
    <x v="1"/>
    <s v="Ferrari"/>
    <n v="58"/>
    <s v="+57.109s"/>
    <n v="12"/>
    <n v="2019"/>
    <s v="Australia"/>
  </r>
  <r>
    <x v="2"/>
    <n v="44"/>
    <x v="0"/>
    <s v="Mercedes"/>
    <n v="57"/>
    <d v="1899-12-30T01:34:21"/>
    <n v="25"/>
    <n v="2019"/>
    <s v="Bahrain"/>
  </r>
  <r>
    <x v="6"/>
    <n v="5"/>
    <x v="1"/>
    <s v="Ferrari"/>
    <n v="57"/>
    <s v="+36.068s"/>
    <n v="10"/>
    <n v="2019"/>
    <s v="Bahrain"/>
  </r>
  <r>
    <x v="2"/>
    <n v="44"/>
    <x v="0"/>
    <s v="Mercedes"/>
    <n v="56"/>
    <d v="1899-12-30T01:32:06"/>
    <n v="25"/>
    <n v="2019"/>
    <s v="China"/>
  </r>
  <r>
    <x v="0"/>
    <n v="5"/>
    <x v="1"/>
    <s v="Ferrari"/>
    <n v="56"/>
    <s v="+13.744s"/>
    <n v="15"/>
    <n v="2019"/>
    <s v="China"/>
  </r>
  <r>
    <x v="1"/>
    <n v="44"/>
    <x v="0"/>
    <s v="Mercedes"/>
    <n v="51"/>
    <s v="+1.524s"/>
    <n v="18"/>
    <n v="2019"/>
    <s v="Azerbaijan"/>
  </r>
  <r>
    <x v="0"/>
    <n v="5"/>
    <x v="1"/>
    <s v="Ferrari"/>
    <n v="51"/>
    <s v="+11.739s"/>
    <n v="15"/>
    <n v="2019"/>
    <s v="Azerbaijan"/>
  </r>
  <r>
    <x v="2"/>
    <n v="44"/>
    <x v="0"/>
    <s v="Mercedes"/>
    <n v="66"/>
    <d v="1899-12-30T01:35:50"/>
    <n v="26"/>
    <n v="2019"/>
    <s v="Spain"/>
  </r>
  <r>
    <x v="9"/>
    <n v="5"/>
    <x v="1"/>
    <s v="Ferrari"/>
    <n v="66"/>
    <s v="+9.167s"/>
    <n v="12"/>
    <n v="2019"/>
    <s v="Spain"/>
  </r>
  <r>
    <x v="2"/>
    <n v="44"/>
    <x v="0"/>
    <s v="Mercedes"/>
    <n v="78"/>
    <d v="1899-12-30T01:43:28"/>
    <n v="25"/>
    <n v="2019"/>
    <s v="Monaco"/>
  </r>
  <r>
    <x v="1"/>
    <n v="5"/>
    <x v="1"/>
    <s v="Ferrari"/>
    <n v="78"/>
    <s v="+2.602s"/>
    <n v="18"/>
    <n v="2019"/>
    <s v="Monaco"/>
  </r>
  <r>
    <x v="2"/>
    <n v="44"/>
    <x v="0"/>
    <s v="Mercedes"/>
    <n v="70"/>
    <d v="1899-12-30T01:29:07"/>
    <n v="25"/>
    <n v="2019"/>
    <s v="Canada"/>
  </r>
  <r>
    <x v="1"/>
    <n v="5"/>
    <x v="1"/>
    <s v="Ferrari"/>
    <n v="70"/>
    <s v="+3.658s"/>
    <n v="18"/>
    <n v="2019"/>
    <s v="Canada"/>
  </r>
  <r>
    <x v="2"/>
    <n v="44"/>
    <x v="0"/>
    <s v="Mercedes"/>
    <n v="53"/>
    <d v="1899-12-30T01:24:31"/>
    <n v="25"/>
    <n v="2019"/>
    <s v="France"/>
  </r>
  <r>
    <x v="6"/>
    <n v="5"/>
    <x v="1"/>
    <s v="Ferrari"/>
    <n v="53"/>
    <s v="+62.796s"/>
    <n v="11"/>
    <n v="2019"/>
    <s v="France"/>
  </r>
  <r>
    <x v="9"/>
    <n v="5"/>
    <x v="1"/>
    <s v="Ferrari"/>
    <n v="71"/>
    <s v="+19.610s"/>
    <n v="12"/>
    <n v="2019"/>
    <s v="Austria"/>
  </r>
  <r>
    <x v="6"/>
    <n v="44"/>
    <x v="0"/>
    <s v="Mercedes"/>
    <n v="71"/>
    <s v="+22.805s"/>
    <n v="10"/>
    <n v="2019"/>
    <s v="Austria"/>
  </r>
  <r>
    <x v="2"/>
    <n v="44"/>
    <x v="0"/>
    <s v="Mercedes"/>
    <n v="52"/>
    <d v="1899-12-30T01:21:08"/>
    <n v="26"/>
    <n v="2019"/>
    <s v="Great Britain"/>
  </r>
  <r>
    <x v="5"/>
    <n v="5"/>
    <x v="1"/>
    <s v="Ferrari"/>
    <n v="51"/>
    <s v="+1 lap"/>
    <n v="0"/>
    <n v="2019"/>
    <s v="Great Britain"/>
  </r>
  <r>
    <x v="1"/>
    <n v="5"/>
    <x v="1"/>
    <s v="Ferrari"/>
    <n v="64"/>
    <s v="+7.333s"/>
    <n v="18"/>
    <n v="2019"/>
    <s v="Germany"/>
  </r>
  <r>
    <x v="4"/>
    <n v="44"/>
    <x v="0"/>
    <s v="Mercedes"/>
    <n v="64"/>
    <s v="+19.667s"/>
    <n v="2"/>
    <n v="2019"/>
    <s v="Germany"/>
  </r>
  <r>
    <x v="2"/>
    <n v="44"/>
    <x v="0"/>
    <s v="Mercedes"/>
    <n v="70"/>
    <d v="1899-12-30T01:35:04"/>
    <n v="25"/>
    <n v="2019"/>
    <s v="Hungary"/>
  </r>
  <r>
    <x v="0"/>
    <n v="5"/>
    <x v="1"/>
    <s v="Ferrari"/>
    <n v="70"/>
    <s v="+61.433s"/>
    <n v="15"/>
    <n v="2019"/>
    <s v="Hungary"/>
  </r>
  <r>
    <x v="1"/>
    <n v="44"/>
    <x v="0"/>
    <s v="Mercedes"/>
    <n v="44"/>
    <s v="+0.981s"/>
    <n v="18"/>
    <n v="2019"/>
    <s v="Belgium"/>
  </r>
  <r>
    <x v="9"/>
    <n v="5"/>
    <x v="1"/>
    <s v="Ferrari"/>
    <n v="44"/>
    <s v="+26.422s"/>
    <n v="13"/>
    <n v="2019"/>
    <s v="Belgium"/>
  </r>
  <r>
    <x v="0"/>
    <n v="44"/>
    <x v="0"/>
    <s v="Mercedes"/>
    <n v="53"/>
    <s v="+35.199s"/>
    <n v="16"/>
    <n v="2019"/>
    <s v="Italy"/>
  </r>
  <r>
    <x v="12"/>
    <n v="5"/>
    <x v="1"/>
    <s v="Ferrari"/>
    <n v="52"/>
    <s v="+1 lap"/>
    <n v="0"/>
    <n v="2019"/>
    <s v="Italy"/>
  </r>
  <r>
    <x v="2"/>
    <n v="5"/>
    <x v="1"/>
    <s v="Ferrari"/>
    <n v="61"/>
    <d v="1899-12-30T01:58:34"/>
    <n v="25"/>
    <n v="2019"/>
    <s v="Singapore"/>
  </r>
  <r>
    <x v="9"/>
    <n v="44"/>
    <x v="0"/>
    <s v="Mercedes"/>
    <n v="61"/>
    <s v="+4.608s"/>
    <n v="12"/>
    <n v="2019"/>
    <s v="Singapore"/>
  </r>
  <r>
    <x v="2"/>
    <n v="44"/>
    <x v="0"/>
    <s v="Mercedes"/>
    <n v="53"/>
    <d v="1899-12-30T01:33:39"/>
    <n v="26"/>
    <n v="2019"/>
    <s v="Russia"/>
  </r>
  <r>
    <x v="10"/>
    <n v="5"/>
    <x v="1"/>
    <s v="Ferrari"/>
    <n v="26"/>
    <s v="DNF"/>
    <n v="0"/>
    <n v="2019"/>
    <s v="Russia"/>
  </r>
  <r>
    <x v="1"/>
    <n v="5"/>
    <x v="1"/>
    <s v="Ferrari"/>
    <n v="52"/>
    <s v="+13.343s"/>
    <n v="18"/>
    <n v="2019"/>
    <s v="Japan"/>
  </r>
  <r>
    <x v="0"/>
    <n v="44"/>
    <x v="0"/>
    <s v="Mercedes"/>
    <n v="52"/>
    <s v="+13.858s"/>
    <n v="16"/>
    <n v="2019"/>
    <s v="Japan"/>
  </r>
  <r>
    <x v="2"/>
    <n v="44"/>
    <x v="0"/>
    <s v="Mercedes"/>
    <n v="71"/>
    <d v="1899-12-30T01:36:49"/>
    <n v="25"/>
    <n v="2019"/>
    <s v="Mexico"/>
  </r>
  <r>
    <x v="1"/>
    <n v="5"/>
    <x v="1"/>
    <s v="Ferrari"/>
    <n v="71"/>
    <s v="+1.766s"/>
    <n v="18"/>
    <n v="2019"/>
    <s v="Mexico"/>
  </r>
  <r>
    <x v="1"/>
    <n v="44"/>
    <x v="0"/>
    <s v="Mercedes"/>
    <n v="56"/>
    <s v="+4.148s"/>
    <n v="18"/>
    <n v="2019"/>
    <s v="United States"/>
  </r>
  <r>
    <x v="10"/>
    <n v="5"/>
    <x v="1"/>
    <s v="Ferrari"/>
    <n v="7"/>
    <s v="DNF"/>
    <n v="0"/>
    <n v="2019"/>
    <s v="United States"/>
  </r>
  <r>
    <x v="11"/>
    <n v="44"/>
    <x v="0"/>
    <s v="Mercedes"/>
    <n v="71"/>
    <s v="+11.139s"/>
    <n v="6"/>
    <n v="2019"/>
    <s v="Brazil"/>
  </r>
  <r>
    <x v="13"/>
    <n v="5"/>
    <x v="1"/>
    <s v="Ferrari"/>
    <n v="65"/>
    <s v="DNF"/>
    <n v="0"/>
    <n v="2019"/>
    <s v="Brazil"/>
  </r>
  <r>
    <x v="2"/>
    <n v="44"/>
    <x v="0"/>
    <s v="Mercedes"/>
    <n v="55"/>
    <d v="1899-12-30T01:34:06"/>
    <n v="26"/>
    <n v="2019"/>
    <s v="Abu Dhabi"/>
  </r>
  <r>
    <x v="6"/>
    <n v="5"/>
    <x v="1"/>
    <s v="Ferrari"/>
    <n v="55"/>
    <s v="+64.357s"/>
    <n v="10"/>
    <n v="2019"/>
    <s v="Abu Dhabi"/>
  </r>
  <r>
    <x v="9"/>
    <n v="44"/>
    <x v="0"/>
    <s v="Mercedes"/>
    <n v="71"/>
    <s v="+5.689s"/>
    <n v="12"/>
    <n v="2020"/>
    <s v="Austria"/>
  </r>
  <r>
    <x v="14"/>
    <n v="5"/>
    <x v="1"/>
    <s v="Ferrari"/>
    <n v="71"/>
    <s v="+24.545s"/>
    <n v="1"/>
    <n v="2020"/>
    <s v="Austria"/>
  </r>
  <r>
    <x v="2"/>
    <n v="44"/>
    <x v="0"/>
    <s v="Mercedes"/>
    <n v="71"/>
    <d v="1899-12-30T01:22:51"/>
    <n v="25"/>
    <n v="2020"/>
    <s v="Styria"/>
  </r>
  <r>
    <x v="10"/>
    <n v="5"/>
    <x v="1"/>
    <s v="Ferrari"/>
    <n v="1"/>
    <s v="DNF"/>
    <n v="0"/>
    <n v="2020"/>
    <s v="Styria"/>
  </r>
  <r>
    <x v="2"/>
    <n v="44"/>
    <x v="0"/>
    <s v="Mercedes"/>
    <n v="70"/>
    <d v="1899-12-30T01:36:12"/>
    <n v="26"/>
    <n v="2020"/>
    <s v="Hungary"/>
  </r>
  <r>
    <x v="16"/>
    <n v="5"/>
    <x v="1"/>
    <s v="Ferrari"/>
    <n v="69"/>
    <s v="+1 lap"/>
    <n v="8"/>
    <n v="2020"/>
    <s v="Hungary"/>
  </r>
  <r>
    <x v="2"/>
    <n v="44"/>
    <x v="0"/>
    <s v="Mercedes"/>
    <n v="52"/>
    <d v="1899-12-30T01:28:01"/>
    <n v="25"/>
    <n v="2020"/>
    <s v="Great Britain"/>
  </r>
  <r>
    <x v="14"/>
    <n v="5"/>
    <x v="1"/>
    <s v="Ferrari"/>
    <n v="52"/>
    <s v="+41.857s"/>
    <n v="1"/>
    <n v="2020"/>
    <s v="Great Britain"/>
  </r>
  <r>
    <x v="1"/>
    <n v="44"/>
    <x v="0"/>
    <s v="Mercedes"/>
    <n v="52"/>
    <s v="+11.326s"/>
    <n v="19"/>
    <n v="2020"/>
    <s v="70th Anniversary"/>
  </r>
  <r>
    <x v="15"/>
    <n v="5"/>
    <x v="1"/>
    <s v="Ferrari"/>
    <n v="52"/>
    <s v="+73.370s"/>
    <n v="0"/>
    <n v="2020"/>
    <s v="70th Anniversary"/>
  </r>
  <r>
    <x v="2"/>
    <n v="44"/>
    <x v="0"/>
    <s v="Mercedes"/>
    <n v="66"/>
    <d v="1899-12-30T01:31:45"/>
    <n v="25"/>
    <n v="2020"/>
    <s v="Spain"/>
  </r>
  <r>
    <x v="11"/>
    <n v="5"/>
    <x v="1"/>
    <s v="Ferrari"/>
    <n v="65"/>
    <s v="+1 lap"/>
    <n v="6"/>
    <n v="2020"/>
    <s v="Spain"/>
  </r>
  <r>
    <x v="2"/>
    <n v="44"/>
    <x v="0"/>
    <s v="Mercedes"/>
    <n v="44"/>
    <d v="1899-12-30T01:24:09"/>
    <n v="25"/>
    <n v="2020"/>
    <s v="Belgium"/>
  </r>
  <r>
    <x v="12"/>
    <n v="5"/>
    <x v="1"/>
    <s v="Ferrari"/>
    <n v="44"/>
    <s v="+72.894s"/>
    <n v="0"/>
    <n v="2020"/>
    <s v="Belgium"/>
  </r>
  <r>
    <x v="11"/>
    <n v="44"/>
    <x v="0"/>
    <s v="Mercedes"/>
    <n v="53"/>
    <s v="+17.245s"/>
    <n v="7"/>
    <n v="2020"/>
    <s v="Italy"/>
  </r>
  <r>
    <x v="10"/>
    <n v="5"/>
    <x v="1"/>
    <s v="Ferrari"/>
    <n v="6"/>
    <s v="DNF"/>
    <n v="0"/>
    <n v="2020"/>
    <s v="Italy"/>
  </r>
  <r>
    <x v="2"/>
    <n v="44"/>
    <x v="0"/>
    <s v="Mercedes"/>
    <n v="59"/>
    <d v="1899-12-30T02:19:35"/>
    <n v="26"/>
    <n v="2020"/>
    <s v="Tuscany"/>
  </r>
  <r>
    <x v="14"/>
    <n v="5"/>
    <x v="1"/>
    <s v="Ferrari"/>
    <n v="59"/>
    <s v="+29.983s"/>
    <n v="1"/>
    <n v="2020"/>
    <s v="Tuscany"/>
  </r>
  <r>
    <x v="0"/>
    <n v="44"/>
    <x v="0"/>
    <s v="Mercedes"/>
    <n v="53"/>
    <s v="+22.729s"/>
    <n v="15"/>
    <n v="2020"/>
    <s v="Russia"/>
  </r>
  <r>
    <x v="12"/>
    <n v="5"/>
    <x v="1"/>
    <s v="Ferrari"/>
    <n v="52"/>
    <s v="+1 lap"/>
    <n v="0"/>
    <n v="2020"/>
    <s v="Russia"/>
  </r>
  <r>
    <x v="2"/>
    <n v="44"/>
    <x v="0"/>
    <s v="Mercedes"/>
    <n v="60"/>
    <d v="1899-12-30T01:35:50"/>
    <n v="25"/>
    <n v="2020"/>
    <s v="Eifel"/>
  </r>
  <r>
    <x v="20"/>
    <n v="5"/>
    <x v="1"/>
    <s v="Ferrari"/>
    <n v="60"/>
    <s v="+40.810s"/>
    <n v="0"/>
    <n v="2020"/>
    <s v="Eifel"/>
  </r>
  <r>
    <x v="2"/>
    <n v="44"/>
    <x v="0"/>
    <s v="Mercedes"/>
    <n v="66"/>
    <d v="1899-12-30T01:29:57"/>
    <n v="26"/>
    <n v="2020"/>
    <s v="Portugal"/>
  </r>
  <r>
    <x v="14"/>
    <n v="5"/>
    <x v="1"/>
    <s v="Ferrari"/>
    <n v="65"/>
    <s v="+1 lap"/>
    <n v="1"/>
    <n v="2020"/>
    <s v="Portugal"/>
  </r>
  <r>
    <x v="2"/>
    <n v="44"/>
    <x v="0"/>
    <s v="Mercedes"/>
    <n v="63"/>
    <d v="1899-12-30T01:28:32"/>
    <n v="26"/>
    <n v="2020"/>
    <s v="Emilia Romagna"/>
  </r>
  <r>
    <x v="15"/>
    <n v="5"/>
    <x v="1"/>
    <s v="Ferrari"/>
    <n v="63"/>
    <s v="+28.453s"/>
    <n v="0"/>
    <n v="2020"/>
    <s v="Emilia Romagna"/>
  </r>
  <r>
    <x v="2"/>
    <n v="44"/>
    <x v="0"/>
    <s v="Mercedes"/>
    <n v="58"/>
    <d v="1899-12-30T01:42:19"/>
    <n v="25"/>
    <n v="2020"/>
    <s v="Turkey"/>
  </r>
  <r>
    <x v="0"/>
    <n v="5"/>
    <x v="1"/>
    <s v="Ferrari"/>
    <n v="58"/>
    <s v="+31.960s"/>
    <n v="15"/>
    <n v="2020"/>
    <s v="Turkey"/>
  </r>
  <r>
    <x v="2"/>
    <n v="44"/>
    <x v="0"/>
    <s v="Mercedes"/>
    <n v="57"/>
    <d v="1899-12-30T02:59:48"/>
    <n v="25"/>
    <n v="2020"/>
    <s v="Bahrain"/>
  </r>
  <r>
    <x v="12"/>
    <n v="5"/>
    <x v="1"/>
    <s v="Ferrari"/>
    <n v="56"/>
    <s v="+1 lap"/>
    <n v="0"/>
    <n v="2020"/>
    <s v="Bahrain"/>
  </r>
  <r>
    <x v="15"/>
    <n v="5"/>
    <x v="1"/>
    <s v="Ferrari"/>
    <n v="87"/>
    <s v="+22.611s"/>
    <n v="0"/>
    <n v="2020"/>
    <s v="Sakhir"/>
  </r>
  <r>
    <x v="0"/>
    <n v="44"/>
    <x v="0"/>
    <s v="Mercedes"/>
    <n v="55"/>
    <s v="+18.415s"/>
    <n v="15"/>
    <n v="2020"/>
    <s v="Abu Dhabi"/>
  </r>
  <r>
    <x v="19"/>
    <n v="5"/>
    <x v="1"/>
    <s v="Ferrari"/>
    <n v="54"/>
    <s v="+1 lap"/>
    <n v="0"/>
    <n v="2020"/>
    <s v="Abu Dhabi"/>
  </r>
  <r>
    <x v="2"/>
    <n v="44"/>
    <x v="0"/>
    <s v="Mercedes"/>
    <n v="56"/>
    <d v="1899-12-30T01:32:04"/>
    <n v="25"/>
    <n v="2021"/>
    <s v="Bahrain"/>
  </r>
  <r>
    <x v="18"/>
    <n v="5"/>
    <x v="1"/>
    <s v="Aston Martin Mercedes"/>
    <n v="55"/>
    <s v="+1 lap"/>
    <n v="0"/>
    <n v="2021"/>
    <s v="Bahrain"/>
  </r>
  <r>
    <x v="1"/>
    <n v="44"/>
    <x v="0"/>
    <s v="Mercedes"/>
    <n v="63"/>
    <s v="+22.000s"/>
    <n v="19"/>
    <n v="2021"/>
    <s v="Emilia Romagna"/>
  </r>
  <r>
    <x v="18"/>
    <n v="5"/>
    <x v="1"/>
    <s v="Aston Martin Mercedes"/>
    <n v="61"/>
    <s v="DNF"/>
    <n v="0"/>
    <n v="2021"/>
    <s v="Emilia Romagna"/>
  </r>
  <r>
    <x v="2"/>
    <n v="44"/>
    <x v="0"/>
    <s v="Mercedes"/>
    <n v="66"/>
    <d v="1899-12-30T01:34:31"/>
    <n v="25"/>
    <n v="2021"/>
    <s v="Portugal"/>
  </r>
  <r>
    <x v="12"/>
    <n v="5"/>
    <x v="1"/>
    <s v="Aston Martin Mercedes"/>
    <n v="65"/>
    <s v="+1 lap"/>
    <n v="0"/>
    <n v="2021"/>
    <s v="Portugal"/>
  </r>
  <r>
    <x v="2"/>
    <n v="44"/>
    <x v="0"/>
    <s v="Mercedes"/>
    <n v="66"/>
    <d v="1899-12-30T01:33:08"/>
    <n v="25"/>
    <n v="2021"/>
    <s v="Spain"/>
  </r>
  <r>
    <x v="12"/>
    <n v="5"/>
    <x v="1"/>
    <s v="Aston Martin Mercedes"/>
    <n v="65"/>
    <s v="+1 lap"/>
    <n v="0"/>
    <n v="2021"/>
    <s v="Spain"/>
  </r>
  <r>
    <x v="6"/>
    <n v="5"/>
    <x v="1"/>
    <s v="Aston Martin Mercedes"/>
    <n v="78"/>
    <s v="+52.591s"/>
    <n v="10"/>
    <n v="2021"/>
    <s v="Monaco"/>
  </r>
  <r>
    <x v="11"/>
    <n v="44"/>
    <x v="0"/>
    <s v="Mercedes"/>
    <n v="78"/>
    <s v="+68.231s"/>
    <n v="7"/>
    <n v="2021"/>
    <s v="Monaco"/>
  </r>
  <r>
    <x v="1"/>
    <n v="5"/>
    <x v="1"/>
    <s v="Aston Martin Mercedes"/>
    <n v="51"/>
    <s v="+1.385s"/>
    <n v="18"/>
    <n v="2021"/>
    <s v="Azerbaijan"/>
  </r>
  <r>
    <x v="18"/>
    <n v="44"/>
    <x v="0"/>
    <s v="Mercedes"/>
    <n v="51"/>
    <s v="+17.668s"/>
    <n v="0"/>
    <n v="2021"/>
    <s v="Azerbaijan"/>
  </r>
  <r>
    <x v="1"/>
    <n v="44"/>
    <x v="0"/>
    <s v="Mercedes"/>
    <n v="53"/>
    <s v="+2.904s"/>
    <n v="18"/>
    <n v="2021"/>
    <s v="France"/>
  </r>
  <r>
    <x v="4"/>
    <n v="5"/>
    <x v="1"/>
    <s v="Aston Martin Mercedes"/>
    <n v="53"/>
    <s v="+79.666s"/>
    <n v="2"/>
    <n v="2021"/>
    <s v="France"/>
  </r>
  <r>
    <x v="1"/>
    <n v="44"/>
    <x v="0"/>
    <s v="Mercedes"/>
    <n v="71"/>
    <s v="+35.743s"/>
    <n v="19"/>
    <n v="2021"/>
    <s v="Styria"/>
  </r>
  <r>
    <x v="15"/>
    <n v="5"/>
    <x v="1"/>
    <s v="Aston Martin Mercedes"/>
    <n v="70"/>
    <s v="+1 lap"/>
    <n v="0"/>
    <n v="2021"/>
    <s v="Styria"/>
  </r>
  <r>
    <x v="9"/>
    <n v="44"/>
    <x v="0"/>
    <s v="Mercedes"/>
    <n v="71"/>
    <s v="+46.452s"/>
    <n v="12"/>
    <n v="2021"/>
    <s v="Austria"/>
  </r>
  <r>
    <x v="13"/>
    <n v="5"/>
    <x v="1"/>
    <s v="Aston Martin Mercedes"/>
    <n v="69"/>
    <s v="DNF"/>
    <n v="0"/>
    <n v="2021"/>
    <s v="Austria"/>
  </r>
  <r>
    <x v="2"/>
    <n v="44"/>
    <x v="0"/>
    <s v="Mercedes"/>
    <n v="52"/>
    <d v="1899-12-30T01:58:23"/>
    <n v="25"/>
    <n v="2021"/>
    <s v="Great Britain"/>
  </r>
  <r>
    <x v="10"/>
    <n v="5"/>
    <x v="1"/>
    <s v="Aston Martin Mercedes"/>
    <n v="40"/>
    <s v="DNF"/>
    <n v="0"/>
    <n v="2021"/>
    <s v="Great Britain"/>
  </r>
  <r>
    <x v="17"/>
    <n v="5"/>
    <x v="1"/>
    <s v="Aston Martin Mercedes"/>
    <n v="70"/>
    <s v="+1.859s"/>
    <n v="0"/>
    <n v="2021"/>
    <s v="Hungary"/>
  </r>
  <r>
    <x v="1"/>
    <n v="44"/>
    <x v="0"/>
    <s v="Mercedes"/>
    <n v="70"/>
    <s v="+2.736s"/>
    <n v="18"/>
    <n v="2021"/>
    <s v="Hungary"/>
  </r>
  <r>
    <x v="0"/>
    <n v="44"/>
    <x v="0"/>
    <s v="Mercedes"/>
    <n v="1"/>
    <s v="+2.601s"/>
    <n v="7.5"/>
    <n v="2021"/>
    <s v="Belgium"/>
  </r>
  <r>
    <x v="6"/>
    <n v="5"/>
    <x v="1"/>
    <s v="Aston Martin Mercedes"/>
    <n v="1"/>
    <s v="+7.479s"/>
    <n v="5"/>
    <n v="2021"/>
    <s v="Belgium"/>
  </r>
  <r>
    <x v="1"/>
    <n v="44"/>
    <x v="0"/>
    <s v="Mercedes"/>
    <n v="72"/>
    <s v="+20.932s"/>
    <n v="19"/>
    <n v="2021"/>
    <s v="Netherlands"/>
  </r>
  <r>
    <x v="12"/>
    <n v="5"/>
    <x v="1"/>
    <s v="Aston Martin Mercedes"/>
    <n v="70"/>
    <s v="+2 laps"/>
    <n v="0"/>
    <n v="2021"/>
    <s v="Netherlands"/>
  </r>
  <r>
    <x v="15"/>
    <n v="5"/>
    <x v="1"/>
    <s v="Aston Martin Mercedes"/>
    <n v="53"/>
    <s v="+24.621s"/>
    <n v="0"/>
    <n v="2021"/>
    <s v="Italy"/>
  </r>
  <r>
    <x v="10"/>
    <n v="44"/>
    <x v="0"/>
    <s v="Mercedes"/>
    <n v="25"/>
    <s v="DNF"/>
    <n v="0"/>
    <n v="2021"/>
    <s v="Italy"/>
  </r>
  <r>
    <x v="2"/>
    <n v="44"/>
    <x v="0"/>
    <s v="Mercedes"/>
    <n v="53"/>
    <d v="1899-12-30T01:30:41"/>
    <n v="25"/>
    <n v="2021"/>
    <s v="Russia"/>
  </r>
  <r>
    <x v="15"/>
    <n v="5"/>
    <x v="1"/>
    <s v="Aston Martin Mercedes"/>
    <n v="52"/>
    <s v="+1 lap"/>
    <n v="0"/>
    <n v="2021"/>
    <s v="Russia"/>
  </r>
  <r>
    <x v="6"/>
    <n v="44"/>
    <x v="0"/>
    <s v="Mercedes"/>
    <n v="58"/>
    <s v="+41.812s"/>
    <n v="10"/>
    <n v="2021"/>
    <s v="Turkey"/>
  </r>
  <r>
    <x v="8"/>
    <n v="5"/>
    <x v="1"/>
    <s v="Aston Martin Mercedes"/>
    <n v="57"/>
    <s v="+1 lap"/>
    <n v="0"/>
    <n v="2021"/>
    <s v="Turkey"/>
  </r>
  <r>
    <x v="1"/>
    <n v="44"/>
    <x v="0"/>
    <s v="Mercedes"/>
    <n v="56"/>
    <s v="+1.333s"/>
    <n v="19"/>
    <n v="2021"/>
    <s v="United States"/>
  </r>
  <r>
    <x v="14"/>
    <n v="5"/>
    <x v="1"/>
    <s v="Aston Martin Mercedes"/>
    <n v="55"/>
    <s v="+1 lap"/>
    <n v="1"/>
    <n v="2021"/>
    <s v="United States"/>
  </r>
  <r>
    <x v="1"/>
    <n v="44"/>
    <x v="0"/>
    <s v="Mercedes"/>
    <n v="71"/>
    <s v="+16.555s"/>
    <n v="18"/>
    <n v="2021"/>
    <s v="Mexico"/>
  </r>
  <r>
    <x v="11"/>
    <n v="5"/>
    <x v="1"/>
    <s v="Aston Martin Mercedes"/>
    <n v="70"/>
    <s v="+1 lap"/>
    <n v="6"/>
    <n v="2021"/>
    <s v="Mexico"/>
  </r>
  <r>
    <x v="2"/>
    <n v="44"/>
    <x v="0"/>
    <s v="Mercedes"/>
    <n v="71"/>
    <d v="1899-12-30T01:32:23"/>
    <n v="25"/>
    <n v="2021"/>
    <s v="Brazil"/>
  </r>
  <r>
    <x v="20"/>
    <n v="5"/>
    <x v="1"/>
    <s v="Aston Martin Mercedes"/>
    <n v="70"/>
    <s v="+1 lap"/>
    <n v="0"/>
    <n v="2021"/>
    <s v="Brazil"/>
  </r>
  <r>
    <x v="2"/>
    <n v="44"/>
    <x v="0"/>
    <s v="Mercedes"/>
    <n v="57"/>
    <d v="1899-12-30T01:24:28"/>
    <n v="25"/>
    <n v="2021"/>
    <s v="Qatar"/>
  </r>
  <r>
    <x v="14"/>
    <n v="5"/>
    <x v="1"/>
    <s v="Aston Martin Mercedes"/>
    <n v="56"/>
    <s v="+1 lap"/>
    <n v="1"/>
    <n v="2021"/>
    <s v="Qatar"/>
  </r>
  <r>
    <x v="2"/>
    <n v="44"/>
    <x v="0"/>
    <s v="Mercedes"/>
    <n v="50"/>
    <d v="1899-12-30T02:06:15"/>
    <n v="26"/>
    <n v="2021"/>
    <s v="Saudi Arabia"/>
  </r>
  <r>
    <x v="10"/>
    <n v="5"/>
    <x v="1"/>
    <s v="Aston Martin Mercedes"/>
    <n v="44"/>
    <s v="DNF"/>
    <n v="0"/>
    <n v="2021"/>
    <s v="Saudi Arabia"/>
  </r>
  <r>
    <x v="1"/>
    <n v="44"/>
    <x v="0"/>
    <s v="Mercedes"/>
    <n v="58"/>
    <s v="+2.256s"/>
    <n v="18"/>
    <n v="2021"/>
    <s v="Abu Dhabi"/>
  </r>
  <r>
    <x v="20"/>
    <n v="5"/>
    <x v="1"/>
    <s v="Aston Martin Mercedes"/>
    <n v="58"/>
    <s v="+67.527s"/>
    <n v="0"/>
    <n v="2021"/>
    <s v="Abu Dhabi"/>
  </r>
  <r>
    <x v="0"/>
    <n v="44"/>
    <x v="0"/>
    <s v="Mercedes"/>
    <n v="57"/>
    <s v="+9.675s"/>
    <n v="15"/>
    <n v="2022"/>
    <s v="Bahrain"/>
  </r>
  <r>
    <x v="14"/>
    <n v="44"/>
    <x v="0"/>
    <s v="Mercedes"/>
    <n v="50"/>
    <s v="+73.948s"/>
    <n v="1"/>
    <n v="2022"/>
    <s v="Saudi Arabia"/>
  </r>
  <r>
    <x v="9"/>
    <n v="44"/>
    <x v="0"/>
    <s v="Mercedes"/>
    <n v="58"/>
    <s v="+28.543s"/>
    <n v="12"/>
    <n v="2022"/>
    <s v="Australia"/>
  </r>
  <r>
    <x v="10"/>
    <n v="5"/>
    <x v="1"/>
    <s v="Aston Martin Aramco Mercedes"/>
    <n v="22"/>
    <s v="DNF"/>
    <n v="0"/>
    <n v="2022"/>
    <s v="Australia"/>
  </r>
  <r>
    <x v="3"/>
    <n v="5"/>
    <x v="1"/>
    <s v="Aston Martin Aramco Mercedes"/>
    <n v="63"/>
    <s v="+70.892s"/>
    <n v="4"/>
    <n v="2022"/>
    <s v="Emilia Romagna"/>
  </r>
  <r>
    <x v="12"/>
    <n v="44"/>
    <x v="0"/>
    <s v="Mercedes"/>
    <n v="62"/>
    <s v="+1 lap"/>
    <n v="0"/>
    <n v="2022"/>
    <s v="Emilia Romagna"/>
  </r>
  <r>
    <x v="16"/>
    <n v="44"/>
    <x v="0"/>
    <s v="Mercedes"/>
    <n v="57"/>
    <s v="+21.368s"/>
    <n v="8"/>
    <n v="2022"/>
    <s v="Miami"/>
  </r>
  <r>
    <x v="13"/>
    <n v="5"/>
    <x v="1"/>
    <s v="Aston Martin Aramco Mercedes"/>
    <n v="54"/>
    <s v="DNF"/>
    <n v="0"/>
    <n v="2022"/>
    <s v="Miami"/>
  </r>
  <r>
    <x v="6"/>
    <n v="44"/>
    <x v="0"/>
    <s v="Mercedes"/>
    <n v="66"/>
    <s v="+54.534s"/>
    <n v="10"/>
    <n v="2022"/>
    <s v="Spain"/>
  </r>
  <r>
    <x v="20"/>
    <n v="5"/>
    <x v="1"/>
    <s v="Aston Martin Aramco Mercedes"/>
    <n v="65"/>
    <s v="+1 lap"/>
    <n v="0"/>
    <n v="2022"/>
    <s v="Spain"/>
  </r>
  <r>
    <x v="3"/>
    <n v="44"/>
    <x v="0"/>
    <s v="Mercedes"/>
    <n v="64"/>
    <s v="+50.388s"/>
    <n v="4"/>
    <n v="2022"/>
    <s v="Monaco"/>
  </r>
  <r>
    <x v="14"/>
    <n v="5"/>
    <x v="1"/>
    <s v="Aston Martin Aramco Mercedes"/>
    <n v="64"/>
    <s v="+53.536s"/>
    <n v="1"/>
    <n v="2022"/>
    <s v="Monaco"/>
  </r>
  <r>
    <x v="9"/>
    <n v="44"/>
    <x v="0"/>
    <s v="Mercedes"/>
    <n v="51"/>
    <s v="+71.679s"/>
    <n v="12"/>
    <n v="2022"/>
    <s v="Azerbaijan"/>
  </r>
  <r>
    <x v="16"/>
    <n v="5"/>
    <x v="1"/>
    <s v="Aston Martin Aramco Mercedes"/>
    <n v="51"/>
    <s v="+84.099s"/>
    <n v="8"/>
    <n v="2022"/>
    <s v="Azerbaijan"/>
  </r>
  <r>
    <x v="0"/>
    <n v="44"/>
    <x v="0"/>
    <s v="Mercedes"/>
    <n v="70"/>
    <s v="+7.006s"/>
    <n v="15"/>
    <n v="2022"/>
    <s v="Canada"/>
  </r>
  <r>
    <x v="15"/>
    <n v="5"/>
    <x v="1"/>
    <s v="Aston Martin Aramco Mercedes"/>
    <n v="70"/>
    <s v="+44.245s"/>
    <n v="0"/>
    <n v="2022"/>
    <s v="Canada"/>
  </r>
  <r>
    <x v="0"/>
    <n v="44"/>
    <x v="0"/>
    <s v="Mercedes"/>
    <n v="52"/>
    <s v="+6.225s"/>
    <n v="16"/>
    <n v="2022"/>
    <s v="Great Britain"/>
  </r>
  <r>
    <x v="4"/>
    <n v="5"/>
    <x v="1"/>
    <s v="Aston Martin Aramco Mercedes"/>
    <n v="52"/>
    <s v="+22.356s"/>
    <n v="2"/>
    <n v="2022"/>
    <s v="Great Britain"/>
  </r>
  <r>
    <x v="0"/>
    <n v="44"/>
    <x v="0"/>
    <s v="Mercedes"/>
    <n v="71"/>
    <s v="+41.217s"/>
    <n v="15"/>
    <n v="2022"/>
    <s v="Austria"/>
  </r>
  <r>
    <x v="13"/>
    <n v="5"/>
    <x v="1"/>
    <s v="Aston Martin Aramco Mercedes"/>
    <n v="70"/>
    <s v="+1 lap"/>
    <n v="0"/>
    <n v="2022"/>
    <s v="Austria"/>
  </r>
  <r>
    <x v="1"/>
    <n v="44"/>
    <x v="0"/>
    <s v="Mercedes"/>
    <n v="53"/>
    <s v="+10.587s"/>
    <n v="18"/>
    <n v="2022"/>
    <s v="France"/>
  </r>
  <r>
    <x v="20"/>
    <n v="5"/>
    <x v="1"/>
    <s v="Aston Martin Aramco Mercedes"/>
    <n v="53"/>
    <s v="+64.494s"/>
    <n v="0"/>
    <n v="2022"/>
    <s v="France"/>
  </r>
  <r>
    <x v="1"/>
    <n v="44"/>
    <x v="0"/>
    <s v="Mercedes"/>
    <n v="70"/>
    <s v="+7.834s"/>
    <n v="19"/>
    <n v="2022"/>
    <s v="Hungary"/>
  </r>
  <r>
    <x v="14"/>
    <n v="5"/>
    <x v="1"/>
    <s v="Aston Martin Aramco Mercedes"/>
    <n v="69"/>
    <s v="+1 lap"/>
    <n v="1"/>
    <n v="2022"/>
    <s v="Hungary"/>
  </r>
  <r>
    <x v="3"/>
    <n v="5"/>
    <x v="1"/>
    <s v="Aston Martin Aramco Mercedes"/>
    <n v="44"/>
    <s v="+78.107s"/>
    <n v="4"/>
    <n v="2022"/>
    <s v="Belgium"/>
  </r>
  <r>
    <x v="10"/>
    <n v="44"/>
    <x v="0"/>
    <s v="Mercedes"/>
    <n v="0"/>
    <s v="DNF"/>
    <n v="0"/>
    <n v="2022"/>
    <s v="Belgium"/>
  </r>
  <r>
    <x v="9"/>
    <n v="44"/>
    <x v="0"/>
    <s v="Mercedes"/>
    <n v="72"/>
    <s v="+13.016s"/>
    <n v="12"/>
    <n v="2022"/>
    <s v="Netherlands"/>
  </r>
  <r>
    <x v="19"/>
    <n v="5"/>
    <x v="1"/>
    <s v="Aston Martin Aramco Mercedes"/>
    <n v="72"/>
    <s v="+36.007s"/>
    <n v="0"/>
    <n v="2022"/>
    <s v="Netherlands"/>
  </r>
  <r>
    <x v="6"/>
    <n v="44"/>
    <x v="0"/>
    <s v="Mercedes"/>
    <n v="53"/>
    <s v="+5.380s"/>
    <n v="10"/>
    <n v="2022"/>
    <s v="Italy"/>
  </r>
  <r>
    <x v="10"/>
    <n v="5"/>
    <x v="1"/>
    <s v="Aston Martin Aramco Mercedes"/>
    <n v="10"/>
    <s v="DNF"/>
    <n v="0"/>
    <n v="2022"/>
    <s v="Italy"/>
  </r>
  <r>
    <x v="3"/>
    <n v="5"/>
    <x v="1"/>
    <s v="Aston Martin Aramco Mercedes"/>
    <n v="59"/>
    <s v="+60.032s"/>
    <n v="4"/>
    <n v="2022"/>
    <s v="Singapore"/>
  </r>
  <r>
    <x v="4"/>
    <n v="44"/>
    <x v="0"/>
    <s v="Mercedes"/>
    <n v="59"/>
    <s v="+61.515s"/>
    <n v="2"/>
    <n v="2022"/>
    <s v="Singapore"/>
  </r>
  <r>
    <x v="6"/>
    <n v="44"/>
    <x v="0"/>
    <s v="Mercedes"/>
    <n v="28"/>
    <s v="+40.326s"/>
    <n v="10"/>
    <n v="2022"/>
    <s v="Japan"/>
  </r>
  <r>
    <x v="16"/>
    <n v="5"/>
    <x v="1"/>
    <s v="Aston Martin Aramco Mercedes"/>
    <n v="28"/>
    <s v="+46.358s"/>
    <n v="8"/>
    <n v="2022"/>
    <s v="Japan"/>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2">
  <r>
    <n v="3"/>
    <n v="2"/>
    <x v="0"/>
    <s v="McLaren Mercedes"/>
    <n v="58"/>
    <s v="+18.595s"/>
    <n v="6"/>
    <x v="0"/>
    <s v="Australia"/>
    <n v="4"/>
    <x v="0"/>
  </r>
  <r>
    <n v="2"/>
    <n v="2"/>
    <x v="0"/>
    <s v="McLaren Mercedes"/>
    <n v="56"/>
    <s v="+17.557s"/>
    <n v="8"/>
    <x v="0"/>
    <s v="Malaysia"/>
    <n v="4"/>
    <x v="1"/>
  </r>
  <r>
    <n v="2"/>
    <n v="2"/>
    <x v="0"/>
    <s v="McLaren Mercedes"/>
    <n v="57"/>
    <s v="+2.360s"/>
    <n v="8"/>
    <x v="0"/>
    <s v="Bahrain"/>
    <n v="2"/>
    <x v="1"/>
  </r>
  <r>
    <n v="2"/>
    <n v="2"/>
    <x v="0"/>
    <s v="McLaren Mercedes"/>
    <n v="65"/>
    <s v="+6.790s"/>
    <n v="8"/>
    <x v="0"/>
    <s v="Spain"/>
    <n v="4"/>
    <x v="1"/>
  </r>
  <r>
    <n v="2"/>
    <n v="2"/>
    <x v="0"/>
    <s v="McLaren Mercedes"/>
    <n v="78"/>
    <s v="+4.095s"/>
    <n v="8"/>
    <x v="0"/>
    <s v="Monaco"/>
    <n v="2"/>
    <x v="1"/>
  </r>
  <r>
    <n v="1"/>
    <n v="2"/>
    <x v="0"/>
    <s v="McLaren Mercedes"/>
    <n v="70"/>
    <d v="1899-12-30T01:44:11"/>
    <n v="10"/>
    <x v="0"/>
    <s v="Canada"/>
    <n v="1"/>
    <x v="2"/>
  </r>
  <r>
    <n v="1"/>
    <n v="2"/>
    <x v="0"/>
    <s v="McLaren Mercedes"/>
    <n v="73"/>
    <d v="1899-12-30T01:31:10"/>
    <n v="10"/>
    <x v="0"/>
    <s v="United States"/>
    <n v="1"/>
    <x v="2"/>
  </r>
  <r>
    <n v="8"/>
    <n v="10"/>
    <x v="1"/>
    <s v="Sauber BMW"/>
    <n v="73"/>
    <s v="+67.783s"/>
    <n v="1"/>
    <x v="0"/>
    <s v="United States"/>
    <n v="7"/>
    <x v="3"/>
  </r>
  <r>
    <n v="3"/>
    <n v="2"/>
    <x v="0"/>
    <s v="McLaren Mercedes"/>
    <n v="70"/>
    <s v="+32.153s"/>
    <n v="6"/>
    <x v="0"/>
    <s v="France"/>
    <n v="2"/>
    <x v="0"/>
  </r>
  <r>
    <n v="3"/>
    <n v="2"/>
    <x v="0"/>
    <s v="McLaren Mercedes"/>
    <n v="59"/>
    <s v="+39.373s"/>
    <n v="6"/>
    <x v="0"/>
    <s v="Great Britain"/>
    <n v="1"/>
    <x v="0"/>
  </r>
  <r>
    <n v="9"/>
    <n v="2"/>
    <x v="0"/>
    <s v="McLaren Mercedes"/>
    <n v="59"/>
    <s v="+1 lap"/>
    <n v="0"/>
    <x v="0"/>
    <s v="Europe"/>
    <n v="10"/>
    <x v="3"/>
  </r>
  <r>
    <n v="1"/>
    <n v="2"/>
    <x v="0"/>
    <s v="McLaren Mercedes"/>
    <n v="70"/>
    <d v="1899-12-30T01:35:53"/>
    <n v="10"/>
    <x v="0"/>
    <s v="Hungary"/>
    <n v="1"/>
    <x v="2"/>
  </r>
  <r>
    <n v="16"/>
    <n v="19"/>
    <x v="1"/>
    <s v="STR Ferrari"/>
    <n v="69"/>
    <s v="+1 lap"/>
    <n v="0"/>
    <x v="0"/>
    <s v="Hungary"/>
    <n v="20"/>
    <x v="3"/>
  </r>
  <r>
    <n v="5"/>
    <n v="2"/>
    <x v="0"/>
    <s v="McLaren Mercedes"/>
    <n v="58"/>
    <s v="+45.085s"/>
    <n v="4"/>
    <x v="0"/>
    <s v="Turkey"/>
    <n v="2"/>
    <x v="3"/>
  </r>
  <r>
    <n v="19"/>
    <n v="19"/>
    <x v="1"/>
    <s v="STR Ferrari"/>
    <n v="57"/>
    <s v="+1 lap"/>
    <n v="0"/>
    <x v="0"/>
    <s v="Turkey"/>
    <n v="18"/>
    <x v="3"/>
  </r>
  <r>
    <n v="2"/>
    <n v="2"/>
    <x v="0"/>
    <s v="McLaren Mercedes"/>
    <n v="53"/>
    <s v="+6.062s"/>
    <n v="8"/>
    <x v="0"/>
    <s v="Italy"/>
    <n v="2"/>
    <x v="1"/>
  </r>
  <r>
    <n v="18"/>
    <n v="19"/>
    <x v="1"/>
    <s v="STR Ferrari"/>
    <n v="52"/>
    <s v="+1 lap"/>
    <n v="0"/>
    <x v="0"/>
    <s v="Italy"/>
    <n v="16"/>
    <x v="3"/>
  </r>
  <r>
    <n v="4"/>
    <n v="2"/>
    <x v="0"/>
    <s v="McLaren Mercedes"/>
    <n v="44"/>
    <s v="+23.615s"/>
    <n v="5"/>
    <x v="0"/>
    <s v="Belgium"/>
    <n v="4"/>
    <x v="3"/>
  </r>
  <r>
    <s v="NC"/>
    <n v="19"/>
    <x v="1"/>
    <s v="STR Ferrari"/>
    <n v="8"/>
    <s v="DNF"/>
    <n v="0"/>
    <x v="0"/>
    <s v="Belgium"/>
    <n v="16"/>
    <x v="3"/>
  </r>
  <r>
    <n v="1"/>
    <n v="2"/>
    <x v="0"/>
    <s v="McLaren Mercedes"/>
    <n v="67"/>
    <d v="1899-12-30T02:00:35"/>
    <n v="10"/>
    <x v="0"/>
    <s v="Japan"/>
    <n v="1"/>
    <x v="2"/>
  </r>
  <r>
    <s v="NC"/>
    <n v="19"/>
    <x v="1"/>
    <s v="STR Ferrari"/>
    <n v="46"/>
    <s v="DNF"/>
    <n v="0"/>
    <x v="0"/>
    <s v="Japan"/>
    <n v="8"/>
    <x v="3"/>
  </r>
  <r>
    <n v="4"/>
    <n v="19"/>
    <x v="1"/>
    <s v="STR Ferrari"/>
    <n v="56"/>
    <s v="+53.509s"/>
    <n v="5"/>
    <x v="0"/>
    <s v="China"/>
    <n v="1"/>
    <x v="3"/>
  </r>
  <r>
    <s v="NC"/>
    <n v="2"/>
    <x v="0"/>
    <s v="McLaren Mercedes"/>
    <n v="30"/>
    <s v="DNF"/>
    <n v="0"/>
    <x v="0"/>
    <s v="China"/>
    <n v="17"/>
    <x v="3"/>
  </r>
  <r>
    <n v="7"/>
    <n v="2"/>
    <x v="0"/>
    <s v="McLaren Mercedes"/>
    <n v="70"/>
    <s v="+1 lap"/>
    <n v="2"/>
    <x v="0"/>
    <s v="Brazil"/>
    <n v="2"/>
    <x v="3"/>
  </r>
  <r>
    <s v="NC"/>
    <n v="19"/>
    <x v="1"/>
    <s v="STR Ferrari"/>
    <n v="34"/>
    <s v="DNF"/>
    <n v="0"/>
    <x v="0"/>
    <s v="Brazil"/>
    <n v="13"/>
    <x v="3"/>
  </r>
  <r>
    <n v="1"/>
    <n v="22"/>
    <x v="0"/>
    <s v="McLaren Mercedes"/>
    <n v="58"/>
    <d v="1899-12-30T01:34:51"/>
    <n v="10"/>
    <x v="1"/>
    <s v="Australia"/>
    <n v="1"/>
    <x v="2"/>
  </r>
  <r>
    <s v="NC"/>
    <n v="15"/>
    <x v="1"/>
    <s v="STR Ferrari"/>
    <n v="0"/>
    <s v="DNF"/>
    <n v="0"/>
    <x v="1"/>
    <s v="Australia"/>
    <n v="9"/>
    <x v="3"/>
  </r>
  <r>
    <n v="5"/>
    <n v="22"/>
    <x v="0"/>
    <s v="McLaren Mercedes"/>
    <n v="56"/>
    <s v="+46.548s"/>
    <n v="4"/>
    <x v="1"/>
    <s v="Malaysia"/>
    <n v="9"/>
    <x v="3"/>
  </r>
  <r>
    <s v="NC"/>
    <n v="15"/>
    <x v="1"/>
    <s v="STR Ferrari"/>
    <n v="39"/>
    <s v="DNF"/>
    <n v="0"/>
    <x v="1"/>
    <s v="Malaysia"/>
    <n v="15"/>
    <x v="3"/>
  </r>
  <r>
    <n v="13"/>
    <n v="22"/>
    <x v="0"/>
    <s v="McLaren Mercedes"/>
    <n v="56"/>
    <s v="+1 lap"/>
    <n v="0"/>
    <x v="1"/>
    <s v="Bahrain"/>
    <n v="3"/>
    <x v="3"/>
  </r>
  <r>
    <s v="NC"/>
    <n v="15"/>
    <x v="1"/>
    <s v="STR Ferrari"/>
    <n v="0"/>
    <s v="DNF"/>
    <n v="0"/>
    <x v="1"/>
    <s v="Bahrain"/>
    <n v="19"/>
    <x v="3"/>
  </r>
  <r>
    <n v="3"/>
    <n v="22"/>
    <x v="0"/>
    <s v="McLaren Mercedes"/>
    <n v="66"/>
    <s v="+4.187s"/>
    <n v="6"/>
    <x v="1"/>
    <s v="Spain"/>
    <n v="5"/>
    <x v="0"/>
  </r>
  <r>
    <s v="NC"/>
    <n v="15"/>
    <x v="1"/>
    <s v="STR Ferrari"/>
    <n v="0"/>
    <s v="DNF"/>
    <n v="0"/>
    <x v="1"/>
    <s v="Spain"/>
    <n v="18"/>
    <x v="3"/>
  </r>
  <r>
    <n v="2"/>
    <n v="22"/>
    <x v="0"/>
    <s v="McLaren Mercedes"/>
    <n v="58"/>
    <s v="+3.779s"/>
    <n v="8"/>
    <x v="1"/>
    <s v="Turkey"/>
    <n v="3"/>
    <x v="1"/>
  </r>
  <r>
    <n v="17"/>
    <n v="15"/>
    <x v="1"/>
    <s v="STR Ferrari"/>
    <n v="57"/>
    <s v="+1 lap"/>
    <n v="0"/>
    <x v="1"/>
    <s v="Turkey"/>
    <n v="14"/>
    <x v="3"/>
  </r>
  <r>
    <n v="1"/>
    <n v="22"/>
    <x v="0"/>
    <s v="McLaren Mercedes"/>
    <n v="76"/>
    <d v="1899-12-30T02:00:43"/>
    <n v="10"/>
    <x v="1"/>
    <s v="Monaco"/>
    <n v="3"/>
    <x v="2"/>
  </r>
  <r>
    <n v="5"/>
    <n v="15"/>
    <x v="1"/>
    <s v="STR Ferrari"/>
    <n v="76"/>
    <s v="+24.657s"/>
    <n v="4"/>
    <x v="1"/>
    <s v="Monaco"/>
    <n v="19"/>
    <x v="3"/>
  </r>
  <r>
    <n v="8"/>
    <n v="15"/>
    <x v="1"/>
    <s v="STR Ferrari"/>
    <n v="70"/>
    <s v="+54.120s"/>
    <n v="1"/>
    <x v="1"/>
    <s v="Canada"/>
    <m/>
    <x v="3"/>
  </r>
  <r>
    <s v="NC"/>
    <n v="22"/>
    <x v="0"/>
    <s v="McLaren Mercedes"/>
    <n v="19"/>
    <s v="DNF"/>
    <n v="0"/>
    <x v="1"/>
    <s v="Canada"/>
    <n v="1"/>
    <x v="3"/>
  </r>
  <r>
    <n v="10"/>
    <n v="22"/>
    <x v="0"/>
    <s v="McLaren Mercedes"/>
    <n v="70"/>
    <s v="+54.521s"/>
    <n v="0"/>
    <x v="1"/>
    <s v="France"/>
    <n v="12"/>
    <x v="3"/>
  </r>
  <r>
    <n v="12"/>
    <n v="15"/>
    <x v="1"/>
    <s v="STR Ferrari"/>
    <n v="70"/>
    <s v="+58.065s"/>
    <n v="0"/>
    <x v="1"/>
    <s v="France"/>
    <n v="13"/>
    <x v="3"/>
  </r>
  <r>
    <n v="1"/>
    <n v="22"/>
    <x v="0"/>
    <s v="McLaren Mercedes"/>
    <n v="60"/>
    <d v="1899-12-30T01:39:09"/>
    <n v="10"/>
    <x v="1"/>
    <s v="Great Britain"/>
    <n v="4"/>
    <x v="2"/>
  </r>
  <r>
    <s v="NC"/>
    <n v="15"/>
    <x v="1"/>
    <s v="STR Ferrari"/>
    <n v="0"/>
    <s v="DNF"/>
    <n v="0"/>
    <x v="1"/>
    <s v="Great Britain"/>
    <n v="8"/>
    <x v="3"/>
  </r>
  <r>
    <n v="1"/>
    <n v="22"/>
    <x v="0"/>
    <s v="McLaren Mercedes"/>
    <n v="67"/>
    <d v="1899-12-30T01:31:21"/>
    <n v="10"/>
    <x v="1"/>
    <s v="Germany"/>
    <n v="1"/>
    <x v="2"/>
  </r>
  <r>
    <n v="8"/>
    <n v="15"/>
    <x v="1"/>
    <s v="STR Ferrari"/>
    <n v="67"/>
    <s v="+33.282s"/>
    <n v="1"/>
    <x v="1"/>
    <s v="Germany"/>
    <n v="9"/>
    <x v="3"/>
  </r>
  <r>
    <n v="5"/>
    <n v="22"/>
    <x v="0"/>
    <s v="McLaren Mercedes"/>
    <n v="70"/>
    <s v="+23.048s"/>
    <n v="4"/>
    <x v="1"/>
    <s v="Hungary"/>
    <n v="1"/>
    <x v="3"/>
  </r>
  <r>
    <s v="NC"/>
    <n v="15"/>
    <x v="1"/>
    <s v="STR Ferrari"/>
    <n v="22"/>
    <s v="DNF"/>
    <n v="0"/>
    <x v="1"/>
    <s v="Hungary"/>
    <n v="11"/>
    <x v="3"/>
  </r>
  <r>
    <n v="2"/>
    <n v="22"/>
    <x v="0"/>
    <s v="McLaren Mercedes"/>
    <n v="57"/>
    <s v="+5.611s"/>
    <n v="8"/>
    <x v="1"/>
    <s v="Europe"/>
    <n v="2"/>
    <x v="1"/>
  </r>
  <r>
    <n v="6"/>
    <n v="15"/>
    <x v="1"/>
    <s v="STR Ferrari"/>
    <n v="57"/>
    <s v="+52.625s"/>
    <n v="3"/>
    <x v="1"/>
    <s v="Europe"/>
    <n v="6"/>
    <x v="3"/>
  </r>
  <r>
    <n v="3"/>
    <n v="22"/>
    <x v="0"/>
    <s v="McLaren Mercedes"/>
    <n v="44"/>
    <s v="+10.539s"/>
    <n v="6"/>
    <x v="1"/>
    <s v="Belgium"/>
    <n v="1"/>
    <x v="0"/>
  </r>
  <r>
    <n v="5"/>
    <n v="15"/>
    <x v="1"/>
    <s v="STR Ferrari"/>
    <n v="44"/>
    <s v="+14.576s"/>
    <n v="4"/>
    <x v="1"/>
    <s v="Belgium"/>
    <n v="10"/>
    <x v="3"/>
  </r>
  <r>
    <n v="1"/>
    <n v="15"/>
    <x v="1"/>
    <s v="STR Ferrari"/>
    <n v="53"/>
    <d v="1899-12-30T01:26:47"/>
    <n v="10"/>
    <x v="1"/>
    <s v="Italy"/>
    <n v="1"/>
    <x v="2"/>
  </r>
  <r>
    <n v="7"/>
    <n v="22"/>
    <x v="0"/>
    <s v="McLaren Mercedes"/>
    <n v="53"/>
    <s v="+29.912s"/>
    <n v="2"/>
    <x v="1"/>
    <s v="Italy"/>
    <n v="15"/>
    <x v="3"/>
  </r>
  <r>
    <n v="3"/>
    <n v="22"/>
    <x v="0"/>
    <s v="McLaren Mercedes"/>
    <n v="61"/>
    <s v="+5.917s"/>
    <n v="6"/>
    <x v="1"/>
    <s v="Singapore"/>
    <n v="2"/>
    <x v="0"/>
  </r>
  <r>
    <n v="5"/>
    <n v="15"/>
    <x v="1"/>
    <s v="STR Ferrari"/>
    <n v="61"/>
    <s v="+10.268s"/>
    <n v="4"/>
    <x v="1"/>
    <s v="Singapore"/>
    <n v="6"/>
    <x v="3"/>
  </r>
  <r>
    <n v="6"/>
    <n v="15"/>
    <x v="1"/>
    <s v="STR Ferrari"/>
    <n v="67"/>
    <s v="+39.207s"/>
    <n v="3"/>
    <x v="1"/>
    <s v="Japan"/>
    <n v="1"/>
    <x v="3"/>
  </r>
  <r>
    <n v="12"/>
    <n v="22"/>
    <x v="0"/>
    <s v="McLaren Mercedes"/>
    <n v="67"/>
    <s v="+78.900s"/>
    <n v="0"/>
    <x v="1"/>
    <s v="Japan"/>
    <n v="9"/>
    <x v="3"/>
  </r>
  <r>
    <n v="1"/>
    <n v="22"/>
    <x v="0"/>
    <s v="McLaren Mercedes"/>
    <n v="56"/>
    <d v="1899-12-30T01:31:57"/>
    <n v="10"/>
    <x v="1"/>
    <s v="China"/>
    <n v="1"/>
    <x v="2"/>
  </r>
  <r>
    <n v="9"/>
    <n v="15"/>
    <x v="1"/>
    <s v="STR Ferrari"/>
    <n v="56"/>
    <s v="+64.339s"/>
    <n v="0"/>
    <x v="1"/>
    <s v="China"/>
    <n v="6"/>
    <x v="3"/>
  </r>
  <r>
    <n v="4"/>
    <n v="15"/>
    <x v="1"/>
    <s v="STR Ferrari"/>
    <n v="71"/>
    <s v="+38.011s"/>
    <n v="5"/>
    <x v="1"/>
    <s v="Brazil"/>
    <n v="4"/>
    <x v="3"/>
  </r>
  <r>
    <n v="5"/>
    <n v="22"/>
    <x v="0"/>
    <s v="McLaren Mercedes"/>
    <n v="71"/>
    <s v="+38.907s"/>
    <n v="4"/>
    <x v="1"/>
    <s v="Brazil"/>
    <n v="7"/>
    <x v="3"/>
  </r>
  <r>
    <s v="DQ"/>
    <n v="1"/>
    <x v="0"/>
    <s v="McLaren Mercedes"/>
    <n v="58"/>
    <s v="+2.914s"/>
    <n v="0"/>
    <x v="2"/>
    <s v="Australia"/>
    <n v="3"/>
    <x v="3"/>
  </r>
  <r>
    <n v="13"/>
    <n v="15"/>
    <x v="1"/>
    <s v="RBR Renault"/>
    <n v="56"/>
    <s v="DNF"/>
    <n v="0"/>
    <x v="2"/>
    <s v="Australia"/>
    <n v="18"/>
    <x v="3"/>
  </r>
  <r>
    <n v="7"/>
    <n v="1"/>
    <x v="0"/>
    <s v="McLaren Mercedes"/>
    <n v="31"/>
    <s v="+60.733s"/>
    <n v="1"/>
    <x v="2"/>
    <s v="Malaysia"/>
    <n v="12"/>
    <x v="3"/>
  </r>
  <r>
    <n v="15"/>
    <n v="15"/>
    <x v="1"/>
    <s v="RBR Renault"/>
    <n v="30"/>
    <s v="DNF"/>
    <n v="0"/>
    <x v="2"/>
    <s v="Malaysia"/>
    <n v="13"/>
    <x v="3"/>
  </r>
  <r>
    <n v="1"/>
    <n v="15"/>
    <x v="1"/>
    <s v="RBR Renault"/>
    <n v="56"/>
    <d v="1899-12-30T01:57:43"/>
    <n v="10"/>
    <x v="2"/>
    <s v="China"/>
    <n v="1"/>
    <x v="2"/>
  </r>
  <r>
    <n v="6"/>
    <n v="1"/>
    <x v="0"/>
    <s v="McLaren Mercedes"/>
    <n v="56"/>
    <s v="+71.866s"/>
    <n v="3"/>
    <x v="2"/>
    <s v="China"/>
    <n v="9"/>
    <x v="3"/>
  </r>
  <r>
    <n v="2"/>
    <n v="15"/>
    <x v="1"/>
    <s v="RBR Renault"/>
    <n v="57"/>
    <s v="+7.187s"/>
    <n v="8"/>
    <x v="2"/>
    <s v="Bahrain"/>
    <n v="3"/>
    <x v="1"/>
  </r>
  <r>
    <n v="4"/>
    <n v="1"/>
    <x v="0"/>
    <s v="McLaren Mercedes"/>
    <n v="57"/>
    <s v="+22.096s"/>
    <n v="5"/>
    <x v="2"/>
    <s v="Bahrain"/>
    <n v="5"/>
    <x v="3"/>
  </r>
  <r>
    <n v="4"/>
    <n v="15"/>
    <x v="1"/>
    <s v="RBR Renault"/>
    <n v="66"/>
    <s v="+18.941s"/>
    <n v="5"/>
    <x v="2"/>
    <s v="Spain"/>
    <n v="2"/>
    <x v="3"/>
  </r>
  <r>
    <n v="9"/>
    <n v="1"/>
    <x v="0"/>
    <s v="McLaren Mercedes"/>
    <n v="65"/>
    <s v="+1 lap"/>
    <n v="0"/>
    <x v="2"/>
    <s v="Spain"/>
    <n v="14"/>
    <x v="3"/>
  </r>
  <r>
    <n v="12"/>
    <n v="1"/>
    <x v="0"/>
    <s v="McLaren Mercedes"/>
    <n v="77"/>
    <s v="+1 lap"/>
    <n v="0"/>
    <x v="2"/>
    <s v="Monaco"/>
    <n v="4"/>
    <x v="3"/>
  </r>
  <r>
    <s v="NC"/>
    <n v="15"/>
    <x v="1"/>
    <s v="RBR Renault"/>
    <n v="15"/>
    <s v="DNF"/>
    <n v="0"/>
    <x v="2"/>
    <s v="Monaco"/>
    <n v="19"/>
    <x v="3"/>
  </r>
  <r>
    <n v="3"/>
    <n v="15"/>
    <x v="1"/>
    <s v="RBR Renault"/>
    <n v="58"/>
    <s v="+7.461s"/>
    <n v="6"/>
    <x v="2"/>
    <s v="Turkey"/>
    <n v="1"/>
    <x v="0"/>
  </r>
  <r>
    <n v="13"/>
    <n v="1"/>
    <x v="0"/>
    <s v="McLaren Mercedes"/>
    <n v="58"/>
    <s v="+80.454s"/>
    <n v="0"/>
    <x v="2"/>
    <s v="Turkey"/>
    <n v="16"/>
    <x v="3"/>
  </r>
  <r>
    <n v="1"/>
    <n v="15"/>
    <x v="1"/>
    <s v="RBR Renault"/>
    <n v="60"/>
    <d v="1899-12-30T01:22:49"/>
    <n v="10"/>
    <x v="2"/>
    <s v="Great Britain"/>
    <n v="1"/>
    <x v="2"/>
  </r>
  <r>
    <n v="16"/>
    <n v="1"/>
    <x v="0"/>
    <s v="McLaren Mercedes"/>
    <n v="59"/>
    <s v="+1 lap"/>
    <n v="0"/>
    <x v="2"/>
    <s v="Great Britain"/>
    <n v="18"/>
    <x v="3"/>
  </r>
  <r>
    <n v="2"/>
    <n v="15"/>
    <x v="1"/>
    <s v="RBR Renault"/>
    <n v="60"/>
    <s v="+9.252s"/>
    <n v="8"/>
    <x v="2"/>
    <s v="Germany"/>
    <n v="4"/>
    <x v="1"/>
  </r>
  <r>
    <n v="18"/>
    <n v="1"/>
    <x v="0"/>
    <s v="McLaren Mercedes"/>
    <n v="59"/>
    <s v="+1 lap"/>
    <n v="0"/>
    <x v="2"/>
    <s v="Germany"/>
    <n v="5"/>
    <x v="3"/>
  </r>
  <r>
    <n v="1"/>
    <n v="1"/>
    <x v="0"/>
    <s v="McLaren Mercedes"/>
    <n v="70"/>
    <d v="1899-12-30T01:38:24"/>
    <n v="10"/>
    <x v="2"/>
    <s v="Hungary"/>
    <n v="2"/>
    <x v="2"/>
  </r>
  <r>
    <s v="NC"/>
    <n v="15"/>
    <x v="1"/>
    <s v="RBR Renault"/>
    <n v="29"/>
    <s v="DNF"/>
    <n v="0"/>
    <x v="2"/>
    <s v="Hungary"/>
    <n v="4"/>
    <x v="3"/>
  </r>
  <r>
    <n v="2"/>
    <n v="1"/>
    <x v="0"/>
    <s v="McLaren Mercedes"/>
    <n v="57"/>
    <s v="+2.358s"/>
    <n v="8"/>
    <x v="2"/>
    <s v="Europe"/>
    <n v="1"/>
    <x v="1"/>
  </r>
  <r>
    <s v="NC"/>
    <n v="15"/>
    <x v="1"/>
    <s v="RBR Renault"/>
    <n v="23"/>
    <s v="DNF"/>
    <n v="0"/>
    <x v="2"/>
    <s v="Europe"/>
    <n v="4"/>
    <x v="3"/>
  </r>
  <r>
    <n v="3"/>
    <n v="15"/>
    <x v="1"/>
    <s v="RBR Renault"/>
    <n v="44"/>
    <s v="+3.875s"/>
    <n v="6"/>
    <x v="2"/>
    <s v="Belgium"/>
    <n v="8"/>
    <x v="0"/>
  </r>
  <r>
    <s v="NC"/>
    <n v="1"/>
    <x v="0"/>
    <s v="McLaren Mercedes"/>
    <n v="0"/>
    <s v="DNF"/>
    <n v="0"/>
    <x v="2"/>
    <s v="Belgium"/>
    <n v="12"/>
    <x v="3"/>
  </r>
  <r>
    <n v="8"/>
    <n v="15"/>
    <x v="1"/>
    <s v="RBR Renault"/>
    <n v="53"/>
    <s v="+85.407s"/>
    <n v="1"/>
    <x v="2"/>
    <s v="Italy"/>
    <n v="1"/>
    <x v="3"/>
  </r>
  <r>
    <n v="12"/>
    <n v="1"/>
    <x v="0"/>
    <s v="McLaren Mercedes"/>
    <n v="52"/>
    <s v="DNF"/>
    <n v="0"/>
    <x v="2"/>
    <s v="Italy"/>
    <n v="9"/>
    <x v="3"/>
  </r>
  <r>
    <n v="1"/>
    <n v="1"/>
    <x v="0"/>
    <s v="McLaren Mercedes"/>
    <n v="61"/>
    <d v="1899-12-30T01:56:06"/>
    <n v="10"/>
    <x v="2"/>
    <s v="Singapore"/>
    <n v="1"/>
    <x v="2"/>
  </r>
  <r>
    <n v="4"/>
    <n v="15"/>
    <x v="1"/>
    <s v="RBR Renault"/>
    <n v="61"/>
    <s v="+20.261s"/>
    <n v="5"/>
    <x v="2"/>
    <s v="Singapore"/>
    <n v="2"/>
    <x v="3"/>
  </r>
  <r>
    <n v="1"/>
    <n v="15"/>
    <x v="1"/>
    <s v="RBR Renault"/>
    <n v="53"/>
    <d v="1899-12-30T01:28:20"/>
    <n v="10"/>
    <x v="2"/>
    <s v="Japan"/>
    <n v="1"/>
    <x v="2"/>
  </r>
  <r>
    <n v="3"/>
    <n v="1"/>
    <x v="0"/>
    <s v="McLaren Mercedes"/>
    <n v="53"/>
    <s v="+6.472s"/>
    <n v="6"/>
    <x v="2"/>
    <s v="Japan"/>
    <n v="3"/>
    <x v="0"/>
  </r>
  <r>
    <n v="3"/>
    <n v="1"/>
    <x v="0"/>
    <s v="McLaren Mercedes"/>
    <n v="71"/>
    <s v="+18.944s"/>
    <n v="6"/>
    <x v="2"/>
    <s v="Brazil"/>
    <n v="15"/>
    <x v="0"/>
  </r>
  <r>
    <n v="4"/>
    <n v="15"/>
    <x v="1"/>
    <s v="RBR Renault"/>
    <n v="71"/>
    <s v="+19.652s"/>
    <n v="5"/>
    <x v="2"/>
    <s v="Brazil"/>
    <n v="17"/>
    <x v="3"/>
  </r>
  <r>
    <n v="1"/>
    <n v="15"/>
    <x v="1"/>
    <s v="RBR Renault"/>
    <n v="55"/>
    <d v="1899-12-30T01:34:03"/>
    <n v="10"/>
    <x v="2"/>
    <s v="Abu Dhabi"/>
    <n v="1"/>
    <x v="2"/>
  </r>
  <r>
    <s v="NC"/>
    <n v="1"/>
    <x v="0"/>
    <s v="McLaren Mercedes"/>
    <n v="20"/>
    <s v="DNF"/>
    <n v="0"/>
    <x v="2"/>
    <s v="Abu Dhabi"/>
    <n v="2"/>
    <x v="3"/>
  </r>
  <r>
    <n v="3"/>
    <n v="2"/>
    <x v="0"/>
    <s v="McLaren Mercedes"/>
    <n v="49"/>
    <s v="+23.182s"/>
    <n v="15"/>
    <x v="3"/>
    <s v="Bahrain"/>
    <n v="1"/>
    <x v="0"/>
  </r>
  <r>
    <n v="4"/>
    <n v="5"/>
    <x v="1"/>
    <s v="RBR Renault"/>
    <n v="49"/>
    <s v="+38.799s"/>
    <n v="12"/>
    <x v="3"/>
    <s v="Bahrain"/>
    <n v="4"/>
    <x v="3"/>
  </r>
  <r>
    <n v="6"/>
    <n v="2"/>
    <x v="0"/>
    <s v="McLaren Mercedes"/>
    <n v="58"/>
    <s v="+29.898s"/>
    <n v="8"/>
    <x v="3"/>
    <s v="Australia"/>
    <n v="1"/>
    <x v="3"/>
  </r>
  <r>
    <s v="NC"/>
    <n v="5"/>
    <x v="1"/>
    <s v="RBR Renault"/>
    <n v="25"/>
    <s v="DNF"/>
    <n v="0"/>
    <x v="3"/>
    <s v="Australia"/>
    <n v="11"/>
    <x v="3"/>
  </r>
  <r>
    <n v="1"/>
    <n v="5"/>
    <x v="1"/>
    <s v="RBR Renault"/>
    <n v="56"/>
    <d v="1899-12-30T01:33:48"/>
    <n v="25"/>
    <x v="3"/>
    <s v="Malaysia"/>
    <n v="3"/>
    <x v="2"/>
  </r>
  <r>
    <n v="6"/>
    <n v="2"/>
    <x v="0"/>
    <s v="McLaren Mercedes"/>
    <n v="56"/>
    <s v="+23.471s"/>
    <n v="8"/>
    <x v="3"/>
    <s v="Malaysia"/>
    <n v="20"/>
    <x v="3"/>
  </r>
  <r>
    <n v="2"/>
    <n v="2"/>
    <x v="0"/>
    <s v="McLaren Mercedes"/>
    <n v="56"/>
    <s v="+1.530s"/>
    <n v="18"/>
    <x v="3"/>
    <s v="China"/>
    <n v="1"/>
    <x v="1"/>
  </r>
  <r>
    <n v="6"/>
    <n v="5"/>
    <x v="1"/>
    <s v="RBR Renault"/>
    <n v="56"/>
    <s v="+33.310s"/>
    <n v="8"/>
    <x v="3"/>
    <s v="China"/>
    <n v="6"/>
    <x v="3"/>
  </r>
  <r>
    <n v="3"/>
    <n v="5"/>
    <x v="1"/>
    <s v="RBR Renault"/>
    <n v="66"/>
    <s v="+51.338s"/>
    <n v="15"/>
    <x v="3"/>
    <s v="Spain"/>
    <n v="2"/>
    <x v="0"/>
  </r>
  <r>
    <n v="14"/>
    <n v="2"/>
    <x v="0"/>
    <s v="McLaren Mercedes"/>
    <n v="64"/>
    <s v="DNF"/>
    <n v="0"/>
    <x v="3"/>
    <s v="Spain"/>
    <n v="3"/>
    <x v="3"/>
  </r>
  <r>
    <n v="2"/>
    <n v="5"/>
    <x v="1"/>
    <s v="RBR Renault"/>
    <n v="78"/>
    <s v="+0.448s"/>
    <n v="18"/>
    <x v="3"/>
    <s v="Monaco"/>
    <n v="3"/>
    <x v="1"/>
  </r>
  <r>
    <n v="5"/>
    <n v="2"/>
    <x v="0"/>
    <s v="McLaren Mercedes"/>
    <n v="78"/>
    <s v="+4.363s"/>
    <n v="10"/>
    <x v="3"/>
    <s v="Monaco"/>
    <n v="5"/>
    <x v="3"/>
  </r>
  <r>
    <n v="1"/>
    <n v="2"/>
    <x v="0"/>
    <s v="McLaren Mercedes"/>
    <n v="58"/>
    <d v="1899-12-30T01:28:48"/>
    <n v="25"/>
    <x v="3"/>
    <s v="Turkey"/>
    <n v="2"/>
    <x v="2"/>
  </r>
  <r>
    <s v="NC"/>
    <n v="5"/>
    <x v="1"/>
    <s v="RBR Renault"/>
    <n v="39"/>
    <s v="DNF"/>
    <n v="0"/>
    <x v="3"/>
    <s v="Turkey"/>
    <n v="3"/>
    <x v="3"/>
  </r>
  <r>
    <n v="1"/>
    <n v="2"/>
    <x v="0"/>
    <s v="McLaren Mercedes"/>
    <n v="70"/>
    <d v="1899-12-30T01:33:53"/>
    <n v="25"/>
    <x v="3"/>
    <s v="Canada"/>
    <n v="1"/>
    <x v="2"/>
  </r>
  <r>
    <n v="4"/>
    <n v="5"/>
    <x v="1"/>
    <s v="RBR Renault"/>
    <n v="70"/>
    <s v="+37.817s"/>
    <n v="12"/>
    <x v="3"/>
    <s v="Canada"/>
    <n v="2"/>
    <x v="3"/>
  </r>
  <r>
    <n v="1"/>
    <n v="5"/>
    <x v="1"/>
    <s v="RBR Renault"/>
    <n v="57"/>
    <d v="1899-12-30T01:40:30"/>
    <n v="25"/>
    <x v="3"/>
    <s v="Europe"/>
    <n v="1"/>
    <x v="2"/>
  </r>
  <r>
    <n v="2"/>
    <n v="2"/>
    <x v="0"/>
    <s v="McLaren Mercedes"/>
    <n v="57"/>
    <s v="+5.042s"/>
    <n v="18"/>
    <x v="3"/>
    <s v="Europe"/>
    <n v="3"/>
    <x v="1"/>
  </r>
  <r>
    <n v="2"/>
    <n v="2"/>
    <x v="0"/>
    <s v="McLaren Mercedes"/>
    <n v="52"/>
    <s v="+1.360s"/>
    <n v="18"/>
    <x v="3"/>
    <s v="Great Britain"/>
    <n v="1"/>
    <x v="1"/>
  </r>
  <r>
    <n v="7"/>
    <n v="5"/>
    <x v="1"/>
    <s v="RBR Renault"/>
    <n v="52"/>
    <s v="+36.734s"/>
    <n v="6"/>
    <x v="3"/>
    <s v="Great Britain"/>
    <n v="4"/>
    <x v="3"/>
  </r>
  <r>
    <n v="3"/>
    <n v="5"/>
    <x v="1"/>
    <s v="RBR Renault"/>
    <n v="67"/>
    <s v="+5.121s"/>
    <n v="15"/>
    <x v="3"/>
    <s v="Germany"/>
    <n v="1"/>
    <x v="0"/>
  </r>
  <r>
    <n v="4"/>
    <n v="2"/>
    <x v="0"/>
    <s v="McLaren Mercedes"/>
    <n v="67"/>
    <s v="+26.896s"/>
    <n v="12"/>
    <x v="3"/>
    <s v="Germany"/>
    <n v="6"/>
    <x v="3"/>
  </r>
  <r>
    <n v="3"/>
    <n v="5"/>
    <x v="1"/>
    <s v="RBR Renault"/>
    <n v="70"/>
    <s v="+19.252s"/>
    <n v="15"/>
    <x v="3"/>
    <s v="Hungary"/>
    <n v="1"/>
    <x v="0"/>
  </r>
  <r>
    <s v="NC"/>
    <n v="2"/>
    <x v="0"/>
    <s v="McLaren Mercedes"/>
    <n v="23"/>
    <s v="DNF"/>
    <n v="0"/>
    <x v="3"/>
    <s v="Hungary"/>
    <n v="5"/>
    <x v="3"/>
  </r>
  <r>
    <n v="1"/>
    <n v="2"/>
    <x v="0"/>
    <s v="McLaren Mercedes"/>
    <n v="44"/>
    <d v="1899-12-30T01:29:04"/>
    <n v="25"/>
    <x v="3"/>
    <s v="Belgium"/>
    <n v="2"/>
    <x v="2"/>
  </r>
  <r>
    <n v="15"/>
    <n v="5"/>
    <x v="1"/>
    <s v="RBR Renault"/>
    <n v="43"/>
    <s v="+1 lap"/>
    <n v="0"/>
    <x v="3"/>
    <s v="Belgium"/>
    <n v="4"/>
    <x v="3"/>
  </r>
  <r>
    <n v="4"/>
    <n v="5"/>
    <x v="1"/>
    <s v="RBR Renault"/>
    <n v="53"/>
    <s v="+28.196s"/>
    <n v="12"/>
    <x v="3"/>
    <s v="Italy"/>
    <n v="5"/>
    <x v="3"/>
  </r>
  <r>
    <s v="NC"/>
    <n v="2"/>
    <x v="0"/>
    <s v="McLaren Mercedes"/>
    <n v="0"/>
    <s v="DNF"/>
    <n v="0"/>
    <x v="3"/>
    <s v="Italy"/>
    <n v="6"/>
    <x v="3"/>
  </r>
  <r>
    <n v="2"/>
    <n v="5"/>
    <x v="1"/>
    <s v="RBR Renault"/>
    <n v="61"/>
    <s v="+0.293s"/>
    <n v="18"/>
    <x v="3"/>
    <s v="Singapore"/>
    <n v="2"/>
    <x v="1"/>
  </r>
  <r>
    <s v="NC"/>
    <n v="2"/>
    <x v="0"/>
    <s v="McLaren Mercedes"/>
    <n v="35"/>
    <s v="DNF"/>
    <n v="0"/>
    <x v="3"/>
    <s v="Singapore"/>
    <n v="3"/>
    <x v="3"/>
  </r>
  <r>
    <n v="1"/>
    <n v="5"/>
    <x v="1"/>
    <s v="RBR Renault"/>
    <n v="53"/>
    <d v="1899-12-30T01:30:27"/>
    <n v="25"/>
    <x v="3"/>
    <s v="Japan"/>
    <n v="1"/>
    <x v="2"/>
  </r>
  <r>
    <n v="5"/>
    <n v="2"/>
    <x v="0"/>
    <s v="McLaren Mercedes"/>
    <n v="53"/>
    <s v="+39.595s"/>
    <n v="10"/>
    <x v="3"/>
    <s v="Japan"/>
    <n v="8"/>
    <x v="3"/>
  </r>
  <r>
    <n v="2"/>
    <n v="2"/>
    <x v="0"/>
    <s v="McLaren Mercedes"/>
    <n v="55"/>
    <s v="+14.999s"/>
    <n v="18"/>
    <x v="3"/>
    <s v="South Korea"/>
    <n v="1"/>
    <x v="1"/>
  </r>
  <r>
    <s v="NC"/>
    <n v="5"/>
    <x v="1"/>
    <s v="RBR Renault"/>
    <n v="45"/>
    <s v="DNF"/>
    <n v="0"/>
    <x v="3"/>
    <s v="South Korea"/>
    <n v="4"/>
    <x v="3"/>
  </r>
  <r>
    <n v="1"/>
    <n v="5"/>
    <x v="1"/>
    <s v="RBR Renault"/>
    <n v="71"/>
    <d v="1899-12-30T01:33:12"/>
    <n v="25"/>
    <x v="3"/>
    <s v="Brazil"/>
    <n v="2"/>
    <x v="2"/>
  </r>
  <r>
    <n v="4"/>
    <n v="2"/>
    <x v="0"/>
    <s v="McLaren Mercedes"/>
    <n v="71"/>
    <s v="+14.634s"/>
    <n v="12"/>
    <x v="3"/>
    <s v="Brazil"/>
    <n v="4"/>
    <x v="3"/>
  </r>
  <r>
    <n v="1"/>
    <n v="5"/>
    <x v="1"/>
    <s v="RBR Renault"/>
    <n v="55"/>
    <d v="1899-12-30T01:39:37"/>
    <n v="25"/>
    <x v="3"/>
    <s v="Abu Dhabi"/>
    <n v="1"/>
    <x v="2"/>
  </r>
  <r>
    <n v="2"/>
    <n v="2"/>
    <x v="0"/>
    <s v="McLaren Mercedes"/>
    <n v="55"/>
    <s v="+10.162s"/>
    <n v="18"/>
    <x v="3"/>
    <s v="Abu Dhabi"/>
    <n v="2"/>
    <x v="1"/>
  </r>
  <r>
    <n v="1"/>
    <n v="1"/>
    <x v="1"/>
    <s v="Red Bull Racing Renault"/>
    <n v="58"/>
    <d v="1899-12-30T01:29:30"/>
    <n v="25"/>
    <x v="4"/>
    <s v="Australia"/>
    <n v="1"/>
    <x v="2"/>
  </r>
  <r>
    <n v="2"/>
    <n v="3"/>
    <x v="0"/>
    <s v="McLaren Mercedes"/>
    <n v="58"/>
    <s v="+22.297s"/>
    <n v="18"/>
    <x v="4"/>
    <s v="Australia"/>
    <n v="2"/>
    <x v="1"/>
  </r>
  <r>
    <n v="1"/>
    <n v="1"/>
    <x v="1"/>
    <s v="Red Bull Racing Renault"/>
    <n v="56"/>
    <d v="1899-12-30T01:37:40"/>
    <n v="25"/>
    <x v="4"/>
    <s v="Malaysia"/>
    <n v="1"/>
    <x v="2"/>
  </r>
  <r>
    <n v="8"/>
    <n v="3"/>
    <x v="0"/>
    <s v="McLaren Mercedes"/>
    <n v="56"/>
    <s v="+69.957s"/>
    <n v="4"/>
    <x v="4"/>
    <s v="Malaysia"/>
    <n v="2"/>
    <x v="3"/>
  </r>
  <r>
    <n v="1"/>
    <n v="3"/>
    <x v="0"/>
    <s v="McLaren Mercedes"/>
    <n v="56"/>
    <d v="1899-12-30T01:36:58"/>
    <n v="25"/>
    <x v="4"/>
    <s v="China"/>
    <n v="1"/>
    <x v="2"/>
  </r>
  <r>
    <n v="2"/>
    <n v="1"/>
    <x v="1"/>
    <s v="Red Bull Racing Renault"/>
    <n v="56"/>
    <s v="+5.198s"/>
    <n v="18"/>
    <x v="4"/>
    <s v="China"/>
    <n v="3"/>
    <x v="1"/>
  </r>
  <r>
    <n v="1"/>
    <n v="1"/>
    <x v="1"/>
    <s v="Red Bull Racing Renault"/>
    <n v="58"/>
    <d v="1899-12-30T01:30:18"/>
    <n v="25"/>
    <x v="4"/>
    <s v="Turkey"/>
    <n v="1"/>
    <x v="2"/>
  </r>
  <r>
    <n v="4"/>
    <n v="3"/>
    <x v="0"/>
    <s v="McLaren Mercedes"/>
    <n v="58"/>
    <s v="+40.232s"/>
    <n v="12"/>
    <x v="4"/>
    <s v="Turkey"/>
    <n v="4"/>
    <x v="3"/>
  </r>
  <r>
    <n v="1"/>
    <n v="1"/>
    <x v="1"/>
    <s v="Red Bull Racing Renault"/>
    <n v="66"/>
    <d v="1899-12-30T01:39:03"/>
    <n v="25"/>
    <x v="4"/>
    <s v="Spain"/>
    <n v="2"/>
    <x v="2"/>
  </r>
  <r>
    <n v="2"/>
    <n v="3"/>
    <x v="0"/>
    <s v="McLaren Mercedes"/>
    <n v="66"/>
    <s v="+0.630s"/>
    <n v="18"/>
    <x v="4"/>
    <s v="Spain"/>
    <n v="3"/>
    <x v="1"/>
  </r>
  <r>
    <n v="1"/>
    <n v="1"/>
    <x v="1"/>
    <s v="Red Bull Racing Renault"/>
    <n v="78"/>
    <d v="1899-12-30T02:09:38"/>
    <n v="25"/>
    <x v="4"/>
    <s v="Monaco"/>
    <n v="1"/>
    <x v="2"/>
  </r>
  <r>
    <n v="6"/>
    <n v="3"/>
    <x v="0"/>
    <s v="McLaren Mercedes"/>
    <n v="78"/>
    <s v="+47.210s"/>
    <n v="8"/>
    <x v="4"/>
    <s v="Monaco"/>
    <n v="9"/>
    <x v="3"/>
  </r>
  <r>
    <n v="2"/>
    <n v="1"/>
    <x v="1"/>
    <s v="Red Bull Racing Renault"/>
    <n v="70"/>
    <s v="+2.709s"/>
    <n v="18"/>
    <x v="4"/>
    <s v="Canada"/>
    <n v="1"/>
    <x v="1"/>
  </r>
  <r>
    <s v="NC"/>
    <n v="3"/>
    <x v="0"/>
    <s v="McLaren Mercedes"/>
    <n v="7"/>
    <s v="DNF"/>
    <n v="0"/>
    <x v="4"/>
    <s v="Canada"/>
    <n v="5"/>
    <x v="3"/>
  </r>
  <r>
    <n v="1"/>
    <n v="1"/>
    <x v="1"/>
    <s v="Red Bull Racing Renault"/>
    <n v="57"/>
    <d v="1899-12-30T01:39:36"/>
    <n v="25"/>
    <x v="4"/>
    <s v="Europe"/>
    <n v="1"/>
    <x v="2"/>
  </r>
  <r>
    <n v="4"/>
    <n v="3"/>
    <x v="0"/>
    <s v="McLaren Mercedes"/>
    <n v="57"/>
    <s v="+46.190s"/>
    <n v="12"/>
    <x v="4"/>
    <s v="Europe"/>
    <n v="3"/>
    <x v="3"/>
  </r>
  <r>
    <n v="2"/>
    <n v="1"/>
    <x v="1"/>
    <s v="Red Bull Racing Renault"/>
    <n v="52"/>
    <s v="+16.511s"/>
    <n v="18"/>
    <x v="4"/>
    <s v="Great Britain"/>
    <n v="2"/>
    <x v="1"/>
  </r>
  <r>
    <n v="4"/>
    <n v="3"/>
    <x v="0"/>
    <s v="McLaren Mercedes"/>
    <n v="52"/>
    <s v="+28.986s"/>
    <n v="12"/>
    <x v="4"/>
    <s v="Great Britain"/>
    <n v="10"/>
    <x v="3"/>
  </r>
  <r>
    <n v="1"/>
    <n v="3"/>
    <x v="0"/>
    <s v="McLaren Mercedes"/>
    <n v="60"/>
    <d v="1899-12-30T01:37:30"/>
    <n v="25"/>
    <x v="4"/>
    <s v="Germany"/>
    <n v="2"/>
    <x v="2"/>
  </r>
  <r>
    <n v="4"/>
    <n v="1"/>
    <x v="1"/>
    <s v="Red Bull Racing Renault"/>
    <n v="60"/>
    <s v="+47.921s"/>
    <n v="12"/>
    <x v="4"/>
    <s v="Germany"/>
    <n v="3"/>
    <x v="3"/>
  </r>
  <r>
    <n v="2"/>
    <n v="1"/>
    <x v="1"/>
    <s v="Red Bull Racing Renault"/>
    <n v="70"/>
    <s v="+3.588s"/>
    <n v="18"/>
    <x v="4"/>
    <s v="Hungary"/>
    <n v="1"/>
    <x v="1"/>
  </r>
  <r>
    <n v="4"/>
    <n v="3"/>
    <x v="0"/>
    <s v="McLaren Mercedes"/>
    <n v="70"/>
    <s v="+48.338s"/>
    <n v="12"/>
    <x v="4"/>
    <s v="Hungary"/>
    <n v="2"/>
    <x v="3"/>
  </r>
  <r>
    <n v="1"/>
    <n v="1"/>
    <x v="1"/>
    <s v="Red Bull Racing Renault"/>
    <n v="44"/>
    <d v="1899-12-30T01:26:45"/>
    <n v="25"/>
    <x v="4"/>
    <s v="Belgium"/>
    <n v="1"/>
    <x v="2"/>
  </r>
  <r>
    <s v="NC"/>
    <n v="3"/>
    <x v="0"/>
    <s v="McLaren Mercedes"/>
    <n v="12"/>
    <s v="DNF"/>
    <n v="0"/>
    <x v="4"/>
    <s v="Belgium"/>
    <n v="2"/>
    <x v="3"/>
  </r>
  <r>
    <n v="1"/>
    <n v="1"/>
    <x v="1"/>
    <s v="Red Bull Racing Renault"/>
    <n v="53"/>
    <d v="1899-12-30T01:20:46"/>
    <n v="25"/>
    <x v="4"/>
    <s v="Italy"/>
    <n v="1"/>
    <x v="2"/>
  </r>
  <r>
    <n v="4"/>
    <n v="3"/>
    <x v="0"/>
    <s v="McLaren Mercedes"/>
    <n v="53"/>
    <s v="+17.417s"/>
    <n v="12"/>
    <x v="4"/>
    <s v="Italy"/>
    <n v="2"/>
    <x v="3"/>
  </r>
  <r>
    <n v="1"/>
    <n v="1"/>
    <x v="1"/>
    <s v="Red Bull Racing Renault"/>
    <n v="61"/>
    <d v="1899-12-30T01:59:07"/>
    <n v="25"/>
    <x v="4"/>
    <s v="Singapore"/>
    <n v="1"/>
    <x v="2"/>
  </r>
  <r>
    <n v="5"/>
    <n v="3"/>
    <x v="0"/>
    <s v="McLaren Mercedes"/>
    <n v="61"/>
    <s v="+67.766s"/>
    <n v="10"/>
    <x v="4"/>
    <s v="Singapore"/>
    <n v="4"/>
    <x v="3"/>
  </r>
  <r>
    <n v="3"/>
    <n v="1"/>
    <x v="1"/>
    <s v="Red Bull Racing Renault"/>
    <n v="53"/>
    <s v="+2.006s"/>
    <n v="15"/>
    <x v="4"/>
    <s v="Japan"/>
    <n v="1"/>
    <x v="0"/>
  </r>
  <r>
    <n v="5"/>
    <n v="3"/>
    <x v="0"/>
    <s v="McLaren Mercedes"/>
    <n v="53"/>
    <s v="+24.268s"/>
    <n v="10"/>
    <x v="4"/>
    <s v="Japan"/>
    <n v="3"/>
    <x v="3"/>
  </r>
  <r>
    <n v="1"/>
    <n v="1"/>
    <x v="1"/>
    <s v="Red Bull Racing Renault"/>
    <n v="55"/>
    <d v="1899-12-30T01:38:02"/>
    <n v="25"/>
    <x v="4"/>
    <s v="South Korea"/>
    <n v="1"/>
    <x v="2"/>
  </r>
  <r>
    <n v="2"/>
    <n v="3"/>
    <x v="0"/>
    <s v="McLaren Mercedes"/>
    <n v="55"/>
    <s v="+12.019s"/>
    <n v="18"/>
    <x v="4"/>
    <s v="South Korea"/>
    <n v="2"/>
    <x v="1"/>
  </r>
  <r>
    <n v="1"/>
    <n v="1"/>
    <x v="1"/>
    <s v="Red Bull Racing Renault"/>
    <n v="60"/>
    <d v="1899-12-30T01:30:35"/>
    <n v="25"/>
    <x v="4"/>
    <s v="India"/>
    <n v="1"/>
    <x v="2"/>
  </r>
  <r>
    <n v="7"/>
    <n v="3"/>
    <x v="0"/>
    <s v="McLaren Mercedes"/>
    <n v="60"/>
    <s v="+84.183s"/>
    <n v="6"/>
    <x v="4"/>
    <s v="India"/>
    <n v="5"/>
    <x v="3"/>
  </r>
  <r>
    <n v="1"/>
    <n v="3"/>
    <x v="0"/>
    <s v="McLaren Mercedes"/>
    <n v="55"/>
    <d v="1899-12-30T01:37:12"/>
    <n v="25"/>
    <x v="4"/>
    <s v="Abu Dhabi"/>
    <n v="1"/>
    <x v="2"/>
  </r>
  <r>
    <s v="NC"/>
    <n v="1"/>
    <x v="1"/>
    <s v="Red Bull Racing Renault"/>
    <n v="1"/>
    <s v="DNF"/>
    <n v="0"/>
    <x v="4"/>
    <s v="Abu Dhabi"/>
    <n v="2"/>
    <x v="3"/>
  </r>
  <r>
    <n v="2"/>
    <n v="1"/>
    <x v="1"/>
    <s v="Red Bull Racing Renault"/>
    <n v="71"/>
    <s v="+16.983s"/>
    <n v="18"/>
    <x v="4"/>
    <s v="Brazil"/>
    <n v="1"/>
    <x v="1"/>
  </r>
  <r>
    <s v="NC"/>
    <n v="3"/>
    <x v="0"/>
    <s v="McLaren Mercedes"/>
    <n v="46"/>
    <s v="DNF"/>
    <n v="0"/>
    <x v="4"/>
    <s v="Brazil"/>
    <n v="4"/>
    <x v="3"/>
  </r>
  <r>
    <n v="2"/>
    <n v="1"/>
    <x v="1"/>
    <s v="Red Bull Racing Renault"/>
    <n v="58"/>
    <s v="+2.139s"/>
    <n v="18"/>
    <x v="5"/>
    <s v="Australia"/>
    <n v="1"/>
    <x v="1"/>
  </r>
  <r>
    <n v="3"/>
    <n v="4"/>
    <x v="0"/>
    <s v="McLaren Mercedes"/>
    <n v="58"/>
    <s v="+4.075s"/>
    <n v="15"/>
    <x v="5"/>
    <s v="Australia"/>
    <n v="6"/>
    <x v="0"/>
  </r>
  <r>
    <n v="3"/>
    <n v="4"/>
    <x v="0"/>
    <s v="McLaren Mercedes"/>
    <n v="56"/>
    <s v="+14.591s"/>
    <n v="15"/>
    <x v="5"/>
    <s v="Malaysia"/>
    <n v="1"/>
    <x v="0"/>
  </r>
  <r>
    <n v="11"/>
    <n v="1"/>
    <x v="1"/>
    <s v="Red Bull Racing Renault"/>
    <n v="56"/>
    <s v="+75.527s"/>
    <n v="0"/>
    <x v="5"/>
    <s v="Malaysia"/>
    <n v="5"/>
    <x v="3"/>
  </r>
  <r>
    <n v="3"/>
    <n v="4"/>
    <x v="0"/>
    <s v="McLaren Mercedes"/>
    <n v="56"/>
    <s v="+26.012s"/>
    <n v="15"/>
    <x v="5"/>
    <s v="China"/>
    <n v="7"/>
    <x v="0"/>
  </r>
  <r>
    <n v="5"/>
    <n v="1"/>
    <x v="1"/>
    <s v="Red Bull Racing Renault"/>
    <n v="56"/>
    <s v="+30.483s"/>
    <n v="10"/>
    <x v="5"/>
    <s v="China"/>
    <n v="11"/>
    <x v="3"/>
  </r>
  <r>
    <n v="1"/>
    <n v="1"/>
    <x v="1"/>
    <s v="Red Bull Racing Renault"/>
    <n v="57"/>
    <d v="1899-12-30T01:35:11"/>
    <n v="25"/>
    <x v="5"/>
    <s v="Bahrain"/>
    <n v="1"/>
    <x v="2"/>
  </r>
  <r>
    <n v="8"/>
    <n v="4"/>
    <x v="0"/>
    <s v="McLaren Mercedes"/>
    <n v="57"/>
    <s v="+58.984s"/>
    <n v="4"/>
    <x v="5"/>
    <s v="Bahrain"/>
    <n v="2"/>
    <x v="3"/>
  </r>
  <r>
    <n v="6"/>
    <n v="1"/>
    <x v="1"/>
    <s v="Red Bull Racing Renault"/>
    <n v="66"/>
    <s v="+67.576s"/>
    <n v="8"/>
    <x v="5"/>
    <s v="Spain"/>
    <n v="7"/>
    <x v="3"/>
  </r>
  <r>
    <n v="8"/>
    <n v="4"/>
    <x v="0"/>
    <s v="McLaren Mercedes"/>
    <n v="66"/>
    <s v="+78.140s"/>
    <n v="4"/>
    <x v="5"/>
    <s v="Spain"/>
    <n v="24"/>
    <x v="3"/>
  </r>
  <r>
    <n v="4"/>
    <n v="1"/>
    <x v="1"/>
    <s v="Red Bull Racing Renault"/>
    <n v="78"/>
    <s v="+1.343s"/>
    <n v="12"/>
    <x v="5"/>
    <s v="Monaco"/>
    <n v="3"/>
    <x v="3"/>
  </r>
  <r>
    <n v="5"/>
    <n v="4"/>
    <x v="0"/>
    <s v="McLaren Mercedes"/>
    <n v="78"/>
    <s v="+4.101s"/>
    <n v="10"/>
    <x v="5"/>
    <s v="Monaco"/>
    <n v="9"/>
    <x v="3"/>
  </r>
  <r>
    <n v="1"/>
    <n v="4"/>
    <x v="0"/>
    <s v="McLaren Mercedes"/>
    <n v="70"/>
    <d v="1899-12-30T01:32:30"/>
    <n v="25"/>
    <x v="5"/>
    <s v="Canada"/>
    <n v="1"/>
    <x v="2"/>
  </r>
  <r>
    <n v="4"/>
    <n v="1"/>
    <x v="1"/>
    <s v="Red Bull Racing Renault"/>
    <n v="70"/>
    <s v="+7.295s"/>
    <n v="12"/>
    <x v="5"/>
    <s v="Canada"/>
    <n v="2"/>
    <x v="3"/>
  </r>
  <r>
    <n v="19"/>
    <n v="4"/>
    <x v="0"/>
    <s v="McLaren Mercedes"/>
    <n v="55"/>
    <s v="DNF"/>
    <n v="0"/>
    <x v="5"/>
    <s v="Europe"/>
    <n v="1"/>
    <x v="3"/>
  </r>
  <r>
    <s v="NC"/>
    <n v="1"/>
    <x v="1"/>
    <s v="Red Bull Racing Renault"/>
    <n v="33"/>
    <s v="DNF"/>
    <n v="0"/>
    <x v="5"/>
    <s v="Europe"/>
    <n v="2"/>
    <x v="3"/>
  </r>
  <r>
    <n v="3"/>
    <n v="1"/>
    <x v="1"/>
    <s v="Red Bull Racing Renault"/>
    <n v="52"/>
    <s v="+4.836s"/>
    <n v="15"/>
    <x v="5"/>
    <s v="Great Britain"/>
    <n v="4"/>
    <x v="0"/>
  </r>
  <r>
    <n v="8"/>
    <n v="4"/>
    <x v="0"/>
    <s v="McLaren Mercedes"/>
    <n v="52"/>
    <s v="+36.463s"/>
    <n v="4"/>
    <x v="5"/>
    <s v="Great Britain"/>
    <n v="8"/>
    <x v="3"/>
  </r>
  <r>
    <n v="5"/>
    <n v="1"/>
    <x v="1"/>
    <s v="Red Bull Racing Renault"/>
    <n v="67"/>
    <s v="+23.732s"/>
    <n v="10"/>
    <x v="5"/>
    <s v="Germany"/>
    <n v="2"/>
    <x v="3"/>
  </r>
  <r>
    <s v="NC"/>
    <n v="4"/>
    <x v="0"/>
    <s v="McLaren Mercedes"/>
    <n v="56"/>
    <s v="DNF"/>
    <n v="0"/>
    <x v="5"/>
    <s v="Germany"/>
    <n v="7"/>
    <x v="3"/>
  </r>
  <r>
    <n v="1"/>
    <n v="4"/>
    <x v="0"/>
    <s v="McLaren Mercedes"/>
    <n v="69"/>
    <d v="1899-12-30T01:41:06"/>
    <n v="25"/>
    <x v="5"/>
    <s v="Hungary"/>
    <n v="1"/>
    <x v="2"/>
  </r>
  <r>
    <n v="4"/>
    <n v="1"/>
    <x v="1"/>
    <s v="Red Bull Racing Renault"/>
    <n v="69"/>
    <s v="+11.614s"/>
    <n v="12"/>
    <x v="5"/>
    <s v="Hungary"/>
    <n v="3"/>
    <x v="3"/>
  </r>
  <r>
    <n v="2"/>
    <n v="1"/>
    <x v="1"/>
    <s v="Red Bull Racing Renault"/>
    <n v="44"/>
    <s v="+13.624s"/>
    <n v="18"/>
    <x v="5"/>
    <s v="Belgium"/>
    <n v="7"/>
    <x v="1"/>
  </r>
  <r>
    <s v="NC"/>
    <n v="4"/>
    <x v="0"/>
    <s v="McLaren Mercedes"/>
    <n v="0"/>
    <s v="DNF"/>
    <n v="0"/>
    <x v="5"/>
    <s v="Belgium"/>
    <n v="10"/>
    <x v="3"/>
  </r>
  <r>
    <n v="1"/>
    <n v="4"/>
    <x v="0"/>
    <s v="McLaren Mercedes"/>
    <n v="53"/>
    <d v="1899-12-30T01:19:41"/>
    <n v="25"/>
    <x v="5"/>
    <s v="Italy"/>
    <n v="1"/>
    <x v="2"/>
  </r>
  <r>
    <n v="22"/>
    <n v="1"/>
    <x v="1"/>
    <s v="Red Bull Racing Renault"/>
    <n v="47"/>
    <s v="DNF"/>
    <n v="0"/>
    <x v="5"/>
    <s v="Italy"/>
    <n v="5"/>
    <x v="3"/>
  </r>
  <r>
    <n v="1"/>
    <n v="1"/>
    <x v="1"/>
    <s v="Red Bull Racing Renault"/>
    <n v="59"/>
    <d v="1899-12-30T02:00:26"/>
    <n v="25"/>
    <x v="5"/>
    <s v="Singapore"/>
    <n v="1"/>
    <x v="2"/>
  </r>
  <r>
    <s v="NC"/>
    <n v="4"/>
    <x v="0"/>
    <s v="McLaren Mercedes"/>
    <n v="22"/>
    <s v="DNF"/>
    <n v="0"/>
    <x v="5"/>
    <s v="Singapore"/>
    <n v="3"/>
    <x v="3"/>
  </r>
  <r>
    <n v="1"/>
    <n v="1"/>
    <x v="1"/>
    <s v="Red Bull Racing Renault"/>
    <n v="53"/>
    <d v="1899-12-30T01:28:56"/>
    <n v="25"/>
    <x v="5"/>
    <s v="Japan"/>
    <n v="1"/>
    <x v="2"/>
  </r>
  <r>
    <n v="5"/>
    <n v="4"/>
    <x v="0"/>
    <s v="McLaren Mercedes"/>
    <n v="53"/>
    <s v="+46.490s"/>
    <n v="10"/>
    <x v="5"/>
    <s v="Japan"/>
    <n v="9"/>
    <x v="3"/>
  </r>
  <r>
    <n v="1"/>
    <n v="1"/>
    <x v="1"/>
    <s v="Red Bull Racing Renault"/>
    <n v="55"/>
    <d v="1899-12-30T01:36:29"/>
    <n v="25"/>
    <x v="5"/>
    <s v="South Korea"/>
    <n v="2"/>
    <x v="2"/>
  </r>
  <r>
    <n v="10"/>
    <n v="4"/>
    <x v="0"/>
    <s v="McLaren Mercedes"/>
    <n v="55"/>
    <s v="+79.692s"/>
    <n v="1"/>
    <x v="5"/>
    <s v="South Korea"/>
    <n v="3"/>
    <x v="3"/>
  </r>
  <r>
    <n v="1"/>
    <n v="1"/>
    <x v="1"/>
    <s v="Red Bull Racing Renault"/>
    <n v="60"/>
    <d v="1899-12-30T01:31:11"/>
    <n v="25"/>
    <x v="5"/>
    <s v="India"/>
    <n v="1"/>
    <x v="2"/>
  </r>
  <r>
    <n v="4"/>
    <n v="4"/>
    <x v="0"/>
    <s v="McLaren Mercedes"/>
    <n v="60"/>
    <s v="+13.909s"/>
    <n v="12"/>
    <x v="5"/>
    <s v="India"/>
    <n v="3"/>
    <x v="3"/>
  </r>
  <r>
    <n v="3"/>
    <n v="1"/>
    <x v="1"/>
    <s v="Red Bull Racing Renault"/>
    <n v="55"/>
    <s v="+4.163s"/>
    <n v="15"/>
    <x v="5"/>
    <s v="Abu Dhabi"/>
    <n v="24"/>
    <x v="0"/>
  </r>
  <r>
    <s v="NC"/>
    <n v="4"/>
    <x v="0"/>
    <s v="McLaren Mercedes"/>
    <n v="19"/>
    <s v="DNF"/>
    <n v="0"/>
    <x v="5"/>
    <s v="Abu Dhabi"/>
    <n v="1"/>
    <x v="3"/>
  </r>
  <r>
    <n v="1"/>
    <n v="4"/>
    <x v="0"/>
    <s v="McLaren Mercedes"/>
    <n v="56"/>
    <d v="1899-12-30T01:35:55"/>
    <n v="25"/>
    <x v="5"/>
    <s v="United States"/>
    <n v="1"/>
    <x v="2"/>
  </r>
  <r>
    <n v="2"/>
    <n v="1"/>
    <x v="1"/>
    <s v="Red Bull Racing Renault"/>
    <n v="56"/>
    <s v="+0.675s"/>
    <n v="18"/>
    <x v="5"/>
    <s v="United States"/>
    <n v="2"/>
    <x v="1"/>
  </r>
  <r>
    <n v="6"/>
    <n v="1"/>
    <x v="1"/>
    <s v="Red Bull Racing Renault"/>
    <n v="71"/>
    <s v="+9.453s"/>
    <n v="8"/>
    <x v="5"/>
    <s v="Brazil"/>
    <n v="1"/>
    <x v="3"/>
  </r>
  <r>
    <s v="NC"/>
    <n v="4"/>
    <x v="0"/>
    <s v="McLaren Mercedes"/>
    <n v="54"/>
    <s v="DNF"/>
    <n v="0"/>
    <x v="5"/>
    <s v="Brazil"/>
    <n v="4"/>
    <x v="3"/>
  </r>
  <r>
    <n v="3"/>
    <n v="1"/>
    <x v="1"/>
    <s v="Red Bull Racing Renault"/>
    <n v="58"/>
    <s v="+22.346s"/>
    <n v="15"/>
    <x v="6"/>
    <s v="Australia"/>
    <n v="1"/>
    <x v="0"/>
  </r>
  <r>
    <n v="5"/>
    <n v="10"/>
    <x v="0"/>
    <s v="Mercedes"/>
    <n v="58"/>
    <s v="+45.561s"/>
    <n v="10"/>
    <x v="6"/>
    <s v="Australia"/>
    <n v="3"/>
    <x v="3"/>
  </r>
  <r>
    <n v="1"/>
    <n v="1"/>
    <x v="1"/>
    <s v="Red Bull Racing Renault"/>
    <n v="56"/>
    <d v="1899-12-30T01:38:57"/>
    <n v="25"/>
    <x v="6"/>
    <s v="Malaysia"/>
    <n v="1"/>
    <x v="2"/>
  </r>
  <r>
    <n v="3"/>
    <n v="10"/>
    <x v="0"/>
    <s v="Mercedes"/>
    <n v="56"/>
    <s v="+12.181s"/>
    <n v="15"/>
    <x v="6"/>
    <s v="Malaysia"/>
    <n v="4"/>
    <x v="0"/>
  </r>
  <r>
    <n v="3"/>
    <n v="10"/>
    <x v="0"/>
    <s v="Mercedes"/>
    <n v="56"/>
    <s v="+12.322s"/>
    <n v="15"/>
    <x v="6"/>
    <s v="China"/>
    <n v="1"/>
    <x v="0"/>
  </r>
  <r>
    <n v="4"/>
    <n v="1"/>
    <x v="1"/>
    <s v="Red Bull Racing Renault"/>
    <n v="56"/>
    <s v="+12.525s"/>
    <n v="12"/>
    <x v="6"/>
    <s v="China"/>
    <n v="9"/>
    <x v="3"/>
  </r>
  <r>
    <n v="1"/>
    <n v="1"/>
    <x v="1"/>
    <s v="Red Bull Racing Renault"/>
    <n v="57"/>
    <d v="1899-12-30T01:36:00"/>
    <n v="25"/>
    <x v="6"/>
    <s v="Bahrain"/>
    <n v="2"/>
    <x v="2"/>
  </r>
  <r>
    <n v="5"/>
    <n v="10"/>
    <x v="0"/>
    <s v="Mercedes"/>
    <n v="57"/>
    <s v="+35.230s"/>
    <n v="10"/>
    <x v="6"/>
    <s v="Bahrain"/>
    <n v="9"/>
    <x v="3"/>
  </r>
  <r>
    <n v="4"/>
    <n v="1"/>
    <x v="1"/>
    <s v="Red Bull Racing Renault"/>
    <n v="66"/>
    <s v="+38.273s"/>
    <n v="12"/>
    <x v="6"/>
    <s v="Spain"/>
    <n v="2"/>
    <x v="3"/>
  </r>
  <r>
    <n v="12"/>
    <n v="10"/>
    <x v="0"/>
    <s v="Mercedes"/>
    <n v="65"/>
    <s v="+1 lap"/>
    <n v="0"/>
    <x v="6"/>
    <s v="Spain"/>
    <n v="3"/>
    <x v="3"/>
  </r>
  <r>
    <n v="2"/>
    <n v="1"/>
    <x v="1"/>
    <s v="Red Bull Racing Renault"/>
    <n v="78"/>
    <s v="+3.888s"/>
    <n v="18"/>
    <x v="6"/>
    <s v="Monaco"/>
    <n v="2"/>
    <x v="1"/>
  </r>
  <r>
    <n v="4"/>
    <n v="10"/>
    <x v="0"/>
    <s v="Mercedes"/>
    <n v="78"/>
    <s v="+13.894s"/>
    <n v="12"/>
    <x v="6"/>
    <s v="Monaco"/>
    <n v="3"/>
    <x v="3"/>
  </r>
  <r>
    <n v="1"/>
    <n v="1"/>
    <x v="1"/>
    <s v="Red Bull Racing Renault"/>
    <n v="70"/>
    <d v="1899-12-30T01:32:09"/>
    <n v="25"/>
    <x v="6"/>
    <s v="Canada"/>
    <n v="1"/>
    <x v="2"/>
  </r>
  <r>
    <n v="3"/>
    <n v="10"/>
    <x v="0"/>
    <s v="Mercedes"/>
    <n v="70"/>
    <s v="+15.942s"/>
    <n v="15"/>
    <x v="6"/>
    <s v="Canada"/>
    <n v="2"/>
    <x v="0"/>
  </r>
  <r>
    <n v="4"/>
    <n v="10"/>
    <x v="0"/>
    <s v="Mercedes"/>
    <n v="52"/>
    <s v="+7.756s"/>
    <n v="12"/>
    <x v="6"/>
    <s v="Great Britain"/>
    <n v="1"/>
    <x v="3"/>
  </r>
  <r>
    <s v="NC"/>
    <n v="1"/>
    <x v="1"/>
    <s v="Red Bull Racing Renault"/>
    <n v="41"/>
    <s v="DNF"/>
    <n v="0"/>
    <x v="6"/>
    <s v="Great Britain"/>
    <n v="3"/>
    <x v="3"/>
  </r>
  <r>
    <n v="1"/>
    <n v="1"/>
    <x v="1"/>
    <s v="Red Bull Racing Renault"/>
    <n v="60"/>
    <d v="1899-12-30T01:41:15"/>
    <n v="25"/>
    <x v="6"/>
    <s v="Germany"/>
    <n v="1"/>
    <x v="2"/>
  </r>
  <r>
    <n v="5"/>
    <n v="10"/>
    <x v="0"/>
    <s v="Mercedes"/>
    <n v="60"/>
    <s v="+26.927s"/>
    <n v="10"/>
    <x v="6"/>
    <s v="Germany"/>
    <n v="2"/>
    <x v="3"/>
  </r>
  <r>
    <n v="1"/>
    <n v="10"/>
    <x v="0"/>
    <s v="Mercedes"/>
    <n v="70"/>
    <d v="1899-12-30T01:42:29"/>
    <n v="25"/>
    <x v="6"/>
    <s v="Hungary"/>
    <n v="1"/>
    <x v="2"/>
  </r>
  <r>
    <n v="3"/>
    <n v="1"/>
    <x v="1"/>
    <s v="Red Bull Racing Renault"/>
    <n v="70"/>
    <s v="+12.459s"/>
    <n v="15"/>
    <x v="6"/>
    <s v="Hungary"/>
    <n v="2"/>
    <x v="0"/>
  </r>
  <r>
    <n v="1"/>
    <n v="1"/>
    <x v="1"/>
    <s v="Red Bull Racing Renault"/>
    <n v="44"/>
    <d v="1899-12-30T01:23:42"/>
    <n v="25"/>
    <x v="6"/>
    <s v="Belgium"/>
    <n v="1"/>
    <x v="2"/>
  </r>
  <r>
    <n v="3"/>
    <n v="10"/>
    <x v="0"/>
    <s v="Mercedes"/>
    <n v="44"/>
    <s v="+27.734s"/>
    <n v="15"/>
    <x v="6"/>
    <s v="Belgium"/>
    <n v="2"/>
    <x v="0"/>
  </r>
  <r>
    <n v="1"/>
    <n v="1"/>
    <x v="1"/>
    <s v="Red Bull Racing Renault"/>
    <n v="53"/>
    <d v="1899-12-30T01:18:33"/>
    <n v="25"/>
    <x v="6"/>
    <s v="Italy"/>
    <n v="1"/>
    <x v="2"/>
  </r>
  <r>
    <n v="9"/>
    <n v="10"/>
    <x v="0"/>
    <s v="Mercedes"/>
    <n v="53"/>
    <s v="+33.527s"/>
    <n v="2"/>
    <x v="6"/>
    <s v="Italy"/>
    <n v="12"/>
    <x v="3"/>
  </r>
  <r>
    <n v="1"/>
    <n v="1"/>
    <x v="1"/>
    <s v="Red Bull Racing Renault"/>
    <n v="61"/>
    <d v="1899-12-30T01:59:13"/>
    <n v="25"/>
    <x v="6"/>
    <s v="Singapore"/>
    <n v="1"/>
    <x v="2"/>
  </r>
  <r>
    <n v="5"/>
    <n v="10"/>
    <x v="0"/>
    <s v="Mercedes"/>
    <n v="61"/>
    <s v="+53.159s"/>
    <n v="10"/>
    <x v="6"/>
    <s v="Singapore"/>
    <n v="5"/>
    <x v="3"/>
  </r>
  <r>
    <n v="1"/>
    <n v="1"/>
    <x v="1"/>
    <s v="Red Bull Racing Renault"/>
    <n v="55"/>
    <d v="1899-12-30T01:43:14"/>
    <n v="25"/>
    <x v="6"/>
    <s v="South Korea"/>
    <n v="1"/>
    <x v="2"/>
  </r>
  <r>
    <n v="5"/>
    <n v="10"/>
    <x v="0"/>
    <s v="Mercedes"/>
    <n v="55"/>
    <s v="+25.255s"/>
    <n v="10"/>
    <x v="6"/>
    <s v="South Korea"/>
    <n v="2"/>
    <x v="3"/>
  </r>
  <r>
    <n v="1"/>
    <n v="1"/>
    <x v="1"/>
    <s v="Red Bull Racing Renault"/>
    <n v="53"/>
    <d v="1899-12-30T01:26:49"/>
    <n v="25"/>
    <x v="6"/>
    <s v="Japan"/>
    <n v="2"/>
    <x v="2"/>
  </r>
  <r>
    <s v="NC"/>
    <n v="10"/>
    <x v="0"/>
    <s v="Mercedes"/>
    <n v="7"/>
    <s v="DNF"/>
    <n v="0"/>
    <x v="6"/>
    <s v="Japan"/>
    <n v="3"/>
    <x v="3"/>
  </r>
  <r>
    <n v="1"/>
    <n v="1"/>
    <x v="1"/>
    <s v="Red Bull Racing Renault"/>
    <n v="60"/>
    <d v="1899-12-30T01:31:12"/>
    <n v="25"/>
    <x v="6"/>
    <s v="India"/>
    <n v="1"/>
    <x v="2"/>
  </r>
  <r>
    <n v="6"/>
    <n v="10"/>
    <x v="0"/>
    <s v="Mercedes"/>
    <n v="60"/>
    <s v="+52.475s"/>
    <n v="8"/>
    <x v="6"/>
    <s v="India"/>
    <n v="3"/>
    <x v="3"/>
  </r>
  <r>
    <n v="1"/>
    <n v="1"/>
    <x v="1"/>
    <s v="Red Bull Racing Renault"/>
    <n v="55"/>
    <d v="1899-12-30T01:38:06"/>
    <n v="25"/>
    <x v="6"/>
    <s v="Abu Dhabi"/>
    <n v="2"/>
    <x v="2"/>
  </r>
  <r>
    <n v="7"/>
    <n v="10"/>
    <x v="0"/>
    <s v="Mercedes"/>
    <n v="55"/>
    <s v="+79.267s"/>
    <n v="6"/>
    <x v="6"/>
    <s v="Abu Dhabi"/>
    <n v="4"/>
    <x v="3"/>
  </r>
  <r>
    <n v="1"/>
    <n v="1"/>
    <x v="1"/>
    <s v="Red Bull Racing Renault"/>
    <n v="56"/>
    <d v="1899-12-30T01:39:17"/>
    <n v="25"/>
    <x v="6"/>
    <s v="United States"/>
    <n v="1"/>
    <x v="2"/>
  </r>
  <r>
    <n v="4"/>
    <n v="10"/>
    <x v="0"/>
    <s v="Mercedes"/>
    <n v="56"/>
    <s v="+27.358s"/>
    <n v="12"/>
    <x v="6"/>
    <s v="United States"/>
    <n v="5"/>
    <x v="3"/>
  </r>
  <r>
    <n v="1"/>
    <n v="1"/>
    <x v="1"/>
    <s v="Red Bull Racing Renault"/>
    <n v="71"/>
    <d v="1899-12-30T01:32:36"/>
    <n v="25"/>
    <x v="6"/>
    <s v="Brazil"/>
    <n v="1"/>
    <x v="2"/>
  </r>
  <r>
    <n v="9"/>
    <n v="10"/>
    <x v="0"/>
    <s v="Mercedes"/>
    <n v="71"/>
    <s v="+72.903s"/>
    <n v="2"/>
    <x v="6"/>
    <s v="Brazil"/>
    <n v="5"/>
    <x v="3"/>
  </r>
  <r>
    <s v="NC"/>
    <n v="1"/>
    <x v="1"/>
    <s v="Red Bull Racing Renault"/>
    <n v="3"/>
    <s v="DNF"/>
    <n v="0"/>
    <x v="7"/>
    <s v="Australia"/>
    <n v="1"/>
    <x v="3"/>
  </r>
  <r>
    <s v="NC"/>
    <n v="44"/>
    <x v="0"/>
    <s v="Mercedes"/>
    <n v="2"/>
    <s v="DNF"/>
    <n v="0"/>
    <x v="7"/>
    <s v="Australia"/>
    <n v="12"/>
    <x v="3"/>
  </r>
  <r>
    <n v="1"/>
    <n v="44"/>
    <x v="0"/>
    <s v="Mercedes"/>
    <n v="56"/>
    <d v="1899-12-30T01:40:26"/>
    <n v="25"/>
    <x v="7"/>
    <s v="Malaysia"/>
    <n v="1"/>
    <x v="2"/>
  </r>
  <r>
    <n v="3"/>
    <n v="1"/>
    <x v="1"/>
    <s v="Red Bull Racing Renault"/>
    <n v="56"/>
    <s v="+24.534s"/>
    <n v="15"/>
    <x v="7"/>
    <s v="Malaysia"/>
    <n v="2"/>
    <x v="0"/>
  </r>
  <r>
    <n v="1"/>
    <n v="44"/>
    <x v="0"/>
    <s v="Mercedes"/>
    <n v="57"/>
    <d v="1899-12-30T01:39:43"/>
    <n v="25"/>
    <x v="7"/>
    <s v="Bahrain"/>
    <n v="2"/>
    <x v="2"/>
  </r>
  <r>
    <n v="6"/>
    <n v="1"/>
    <x v="1"/>
    <s v="Red Bull Racing Renault"/>
    <n v="57"/>
    <s v="+29.879s"/>
    <n v="8"/>
    <x v="7"/>
    <s v="Bahrain"/>
    <n v="10"/>
    <x v="3"/>
  </r>
  <r>
    <n v="1"/>
    <n v="44"/>
    <x v="0"/>
    <s v="Mercedes"/>
    <n v="54"/>
    <d v="1899-12-30T01:33:28"/>
    <n v="25"/>
    <x v="7"/>
    <s v="China"/>
    <n v="1"/>
    <x v="2"/>
  </r>
  <r>
    <n v="5"/>
    <n v="1"/>
    <x v="1"/>
    <s v="Red Bull Racing Renault"/>
    <n v="54"/>
    <s v="+47.778s"/>
    <n v="10"/>
    <x v="7"/>
    <s v="China"/>
    <n v="3"/>
    <x v="3"/>
  </r>
  <r>
    <n v="1"/>
    <n v="44"/>
    <x v="0"/>
    <s v="Mercedes"/>
    <n v="66"/>
    <d v="1899-12-30T01:41:05"/>
    <n v="25"/>
    <x v="7"/>
    <s v="Spain"/>
    <n v="1"/>
    <x v="2"/>
  </r>
  <r>
    <n v="4"/>
    <n v="1"/>
    <x v="1"/>
    <s v="Red Bull Racing Renault"/>
    <n v="66"/>
    <s v="+76.702s"/>
    <n v="12"/>
    <x v="7"/>
    <s v="Spain"/>
    <n v="15"/>
    <x v="3"/>
  </r>
  <r>
    <n v="2"/>
    <n v="44"/>
    <x v="0"/>
    <s v="Mercedes"/>
    <n v="78"/>
    <s v="+9.210s"/>
    <n v="18"/>
    <x v="7"/>
    <s v="Monaco"/>
    <n v="2"/>
    <x v="1"/>
  </r>
  <r>
    <s v="NC"/>
    <n v="1"/>
    <x v="1"/>
    <s v="Red Bull Racing Renault"/>
    <n v="5"/>
    <s v="DNF"/>
    <n v="0"/>
    <x v="7"/>
    <s v="Monaco"/>
    <n v="4"/>
    <x v="3"/>
  </r>
  <r>
    <n v="3"/>
    <n v="1"/>
    <x v="1"/>
    <s v="Red Bull Racing Renault"/>
    <n v="70"/>
    <s v="+5.247s"/>
    <n v="15"/>
    <x v="7"/>
    <s v="Canada"/>
    <n v="2"/>
    <x v="0"/>
  </r>
  <r>
    <s v="NC"/>
    <n v="44"/>
    <x v="0"/>
    <s v="Mercedes"/>
    <n v="46"/>
    <s v="DNF"/>
    <n v="0"/>
    <x v="7"/>
    <s v="Canada"/>
    <n v="3"/>
    <x v="3"/>
  </r>
  <r>
    <n v="2"/>
    <n v="44"/>
    <x v="0"/>
    <s v="Mercedes"/>
    <n v="71"/>
    <s v="+1.932s"/>
    <n v="18"/>
    <x v="7"/>
    <s v="Austria"/>
    <n v="9"/>
    <x v="1"/>
  </r>
  <r>
    <s v="NC"/>
    <n v="1"/>
    <x v="1"/>
    <s v="Red Bull Racing Renault"/>
    <n v="34"/>
    <s v="DNF"/>
    <n v="0"/>
    <x v="7"/>
    <s v="Austria"/>
    <n v="12"/>
    <x v="3"/>
  </r>
  <r>
    <n v="1"/>
    <n v="44"/>
    <x v="0"/>
    <s v="Mercedes"/>
    <n v="52"/>
    <d v="1899-12-30T02:26:52"/>
    <n v="25"/>
    <x v="7"/>
    <s v="Great Britain"/>
    <n v="2"/>
    <x v="2"/>
  </r>
  <r>
    <n v="5"/>
    <n v="1"/>
    <x v="1"/>
    <s v="Red Bull Racing Renault"/>
    <n v="52"/>
    <s v="+53.864s"/>
    <n v="10"/>
    <x v="7"/>
    <s v="Great Britain"/>
    <n v="6"/>
    <x v="3"/>
  </r>
  <r>
    <n v="3"/>
    <n v="44"/>
    <x v="0"/>
    <s v="Mercedes"/>
    <n v="67"/>
    <s v="+22.530s"/>
    <n v="15"/>
    <x v="7"/>
    <s v="Germany"/>
    <n v="6"/>
    <x v="0"/>
  </r>
  <r>
    <n v="4"/>
    <n v="1"/>
    <x v="1"/>
    <s v="Red Bull Racing Renault"/>
    <n v="67"/>
    <s v="+44.014s"/>
    <n v="12"/>
    <x v="7"/>
    <s v="Germany"/>
    <n v="20"/>
    <x v="3"/>
  </r>
  <r>
    <n v="3"/>
    <n v="44"/>
    <x v="0"/>
    <s v="Mercedes"/>
    <n v="70"/>
    <s v="+5.857s"/>
    <n v="15"/>
    <x v="7"/>
    <s v="Hungary"/>
    <n v="21"/>
    <x v="0"/>
  </r>
  <r>
    <n v="7"/>
    <n v="1"/>
    <x v="1"/>
    <s v="Red Bull Racing Renault"/>
    <n v="70"/>
    <s v="+40.964s"/>
    <n v="6"/>
    <x v="7"/>
    <s v="Hungary"/>
    <n v="2"/>
    <x v="3"/>
  </r>
  <r>
    <n v="5"/>
    <n v="1"/>
    <x v="1"/>
    <s v="Red Bull Racing Renault"/>
    <n v="44"/>
    <s v="+52.196s"/>
    <n v="10"/>
    <x v="7"/>
    <s v="Belgium"/>
    <n v="2"/>
    <x v="3"/>
  </r>
  <r>
    <s v="NC"/>
    <n v="44"/>
    <x v="0"/>
    <s v="Mercedes"/>
    <n v="38"/>
    <s v="DNF"/>
    <n v="0"/>
    <x v="7"/>
    <s v="Belgium"/>
    <n v="3"/>
    <x v="3"/>
  </r>
  <r>
    <n v="1"/>
    <n v="44"/>
    <x v="0"/>
    <s v="Mercedes"/>
    <n v="53"/>
    <d v="1899-12-30T01:19:10"/>
    <n v="25"/>
    <x v="7"/>
    <s v="Italy"/>
    <n v="1"/>
    <x v="2"/>
  </r>
  <r>
    <n v="6"/>
    <n v="1"/>
    <x v="1"/>
    <s v="Red Bull Racing Renault"/>
    <n v="53"/>
    <s v="+59.965s"/>
    <n v="8"/>
    <x v="7"/>
    <s v="Italy"/>
    <n v="8"/>
    <x v="3"/>
  </r>
  <r>
    <n v="1"/>
    <n v="44"/>
    <x v="0"/>
    <s v="Mercedes"/>
    <n v="60"/>
    <d v="1899-12-30T02:00:05"/>
    <n v="25"/>
    <x v="7"/>
    <s v="Singapore"/>
    <n v="1"/>
    <x v="2"/>
  </r>
  <r>
    <n v="2"/>
    <n v="1"/>
    <x v="1"/>
    <s v="Red Bull Racing Renault"/>
    <n v="60"/>
    <s v="+13.534s"/>
    <n v="18"/>
    <x v="7"/>
    <s v="Singapore"/>
    <n v="4"/>
    <x v="1"/>
  </r>
  <r>
    <n v="1"/>
    <n v="44"/>
    <x v="0"/>
    <s v="Mercedes"/>
    <n v="44"/>
    <d v="1899-12-30T01:51:43"/>
    <n v="25"/>
    <x v="7"/>
    <s v="Japan"/>
    <n v="2"/>
    <x v="2"/>
  </r>
  <r>
    <n v="3"/>
    <n v="1"/>
    <x v="1"/>
    <s v="Red Bull Racing Renault"/>
    <n v="44"/>
    <s v="+29.122s"/>
    <n v="15"/>
    <x v="7"/>
    <s v="Japan"/>
    <n v="9"/>
    <x v="0"/>
  </r>
  <r>
    <n v="1"/>
    <n v="44"/>
    <x v="0"/>
    <s v="Mercedes"/>
    <n v="53"/>
    <d v="1899-12-30T01:31:51"/>
    <n v="25"/>
    <x v="7"/>
    <s v="Russia"/>
    <n v="1"/>
    <x v="2"/>
  </r>
  <r>
    <n v="8"/>
    <n v="1"/>
    <x v="1"/>
    <s v="Red Bull Racing Renault"/>
    <n v="53"/>
    <s v="+66.185s"/>
    <n v="4"/>
    <x v="7"/>
    <s v="Russia"/>
    <n v="10"/>
    <x v="3"/>
  </r>
  <r>
    <n v="1"/>
    <n v="44"/>
    <x v="0"/>
    <s v="Mercedes"/>
    <n v="56"/>
    <d v="1899-12-30T01:40:05"/>
    <n v="25"/>
    <x v="7"/>
    <s v="United States"/>
    <n v="2"/>
    <x v="2"/>
  </r>
  <r>
    <n v="7"/>
    <n v="1"/>
    <x v="1"/>
    <s v="Red Bull Racing Renault"/>
    <n v="56"/>
    <s v="+95.734s"/>
    <n v="6"/>
    <x v="7"/>
    <s v="United States"/>
    <n v="18"/>
    <x v="3"/>
  </r>
  <r>
    <n v="2"/>
    <n v="44"/>
    <x v="0"/>
    <s v="Mercedes"/>
    <n v="71"/>
    <s v="+1.457s"/>
    <n v="18"/>
    <x v="7"/>
    <s v="Brazil"/>
    <n v="2"/>
    <x v="1"/>
  </r>
  <r>
    <n v="5"/>
    <n v="1"/>
    <x v="1"/>
    <s v="Red Bull Racing Renault"/>
    <n v="71"/>
    <s v="+51.420s"/>
    <n v="10"/>
    <x v="7"/>
    <s v="Brazil"/>
    <n v="6"/>
    <x v="3"/>
  </r>
  <r>
    <n v="1"/>
    <n v="44"/>
    <x v="0"/>
    <s v="Mercedes"/>
    <n v="55"/>
    <d v="1899-12-30T01:39:03"/>
    <n v="50"/>
    <x v="7"/>
    <s v="Abu Dhabi"/>
    <n v="2"/>
    <x v="2"/>
  </r>
  <r>
    <n v="8"/>
    <n v="1"/>
    <x v="1"/>
    <s v="Red Bull Racing Renault"/>
    <n v="55"/>
    <s v="+72.045s"/>
    <n v="8"/>
    <x v="7"/>
    <s v="Abu Dhabi"/>
    <n v="19"/>
    <x v="3"/>
  </r>
  <r>
    <n v="1"/>
    <n v="44"/>
    <x v="0"/>
    <s v="Mercedes"/>
    <n v="58"/>
    <d v="1899-12-30T01:31:54"/>
    <n v="25"/>
    <x v="8"/>
    <s v="Australia"/>
    <n v="1"/>
    <x v="2"/>
  </r>
  <r>
    <n v="3"/>
    <n v="5"/>
    <x v="1"/>
    <s v="Ferrari"/>
    <n v="58"/>
    <s v="+34.523s"/>
    <n v="15"/>
    <x v="8"/>
    <s v="Australia"/>
    <n v="4"/>
    <x v="0"/>
  </r>
  <r>
    <n v="1"/>
    <n v="5"/>
    <x v="1"/>
    <s v="Ferrari"/>
    <n v="56"/>
    <d v="1899-12-30T01:41:06"/>
    <n v="25"/>
    <x v="8"/>
    <s v="Malaysia"/>
    <n v="1"/>
    <x v="2"/>
  </r>
  <r>
    <n v="2"/>
    <n v="44"/>
    <x v="0"/>
    <s v="Mercedes"/>
    <n v="56"/>
    <s v="+8.569s"/>
    <n v="18"/>
    <x v="8"/>
    <s v="Malaysia"/>
    <n v="2"/>
    <x v="1"/>
  </r>
  <r>
    <n v="1"/>
    <n v="44"/>
    <x v="0"/>
    <s v="Mercedes"/>
    <n v="56"/>
    <d v="1899-12-30T01:39:42"/>
    <n v="25"/>
    <x v="8"/>
    <s v="China"/>
    <n v="1"/>
    <x v="2"/>
  </r>
  <r>
    <n v="3"/>
    <n v="5"/>
    <x v="1"/>
    <s v="Ferrari"/>
    <n v="56"/>
    <s v="+2.988s"/>
    <n v="15"/>
    <x v="8"/>
    <s v="China"/>
    <n v="3"/>
    <x v="0"/>
  </r>
  <r>
    <n v="1"/>
    <n v="44"/>
    <x v="0"/>
    <s v="Mercedes"/>
    <n v="57"/>
    <d v="1899-12-30T01:35:06"/>
    <n v="25"/>
    <x v="8"/>
    <s v="Bahrain"/>
    <n v="1"/>
    <x v="2"/>
  </r>
  <r>
    <n v="5"/>
    <n v="5"/>
    <x v="1"/>
    <s v="Ferrari"/>
    <n v="57"/>
    <s v="+43.989s"/>
    <n v="10"/>
    <x v="8"/>
    <s v="Bahrain"/>
    <n v="2"/>
    <x v="3"/>
  </r>
  <r>
    <n v="2"/>
    <n v="44"/>
    <x v="0"/>
    <s v="Mercedes"/>
    <n v="66"/>
    <s v="+17.551s"/>
    <n v="18"/>
    <x v="8"/>
    <s v="Spain"/>
    <n v="2"/>
    <x v="1"/>
  </r>
  <r>
    <n v="3"/>
    <n v="5"/>
    <x v="1"/>
    <s v="Ferrari"/>
    <n v="66"/>
    <s v="+45.342s"/>
    <n v="15"/>
    <x v="8"/>
    <s v="Spain"/>
    <n v="3"/>
    <x v="0"/>
  </r>
  <r>
    <n v="2"/>
    <n v="5"/>
    <x v="1"/>
    <s v="Ferrari"/>
    <n v="78"/>
    <s v="+4.486s"/>
    <n v="18"/>
    <x v="8"/>
    <s v="Monaco"/>
    <n v="1"/>
    <x v="1"/>
  </r>
  <r>
    <n v="3"/>
    <n v="44"/>
    <x v="0"/>
    <s v="Mercedes"/>
    <n v="78"/>
    <s v="+6.053s"/>
    <n v="15"/>
    <x v="8"/>
    <s v="Monaco"/>
    <n v="3"/>
    <x v="0"/>
  </r>
  <r>
    <n v="1"/>
    <n v="44"/>
    <x v="0"/>
    <s v="Mercedes"/>
    <n v="70"/>
    <d v="1899-12-30T01:31:53"/>
    <n v="25"/>
    <x v="8"/>
    <s v="Canada"/>
    <n v="1"/>
    <x v="2"/>
  </r>
  <r>
    <n v="5"/>
    <n v="5"/>
    <x v="1"/>
    <s v="Ferrari"/>
    <n v="70"/>
    <s v="+49.903s"/>
    <n v="10"/>
    <x v="8"/>
    <s v="Canada"/>
    <n v="18"/>
    <x v="3"/>
  </r>
  <r>
    <n v="2"/>
    <n v="44"/>
    <x v="0"/>
    <s v="Mercedes"/>
    <n v="71"/>
    <s v="+8.800s"/>
    <n v="18"/>
    <x v="8"/>
    <s v="Austria"/>
    <n v="1"/>
    <x v="1"/>
  </r>
  <r>
    <n v="4"/>
    <n v="5"/>
    <x v="1"/>
    <s v="Ferrari"/>
    <n v="71"/>
    <s v="+18.181s"/>
    <n v="12"/>
    <x v="8"/>
    <s v="Austria"/>
    <n v="3"/>
    <x v="3"/>
  </r>
  <r>
    <n v="1"/>
    <n v="44"/>
    <x v="0"/>
    <s v="Mercedes"/>
    <n v="52"/>
    <d v="1899-12-30T01:31:28"/>
    <n v="25"/>
    <x v="8"/>
    <s v="Great Britain"/>
    <n v="1"/>
    <x v="2"/>
  </r>
  <r>
    <n v="3"/>
    <n v="5"/>
    <x v="1"/>
    <s v="Ferrari"/>
    <n v="52"/>
    <s v="+25.443s"/>
    <n v="15"/>
    <x v="8"/>
    <s v="Great Britain"/>
    <n v="6"/>
    <x v="0"/>
  </r>
  <r>
    <n v="1"/>
    <n v="5"/>
    <x v="1"/>
    <s v="Ferrari"/>
    <n v="69"/>
    <d v="1899-12-30T01:46:10"/>
    <n v="25"/>
    <x v="8"/>
    <s v="Hungary"/>
    <n v="1"/>
    <x v="2"/>
  </r>
  <r>
    <n v="6"/>
    <n v="44"/>
    <x v="0"/>
    <s v="Mercedes"/>
    <n v="69"/>
    <s v="+52.025s"/>
    <n v="8"/>
    <x v="8"/>
    <s v="Hungary"/>
    <n v="3"/>
    <x v="3"/>
  </r>
  <r>
    <n v="1"/>
    <n v="44"/>
    <x v="0"/>
    <s v="Mercedes"/>
    <n v="43"/>
    <d v="1899-12-30T01:23:40"/>
    <n v="25"/>
    <x v="8"/>
    <s v="Belgium"/>
    <n v="1"/>
    <x v="2"/>
  </r>
  <r>
    <n v="12"/>
    <n v="5"/>
    <x v="1"/>
    <s v="Ferrari"/>
    <n v="42"/>
    <s v="DNF"/>
    <n v="0"/>
    <x v="8"/>
    <s v="Belgium"/>
    <n v="8"/>
    <x v="3"/>
  </r>
  <r>
    <n v="1"/>
    <n v="44"/>
    <x v="0"/>
    <s v="Mercedes"/>
    <n v="53"/>
    <d v="1899-12-30T01:18:01"/>
    <n v="25"/>
    <x v="8"/>
    <s v="Italy"/>
    <n v="1"/>
    <x v="2"/>
  </r>
  <r>
    <n v="2"/>
    <n v="5"/>
    <x v="1"/>
    <s v="Ferrari"/>
    <n v="53"/>
    <s v="+25.042s"/>
    <n v="18"/>
    <x v="8"/>
    <s v="Italy"/>
    <n v="3"/>
    <x v="1"/>
  </r>
  <r>
    <n v="1"/>
    <n v="5"/>
    <x v="1"/>
    <s v="Ferrari"/>
    <n v="61"/>
    <d v="1899-12-30T02:01:22"/>
    <n v="25"/>
    <x v="8"/>
    <s v="Singapore"/>
    <n v="1"/>
    <x v="2"/>
  </r>
  <r>
    <s v="NC"/>
    <n v="44"/>
    <x v="0"/>
    <s v="Mercedes"/>
    <n v="32"/>
    <s v="DNF"/>
    <n v="0"/>
    <x v="8"/>
    <s v="Singapore"/>
    <n v="5"/>
    <x v="3"/>
  </r>
  <r>
    <n v="1"/>
    <n v="44"/>
    <x v="0"/>
    <s v="Mercedes"/>
    <n v="53"/>
    <d v="1899-12-30T01:28:07"/>
    <n v="25"/>
    <x v="8"/>
    <s v="Japan"/>
    <n v="2"/>
    <x v="2"/>
  </r>
  <r>
    <n v="3"/>
    <n v="5"/>
    <x v="1"/>
    <s v="Ferrari"/>
    <n v="53"/>
    <s v="+20.850s"/>
    <n v="15"/>
    <x v="8"/>
    <s v="Japan"/>
    <n v="4"/>
    <x v="0"/>
  </r>
  <r>
    <n v="1"/>
    <n v="44"/>
    <x v="0"/>
    <s v="Mercedes"/>
    <n v="53"/>
    <d v="1899-12-30T01:37:11"/>
    <n v="25"/>
    <x v="8"/>
    <s v="Russia"/>
    <n v="2"/>
    <x v="2"/>
  </r>
  <r>
    <n v="2"/>
    <n v="5"/>
    <x v="1"/>
    <s v="Ferrari"/>
    <n v="53"/>
    <s v="+5.953s"/>
    <n v="18"/>
    <x v="8"/>
    <s v="Russia"/>
    <n v="4"/>
    <x v="1"/>
  </r>
  <r>
    <n v="1"/>
    <n v="44"/>
    <x v="0"/>
    <s v="Mercedes"/>
    <n v="56"/>
    <d v="1899-12-30T01:50:53"/>
    <n v="25"/>
    <x v="8"/>
    <s v="United States"/>
    <n v="2"/>
    <x v="2"/>
  </r>
  <r>
    <n v="3"/>
    <n v="5"/>
    <x v="1"/>
    <s v="Ferrari"/>
    <n v="56"/>
    <s v="+3.381s"/>
    <n v="15"/>
    <x v="8"/>
    <s v="United States"/>
    <n v="13"/>
    <x v="0"/>
  </r>
  <r>
    <n v="2"/>
    <n v="44"/>
    <x v="0"/>
    <s v="Mercedes"/>
    <n v="71"/>
    <s v="+1.954s"/>
    <n v="18"/>
    <x v="8"/>
    <s v="Mexico"/>
    <n v="2"/>
    <x v="1"/>
  </r>
  <r>
    <s v="NC"/>
    <n v="5"/>
    <x v="1"/>
    <s v="Ferrari"/>
    <n v="50"/>
    <s v="DNF"/>
    <n v="0"/>
    <x v="8"/>
    <s v="Mexico"/>
    <n v="3"/>
    <x v="3"/>
  </r>
  <r>
    <n v="2"/>
    <n v="44"/>
    <x v="0"/>
    <s v="Mercedes"/>
    <n v="71"/>
    <s v="+7.756s"/>
    <n v="18"/>
    <x v="8"/>
    <s v="Brazil"/>
    <n v="2"/>
    <x v="1"/>
  </r>
  <r>
    <n v="3"/>
    <n v="5"/>
    <x v="1"/>
    <s v="Ferrari"/>
    <n v="71"/>
    <s v="+14.244s"/>
    <n v="15"/>
    <x v="8"/>
    <s v="Brazil"/>
    <n v="3"/>
    <x v="0"/>
  </r>
  <r>
    <n v="2"/>
    <n v="44"/>
    <x v="0"/>
    <s v="Mercedes"/>
    <n v="55"/>
    <s v="+8.271s"/>
    <n v="18"/>
    <x v="8"/>
    <s v="Abu Dhabi"/>
    <n v="2"/>
    <x v="1"/>
  </r>
  <r>
    <n v="4"/>
    <n v="5"/>
    <x v="1"/>
    <s v="Ferrari"/>
    <n v="55"/>
    <s v="+43.735s"/>
    <n v="12"/>
    <x v="8"/>
    <s v="Abu Dhabi"/>
    <n v="15"/>
    <x v="3"/>
  </r>
  <r>
    <n v="2"/>
    <n v="44"/>
    <x v="0"/>
    <s v="Mercedes"/>
    <n v="57"/>
    <s v="+8.060s"/>
    <n v="18"/>
    <x v="9"/>
    <s v="Australia"/>
    <n v="1"/>
    <x v="1"/>
  </r>
  <r>
    <n v="3"/>
    <n v="5"/>
    <x v="1"/>
    <s v="Ferrari"/>
    <n v="57"/>
    <s v="+9.643s"/>
    <n v="15"/>
    <x v="9"/>
    <s v="Australia"/>
    <n v="3"/>
    <x v="0"/>
  </r>
  <r>
    <n v="3"/>
    <n v="44"/>
    <x v="0"/>
    <s v="Mercedes"/>
    <n v="57"/>
    <s v="+30.148s"/>
    <n v="15"/>
    <x v="9"/>
    <s v="Bahrain"/>
    <n v="1"/>
    <x v="0"/>
  </r>
  <r>
    <s v="NC"/>
    <n v="5"/>
    <x v="1"/>
    <s v="Ferrari"/>
    <n v="0"/>
    <s v="DNS"/>
    <n v="0"/>
    <x v="9"/>
    <s v="Bahrain"/>
    <n v="3"/>
    <x v="3"/>
  </r>
  <r>
    <n v="2"/>
    <n v="5"/>
    <x v="1"/>
    <s v="Ferrari"/>
    <n v="56"/>
    <s v="+37.776s"/>
    <n v="18"/>
    <x v="9"/>
    <s v="China"/>
    <n v="4"/>
    <x v="1"/>
  </r>
  <r>
    <n v="7"/>
    <n v="44"/>
    <x v="0"/>
    <s v="Mercedes"/>
    <n v="56"/>
    <s v="+78.230s"/>
    <n v="6"/>
    <x v="9"/>
    <s v="China"/>
    <n v="22"/>
    <x v="3"/>
  </r>
  <r>
    <n v="2"/>
    <n v="44"/>
    <x v="0"/>
    <s v="Mercedes"/>
    <n v="53"/>
    <s v="+25.022s"/>
    <n v="18"/>
    <x v="9"/>
    <s v="Russia"/>
    <n v="7"/>
    <x v="1"/>
  </r>
  <r>
    <s v="NC"/>
    <n v="5"/>
    <x v="1"/>
    <s v="Ferrari"/>
    <n v="0"/>
    <s v="DNF"/>
    <n v="0"/>
    <x v="9"/>
    <s v="Russia"/>
    <n v="10"/>
    <x v="3"/>
  </r>
  <r>
    <n v="3"/>
    <n v="5"/>
    <x v="1"/>
    <s v="Ferrari"/>
    <n v="66"/>
    <s v="+5.581s"/>
    <n v="15"/>
    <x v="9"/>
    <s v="Spain"/>
    <n v="1"/>
    <x v="0"/>
  </r>
  <r>
    <s v="NC"/>
    <n v="44"/>
    <x v="0"/>
    <s v="Mercedes"/>
    <n v="0"/>
    <s v="DNF"/>
    <n v="0"/>
    <x v="9"/>
    <s v="Spain"/>
    <n v="6"/>
    <x v="3"/>
  </r>
  <r>
    <n v="1"/>
    <n v="44"/>
    <x v="0"/>
    <s v="Mercedes"/>
    <n v="78"/>
    <d v="1899-12-30T01:59:29"/>
    <n v="25"/>
    <x v="9"/>
    <s v="Monaco"/>
    <n v="3"/>
    <x v="2"/>
  </r>
  <r>
    <n v="4"/>
    <n v="5"/>
    <x v="1"/>
    <s v="Ferrari"/>
    <n v="78"/>
    <s v="+15.846s"/>
    <n v="12"/>
    <x v="9"/>
    <s v="Monaco"/>
    <n v="4"/>
    <x v="3"/>
  </r>
  <r>
    <n v="1"/>
    <n v="44"/>
    <x v="0"/>
    <s v="Mercedes"/>
    <n v="70"/>
    <d v="1899-12-30T01:31:05"/>
    <n v="25"/>
    <x v="9"/>
    <s v="Canada"/>
    <n v="1"/>
    <x v="2"/>
  </r>
  <r>
    <n v="2"/>
    <n v="5"/>
    <x v="1"/>
    <s v="Ferrari"/>
    <n v="70"/>
    <s v="+5.011s"/>
    <n v="18"/>
    <x v="9"/>
    <s v="Canada"/>
    <n v="3"/>
    <x v="1"/>
  </r>
  <r>
    <n v="2"/>
    <n v="5"/>
    <x v="1"/>
    <s v="Ferrari"/>
    <n v="51"/>
    <s v="+16.696s"/>
    <n v="18"/>
    <x v="9"/>
    <s v="Europe"/>
    <n v="3"/>
    <x v="1"/>
  </r>
  <r>
    <n v="5"/>
    <n v="44"/>
    <x v="0"/>
    <s v="Mercedes"/>
    <n v="51"/>
    <s v="+56.335s"/>
    <n v="10"/>
    <x v="9"/>
    <s v="Europe"/>
    <n v="10"/>
    <x v="3"/>
  </r>
  <r>
    <n v="1"/>
    <n v="44"/>
    <x v="0"/>
    <s v="Mercedes"/>
    <n v="71"/>
    <d v="1899-12-30T01:27:38"/>
    <n v="25"/>
    <x v="9"/>
    <s v="Austria"/>
    <n v="1"/>
    <x v="2"/>
  </r>
  <r>
    <s v="NC"/>
    <n v="5"/>
    <x v="1"/>
    <s v="Ferrari"/>
    <n v="26"/>
    <s v="DNF"/>
    <n v="0"/>
    <x v="9"/>
    <s v="Austria"/>
    <n v="9"/>
    <x v="3"/>
  </r>
  <r>
    <n v="1"/>
    <n v="44"/>
    <x v="0"/>
    <s v="Mercedes"/>
    <n v="52"/>
    <d v="1899-12-30T01:34:56"/>
    <n v="25"/>
    <x v="9"/>
    <s v="Great Britain"/>
    <n v="1"/>
    <x v="2"/>
  </r>
  <r>
    <n v="9"/>
    <n v="5"/>
    <x v="1"/>
    <s v="Ferrari"/>
    <n v="52"/>
    <s v="+91.654s"/>
    <n v="2"/>
    <x v="9"/>
    <s v="Great Britain"/>
    <n v="11"/>
    <x v="3"/>
  </r>
  <r>
    <n v="1"/>
    <n v="44"/>
    <x v="0"/>
    <s v="Mercedes"/>
    <n v="70"/>
    <d v="1899-12-30T01:40:30"/>
    <n v="25"/>
    <x v="9"/>
    <s v="Hungary"/>
    <n v="2"/>
    <x v="2"/>
  </r>
  <r>
    <n v="4"/>
    <n v="5"/>
    <x v="1"/>
    <s v="Ferrari"/>
    <n v="70"/>
    <s v="+28.213s"/>
    <n v="12"/>
    <x v="9"/>
    <s v="Hungary"/>
    <n v="5"/>
    <x v="3"/>
  </r>
  <r>
    <n v="1"/>
    <n v="44"/>
    <x v="0"/>
    <s v="Mercedes"/>
    <n v="67"/>
    <d v="1899-12-30T01:30:44"/>
    <n v="25"/>
    <x v="9"/>
    <s v="Germany"/>
    <n v="2"/>
    <x v="2"/>
  </r>
  <r>
    <n v="5"/>
    <n v="5"/>
    <x v="1"/>
    <s v="Ferrari"/>
    <n v="67"/>
    <s v="+32.570s"/>
    <n v="10"/>
    <x v="9"/>
    <s v="Germany"/>
    <n v="6"/>
    <x v="3"/>
  </r>
  <r>
    <n v="3"/>
    <n v="44"/>
    <x v="0"/>
    <s v="Mercedes"/>
    <n v="44"/>
    <s v="+27.634s"/>
    <n v="15"/>
    <x v="9"/>
    <s v="Belgium"/>
    <n v="4"/>
    <x v="0"/>
  </r>
  <r>
    <n v="6"/>
    <n v="5"/>
    <x v="1"/>
    <s v="Ferrari"/>
    <n v="44"/>
    <s v="+45.394s"/>
    <n v="8"/>
    <x v="9"/>
    <s v="Belgium"/>
    <n v="21"/>
    <x v="3"/>
  </r>
  <r>
    <n v="2"/>
    <n v="44"/>
    <x v="0"/>
    <s v="Mercedes"/>
    <n v="53"/>
    <s v="+15.070s"/>
    <n v="18"/>
    <x v="9"/>
    <s v="Italy"/>
    <n v="1"/>
    <x v="1"/>
  </r>
  <r>
    <n v="3"/>
    <n v="5"/>
    <x v="1"/>
    <s v="Ferrari"/>
    <n v="53"/>
    <s v="+20.990s"/>
    <n v="15"/>
    <x v="9"/>
    <s v="Italy"/>
    <n v="3"/>
    <x v="0"/>
  </r>
  <r>
    <n v="3"/>
    <n v="44"/>
    <x v="0"/>
    <s v="Mercedes"/>
    <n v="61"/>
    <s v="+8.038s"/>
    <n v="15"/>
    <x v="9"/>
    <s v="Singapore"/>
    <n v="3"/>
    <x v="0"/>
  </r>
  <r>
    <n v="5"/>
    <n v="5"/>
    <x v="1"/>
    <s v="Ferrari"/>
    <n v="61"/>
    <s v="+27.694s"/>
    <n v="10"/>
    <x v="9"/>
    <s v="Singapore"/>
    <n v="22"/>
    <x v="3"/>
  </r>
  <r>
    <s v="NC"/>
    <n v="44"/>
    <x v="0"/>
    <s v="Mercedes"/>
    <n v="40"/>
    <s v="DNF"/>
    <n v="0"/>
    <x v="9"/>
    <s v="Malaysia"/>
    <n v="1"/>
    <x v="3"/>
  </r>
  <r>
    <s v="NC"/>
    <n v="5"/>
    <x v="1"/>
    <s v="Ferrari"/>
    <n v="0"/>
    <s v="DNF"/>
    <n v="0"/>
    <x v="9"/>
    <s v="Malaysia"/>
    <n v="5"/>
    <x v="3"/>
  </r>
  <r>
    <n v="3"/>
    <n v="44"/>
    <x v="0"/>
    <s v="Mercedes"/>
    <n v="53"/>
    <s v="+5.776s"/>
    <n v="15"/>
    <x v="9"/>
    <s v="Japan"/>
    <n v="2"/>
    <x v="0"/>
  </r>
  <r>
    <n v="4"/>
    <n v="5"/>
    <x v="1"/>
    <s v="Ferrari"/>
    <n v="53"/>
    <s v="+20.269s"/>
    <n v="12"/>
    <x v="9"/>
    <s v="Japan"/>
    <n v="6"/>
    <x v="3"/>
  </r>
  <r>
    <n v="1"/>
    <n v="44"/>
    <x v="0"/>
    <s v="Mercedes"/>
    <n v="56"/>
    <d v="1899-12-30T01:38:13"/>
    <n v="25"/>
    <x v="9"/>
    <s v="United States"/>
    <n v="1"/>
    <x v="2"/>
  </r>
  <r>
    <n v="4"/>
    <n v="5"/>
    <x v="1"/>
    <s v="Ferrari"/>
    <n v="56"/>
    <s v="+43.134s"/>
    <n v="12"/>
    <x v="9"/>
    <s v="United States"/>
    <n v="6"/>
    <x v="3"/>
  </r>
  <r>
    <n v="1"/>
    <n v="44"/>
    <x v="0"/>
    <s v="Mercedes"/>
    <n v="71"/>
    <d v="1899-12-30T01:40:31"/>
    <n v="25"/>
    <x v="9"/>
    <s v="Mexico"/>
    <n v="1"/>
    <x v="2"/>
  </r>
  <r>
    <n v="5"/>
    <n v="5"/>
    <x v="1"/>
    <s v="Ferrari"/>
    <n v="71"/>
    <s v="+27.313s"/>
    <n v="10"/>
    <x v="9"/>
    <s v="Mexico"/>
    <n v="7"/>
    <x v="3"/>
  </r>
  <r>
    <n v="1"/>
    <n v="44"/>
    <x v="0"/>
    <s v="Mercedes"/>
    <n v="71"/>
    <d v="1899-12-30T03:01:01"/>
    <n v="25"/>
    <x v="9"/>
    <s v="Brazil"/>
    <n v="1"/>
    <x v="2"/>
  </r>
  <r>
    <n v="5"/>
    <n v="5"/>
    <x v="1"/>
    <s v="Ferrari"/>
    <n v="71"/>
    <s v="+26.334s"/>
    <n v="10"/>
    <x v="9"/>
    <s v="Brazil"/>
    <n v="5"/>
    <x v="3"/>
  </r>
  <r>
    <n v="1"/>
    <n v="44"/>
    <x v="0"/>
    <s v="Mercedes"/>
    <n v="55"/>
    <d v="1899-12-30T01:38:04"/>
    <n v="25"/>
    <x v="9"/>
    <s v="Abu Dhabi"/>
    <n v="1"/>
    <x v="2"/>
  </r>
  <r>
    <n v="3"/>
    <n v="5"/>
    <x v="1"/>
    <s v="Ferrari"/>
    <n v="55"/>
    <s v="+0.843s"/>
    <n v="15"/>
    <x v="9"/>
    <s v="Abu Dhabi"/>
    <n v="5"/>
    <x v="0"/>
  </r>
  <r>
    <n v="1"/>
    <n v="5"/>
    <x v="1"/>
    <s v="Ferrari"/>
    <n v="57"/>
    <d v="1899-12-30T01:24:12"/>
    <n v="25"/>
    <x v="10"/>
    <s v="Australia"/>
    <n v="1"/>
    <x v="2"/>
  </r>
  <r>
    <n v="2"/>
    <n v="44"/>
    <x v="0"/>
    <s v="Mercedes"/>
    <n v="57"/>
    <s v="+9.975s"/>
    <n v="18"/>
    <x v="10"/>
    <s v="Australia"/>
    <n v="2"/>
    <x v="1"/>
  </r>
  <r>
    <n v="1"/>
    <n v="44"/>
    <x v="0"/>
    <s v="Mercedes"/>
    <n v="56"/>
    <d v="1899-12-30T01:37:36"/>
    <n v="25"/>
    <x v="10"/>
    <s v="China"/>
    <n v="1"/>
    <x v="2"/>
  </r>
  <r>
    <n v="2"/>
    <n v="5"/>
    <x v="1"/>
    <s v="Ferrari"/>
    <n v="56"/>
    <s v="+6.250s"/>
    <n v="18"/>
    <x v="10"/>
    <s v="China"/>
    <n v="2"/>
    <x v="1"/>
  </r>
  <r>
    <n v="1"/>
    <n v="5"/>
    <x v="1"/>
    <s v="Ferrari"/>
    <n v="57"/>
    <d v="1899-12-30T01:33:53"/>
    <n v="25"/>
    <x v="10"/>
    <s v="Bahrain"/>
    <n v="2"/>
    <x v="2"/>
  </r>
  <r>
    <n v="2"/>
    <n v="44"/>
    <x v="0"/>
    <s v="Mercedes"/>
    <n v="57"/>
    <s v="+6.660s"/>
    <n v="18"/>
    <x v="10"/>
    <s v="Bahrain"/>
    <n v="3"/>
    <x v="1"/>
  </r>
  <r>
    <n v="2"/>
    <n v="5"/>
    <x v="1"/>
    <s v="Ferrari"/>
    <n v="52"/>
    <s v="+0.617s"/>
    <n v="18"/>
    <x v="10"/>
    <s v="Russia"/>
    <n v="1"/>
    <x v="1"/>
  </r>
  <r>
    <n v="4"/>
    <n v="44"/>
    <x v="0"/>
    <s v="Mercedes"/>
    <n v="52"/>
    <s v="+36.320s"/>
    <n v="12"/>
    <x v="10"/>
    <s v="Russia"/>
    <n v="4"/>
    <x v="3"/>
  </r>
  <r>
    <n v="1"/>
    <n v="44"/>
    <x v="0"/>
    <s v="Mercedes"/>
    <n v="66"/>
    <d v="1899-12-30T01:35:56"/>
    <n v="25"/>
    <x v="10"/>
    <s v="Spain"/>
    <n v="1"/>
    <x v="2"/>
  </r>
  <r>
    <n v="2"/>
    <n v="5"/>
    <x v="1"/>
    <s v="Ferrari"/>
    <n v="66"/>
    <s v="+3.490s"/>
    <n v="18"/>
    <x v="10"/>
    <s v="Spain"/>
    <n v="2"/>
    <x v="1"/>
  </r>
  <r>
    <n v="1"/>
    <n v="5"/>
    <x v="1"/>
    <s v="Ferrari"/>
    <n v="78"/>
    <d v="1899-12-30T01:44:44"/>
    <n v="25"/>
    <x v="10"/>
    <s v="Monaco"/>
    <n v="2"/>
    <x v="2"/>
  </r>
  <r>
    <n v="7"/>
    <n v="44"/>
    <x v="0"/>
    <s v="Mercedes"/>
    <n v="78"/>
    <s v="+15.801s"/>
    <n v="6"/>
    <x v="10"/>
    <s v="Monaco"/>
    <n v="13"/>
    <x v="3"/>
  </r>
  <r>
    <n v="1"/>
    <n v="44"/>
    <x v="0"/>
    <s v="Mercedes"/>
    <n v="70"/>
    <d v="1899-12-30T01:33:05"/>
    <n v="25"/>
    <x v="10"/>
    <s v="Canada"/>
    <n v="1"/>
    <x v="2"/>
  </r>
  <r>
    <n v="4"/>
    <n v="5"/>
    <x v="1"/>
    <s v="Ferrari"/>
    <n v="70"/>
    <s v="+35.907s"/>
    <n v="12"/>
    <x v="10"/>
    <s v="Canada"/>
    <n v="2"/>
    <x v="3"/>
  </r>
  <r>
    <n v="4"/>
    <n v="5"/>
    <x v="1"/>
    <s v="Ferrari"/>
    <n v="51"/>
    <s v="+5.976s"/>
    <n v="12"/>
    <x v="10"/>
    <s v="Azerbaijan"/>
    <n v="1"/>
    <x v="3"/>
  </r>
  <r>
    <n v="5"/>
    <n v="44"/>
    <x v="0"/>
    <s v="Mercedes"/>
    <n v="51"/>
    <s v="+6.188s"/>
    <n v="10"/>
    <x v="10"/>
    <s v="Azerbaijan"/>
    <n v="4"/>
    <x v="3"/>
  </r>
  <r>
    <n v="2"/>
    <n v="5"/>
    <x v="1"/>
    <s v="Ferrari"/>
    <n v="71"/>
    <s v="+0.658s"/>
    <n v="18"/>
    <x v="10"/>
    <s v="Austria"/>
    <n v="2"/>
    <x v="1"/>
  </r>
  <r>
    <n v="4"/>
    <n v="44"/>
    <x v="0"/>
    <s v="Mercedes"/>
    <n v="71"/>
    <s v="+7.430s"/>
    <n v="12"/>
    <x v="10"/>
    <s v="Austria"/>
    <n v="8"/>
    <x v="3"/>
  </r>
  <r>
    <n v="1"/>
    <n v="44"/>
    <x v="0"/>
    <s v="Mercedes"/>
    <n v="51"/>
    <d v="1899-12-30T01:21:27"/>
    <n v="25"/>
    <x v="10"/>
    <s v="Great Britain"/>
    <n v="1"/>
    <x v="2"/>
  </r>
  <r>
    <n v="7"/>
    <n v="5"/>
    <x v="1"/>
    <s v="Ferrari"/>
    <n v="51"/>
    <s v="+93.989s"/>
    <n v="6"/>
    <x v="10"/>
    <s v="Great Britain"/>
    <n v="3"/>
    <x v="3"/>
  </r>
  <r>
    <n v="1"/>
    <n v="5"/>
    <x v="1"/>
    <s v="Ferrari"/>
    <n v="70"/>
    <d v="1899-12-30T01:39:47"/>
    <n v="25"/>
    <x v="10"/>
    <s v="Hungary"/>
    <n v="1"/>
    <x v="2"/>
  </r>
  <r>
    <n v="4"/>
    <n v="44"/>
    <x v="0"/>
    <s v="Mercedes"/>
    <n v="70"/>
    <s v="+12.885s"/>
    <n v="12"/>
    <x v="10"/>
    <s v="Hungary"/>
    <n v="4"/>
    <x v="3"/>
  </r>
  <r>
    <n v="1"/>
    <n v="44"/>
    <x v="0"/>
    <s v="Mercedes"/>
    <n v="44"/>
    <d v="1899-12-30T01:24:43"/>
    <n v="25"/>
    <x v="10"/>
    <s v="Belgium"/>
    <n v="1"/>
    <x v="2"/>
  </r>
  <r>
    <n v="2"/>
    <n v="5"/>
    <x v="1"/>
    <s v="Ferrari"/>
    <n v="44"/>
    <s v="+2.358s"/>
    <n v="18"/>
    <x v="10"/>
    <s v="Belgium"/>
    <n v="2"/>
    <x v="1"/>
  </r>
  <r>
    <n v="1"/>
    <n v="44"/>
    <x v="0"/>
    <s v="Mercedes"/>
    <n v="53"/>
    <d v="1899-12-30T01:15:32"/>
    <n v="25"/>
    <x v="10"/>
    <s v="Italy"/>
    <n v="1"/>
    <x v="2"/>
  </r>
  <r>
    <n v="3"/>
    <n v="5"/>
    <x v="1"/>
    <s v="Ferrari"/>
    <n v="53"/>
    <s v="+36.317s"/>
    <n v="15"/>
    <x v="10"/>
    <s v="Italy"/>
    <n v="6"/>
    <x v="0"/>
  </r>
  <r>
    <n v="1"/>
    <n v="44"/>
    <x v="0"/>
    <s v="Mercedes"/>
    <n v="58"/>
    <d v="1899-12-30T02:03:24"/>
    <n v="25"/>
    <x v="10"/>
    <s v="Singapore"/>
    <n v="1"/>
    <x v="2"/>
  </r>
  <r>
    <s v="NC"/>
    <n v="5"/>
    <x v="1"/>
    <s v="Ferrari"/>
    <n v="0"/>
    <s v="DNF"/>
    <n v="0"/>
    <x v="10"/>
    <s v="Singapore"/>
    <n v="5"/>
    <x v="3"/>
  </r>
  <r>
    <n v="2"/>
    <n v="44"/>
    <x v="0"/>
    <s v="Mercedes"/>
    <n v="56"/>
    <s v="+12.770s"/>
    <n v="18"/>
    <x v="10"/>
    <s v="Malaysia"/>
    <n v="1"/>
    <x v="1"/>
  </r>
  <r>
    <n v="4"/>
    <n v="5"/>
    <x v="1"/>
    <s v="Ferrari"/>
    <n v="56"/>
    <s v="+37.362s"/>
    <n v="12"/>
    <x v="10"/>
    <s v="Malaysia"/>
    <n v="20"/>
    <x v="3"/>
  </r>
  <r>
    <n v="1"/>
    <n v="44"/>
    <x v="0"/>
    <s v="Mercedes"/>
    <n v="53"/>
    <d v="1899-12-30T01:27:31"/>
    <n v="25"/>
    <x v="10"/>
    <s v="Japan"/>
    <n v="1"/>
    <x v="2"/>
  </r>
  <r>
    <s v="NC"/>
    <n v="5"/>
    <x v="1"/>
    <s v="Ferrari"/>
    <n v="4"/>
    <s v="DNF"/>
    <n v="0"/>
    <x v="10"/>
    <s v="Japan"/>
    <n v="2"/>
    <x v="3"/>
  </r>
  <r>
    <n v="1"/>
    <n v="44"/>
    <x v="0"/>
    <s v="Mercedes"/>
    <n v="56"/>
    <d v="1899-12-30T01:33:51"/>
    <n v="25"/>
    <x v="10"/>
    <s v="United States"/>
    <n v="1"/>
    <x v="2"/>
  </r>
  <r>
    <n v="2"/>
    <n v="5"/>
    <x v="1"/>
    <s v="Ferrari"/>
    <n v="56"/>
    <s v="+10.143s"/>
    <n v="18"/>
    <x v="10"/>
    <s v="United States"/>
    <n v="2"/>
    <x v="1"/>
  </r>
  <r>
    <n v="4"/>
    <n v="5"/>
    <x v="1"/>
    <s v="Ferrari"/>
    <n v="71"/>
    <s v="+70.078s"/>
    <n v="12"/>
    <x v="10"/>
    <s v="Mexico"/>
    <n v="1"/>
    <x v="3"/>
  </r>
  <r>
    <n v="9"/>
    <n v="44"/>
    <x v="0"/>
    <s v="Mercedes"/>
    <n v="70"/>
    <s v="+1 lap"/>
    <n v="2"/>
    <x v="10"/>
    <s v="Mexico"/>
    <n v="3"/>
    <x v="3"/>
  </r>
  <r>
    <n v="1"/>
    <n v="5"/>
    <x v="1"/>
    <s v="Ferrari"/>
    <n v="71"/>
    <d v="1899-12-30T01:31:26"/>
    <n v="25"/>
    <x v="10"/>
    <s v="Brazil"/>
    <n v="2"/>
    <x v="2"/>
  </r>
  <r>
    <n v="4"/>
    <n v="44"/>
    <x v="0"/>
    <s v="Mercedes"/>
    <n v="71"/>
    <s v="+5.468s"/>
    <n v="12"/>
    <x v="10"/>
    <s v="Brazil"/>
    <n v="20"/>
    <x v="3"/>
  </r>
  <r>
    <n v="2"/>
    <n v="44"/>
    <x v="0"/>
    <s v="Mercedes"/>
    <n v="55"/>
    <s v="+3.899s"/>
    <n v="18"/>
    <x v="10"/>
    <s v="Abu Dhabi"/>
    <n v="2"/>
    <x v="1"/>
  </r>
  <r>
    <n v="3"/>
    <n v="5"/>
    <x v="1"/>
    <s v="Ferrari"/>
    <n v="55"/>
    <s v="+19.330s"/>
    <n v="15"/>
    <x v="10"/>
    <s v="Abu Dhabi"/>
    <n v="3"/>
    <x v="0"/>
  </r>
  <r>
    <n v="1"/>
    <n v="5"/>
    <x v="1"/>
    <s v="Ferrari"/>
    <n v="58"/>
    <d v="1899-12-30T01:29:33"/>
    <n v="25"/>
    <x v="11"/>
    <s v="Australia"/>
    <n v="1"/>
    <x v="2"/>
  </r>
  <r>
    <n v="2"/>
    <n v="44"/>
    <x v="0"/>
    <s v="Mercedes"/>
    <n v="58"/>
    <s v="+5.036s"/>
    <n v="18"/>
    <x v="11"/>
    <s v="Australia"/>
    <n v="3"/>
    <x v="1"/>
  </r>
  <r>
    <n v="1"/>
    <n v="5"/>
    <x v="1"/>
    <s v="Ferrari"/>
    <n v="57"/>
    <d v="1899-12-30T01:32:02"/>
    <n v="25"/>
    <x v="11"/>
    <s v="Bahrain"/>
    <n v="1"/>
    <x v="2"/>
  </r>
  <r>
    <n v="3"/>
    <n v="44"/>
    <x v="0"/>
    <s v="Mercedes"/>
    <n v="57"/>
    <s v="+6.512s"/>
    <n v="15"/>
    <x v="11"/>
    <s v="Bahrain"/>
    <n v="9"/>
    <x v="0"/>
  </r>
  <r>
    <n v="4"/>
    <n v="44"/>
    <x v="0"/>
    <s v="Mercedes"/>
    <n v="56"/>
    <s v="+16.985s"/>
    <n v="12"/>
    <x v="11"/>
    <s v="China"/>
    <n v="1"/>
    <x v="3"/>
  </r>
  <r>
    <n v="8"/>
    <n v="5"/>
    <x v="1"/>
    <s v="Ferrari"/>
    <n v="56"/>
    <s v="+35.286s"/>
    <n v="4"/>
    <x v="11"/>
    <s v="China"/>
    <n v="4"/>
    <x v="3"/>
  </r>
  <r>
    <n v="1"/>
    <n v="44"/>
    <x v="0"/>
    <s v="Mercedes"/>
    <n v="51"/>
    <d v="1899-12-30T01:43:44"/>
    <n v="25"/>
    <x v="11"/>
    <s v="Azerbaijan"/>
    <n v="1"/>
    <x v="2"/>
  </r>
  <r>
    <n v="4"/>
    <n v="5"/>
    <x v="1"/>
    <s v="Ferrari"/>
    <n v="51"/>
    <s v="+5.329s"/>
    <n v="12"/>
    <x v="11"/>
    <s v="Azerbaijan"/>
    <n v="2"/>
    <x v="3"/>
  </r>
  <r>
    <n v="1"/>
    <n v="44"/>
    <x v="0"/>
    <s v="Mercedes"/>
    <n v="66"/>
    <d v="1899-12-30T01:35:30"/>
    <n v="25"/>
    <x v="11"/>
    <s v="Spain"/>
    <n v="1"/>
    <x v="2"/>
  </r>
  <r>
    <n v="4"/>
    <n v="5"/>
    <x v="1"/>
    <s v="Ferrari"/>
    <n v="66"/>
    <s v="+27.584s"/>
    <n v="12"/>
    <x v="11"/>
    <s v="Spain"/>
    <n v="3"/>
    <x v="3"/>
  </r>
  <r>
    <n v="2"/>
    <n v="5"/>
    <x v="1"/>
    <s v="Ferrari"/>
    <n v="78"/>
    <s v="+7.336s"/>
    <n v="18"/>
    <x v="11"/>
    <s v="Monaco"/>
    <n v="2"/>
    <x v="1"/>
  </r>
  <r>
    <n v="3"/>
    <n v="44"/>
    <x v="0"/>
    <s v="Mercedes"/>
    <n v="78"/>
    <s v="+17.013s"/>
    <n v="15"/>
    <x v="11"/>
    <s v="Monaco"/>
    <n v="3"/>
    <x v="0"/>
  </r>
  <r>
    <n v="1"/>
    <n v="5"/>
    <x v="1"/>
    <s v="Ferrari"/>
    <n v="68"/>
    <d v="1899-12-30T01:28:31"/>
    <n v="25"/>
    <x v="11"/>
    <s v="Canada"/>
    <n v="1"/>
    <x v="2"/>
  </r>
  <r>
    <n v="5"/>
    <n v="44"/>
    <x v="0"/>
    <s v="Mercedes"/>
    <n v="68"/>
    <s v="+21.559s"/>
    <n v="10"/>
    <x v="11"/>
    <s v="Canada"/>
    <n v="4"/>
    <x v="3"/>
  </r>
  <r>
    <n v="1"/>
    <n v="44"/>
    <x v="0"/>
    <s v="Mercedes"/>
    <n v="53"/>
    <d v="1899-12-30T01:30:11"/>
    <n v="25"/>
    <x v="11"/>
    <s v="France"/>
    <n v="1"/>
    <x v="2"/>
  </r>
  <r>
    <n v="5"/>
    <n v="5"/>
    <x v="1"/>
    <s v="Ferrari"/>
    <n v="53"/>
    <s v="+61.935s"/>
    <n v="10"/>
    <x v="11"/>
    <s v="France"/>
    <n v="3"/>
    <x v="3"/>
  </r>
  <r>
    <n v="3"/>
    <n v="5"/>
    <x v="1"/>
    <s v="Ferrari"/>
    <n v="71"/>
    <s v="+3.181s"/>
    <n v="15"/>
    <x v="11"/>
    <s v="Austria"/>
    <n v="2"/>
    <x v="0"/>
  </r>
  <r>
    <s v="NC"/>
    <n v="44"/>
    <x v="0"/>
    <s v="Mercedes"/>
    <n v="62"/>
    <s v="DNF"/>
    <n v="0"/>
    <x v="11"/>
    <s v="Austria"/>
    <n v="6"/>
    <x v="3"/>
  </r>
  <r>
    <n v="1"/>
    <n v="5"/>
    <x v="1"/>
    <s v="Ferrari"/>
    <n v="52"/>
    <d v="1899-12-30T01:27:30"/>
    <n v="25"/>
    <x v="11"/>
    <s v="Great Britain"/>
    <n v="1"/>
    <x v="2"/>
  </r>
  <r>
    <n v="2"/>
    <n v="44"/>
    <x v="0"/>
    <s v="Mercedes"/>
    <n v="52"/>
    <s v="+2.264s"/>
    <n v="18"/>
    <x v="11"/>
    <s v="Great Britain"/>
    <n v="2"/>
    <x v="1"/>
  </r>
  <r>
    <n v="1"/>
    <n v="44"/>
    <x v="0"/>
    <s v="Mercedes"/>
    <n v="67"/>
    <d v="1899-12-30T01:32:30"/>
    <n v="25"/>
    <x v="11"/>
    <s v="Germany"/>
    <n v="1"/>
    <x v="2"/>
  </r>
  <r>
    <s v="NC"/>
    <n v="5"/>
    <x v="1"/>
    <s v="Ferrari"/>
    <n v="51"/>
    <s v="DNF"/>
    <n v="0"/>
    <x v="11"/>
    <s v="Germany"/>
    <n v="14"/>
    <x v="3"/>
  </r>
  <r>
    <n v="1"/>
    <n v="44"/>
    <x v="0"/>
    <s v="Mercedes"/>
    <n v="70"/>
    <d v="1899-12-30T01:37:16"/>
    <n v="25"/>
    <x v="11"/>
    <s v="Hungary"/>
    <n v="1"/>
    <x v="2"/>
  </r>
  <r>
    <n v="2"/>
    <n v="5"/>
    <x v="1"/>
    <s v="Ferrari"/>
    <n v="70"/>
    <s v="+17.123s"/>
    <n v="18"/>
    <x v="11"/>
    <s v="Hungary"/>
    <n v="4"/>
    <x v="1"/>
  </r>
  <r>
    <n v="1"/>
    <n v="5"/>
    <x v="1"/>
    <s v="Ferrari"/>
    <n v="44"/>
    <d v="1899-12-30T01:23:34"/>
    <n v="25"/>
    <x v="11"/>
    <s v="Belgium"/>
    <n v="1"/>
    <x v="2"/>
  </r>
  <r>
    <n v="2"/>
    <n v="44"/>
    <x v="0"/>
    <s v="Mercedes"/>
    <n v="44"/>
    <s v="+11.061s"/>
    <n v="18"/>
    <x v="11"/>
    <s v="Belgium"/>
    <n v="2"/>
    <x v="1"/>
  </r>
  <r>
    <n v="1"/>
    <n v="44"/>
    <x v="0"/>
    <s v="Mercedes"/>
    <n v="53"/>
    <d v="1899-12-30T01:16:54"/>
    <n v="25"/>
    <x v="11"/>
    <s v="Italy"/>
    <n v="2"/>
    <x v="2"/>
  </r>
  <r>
    <n v="4"/>
    <n v="5"/>
    <x v="1"/>
    <s v="Ferrari"/>
    <n v="53"/>
    <s v="+16.151s"/>
    <n v="12"/>
    <x v="11"/>
    <s v="Italy"/>
    <n v="3"/>
    <x v="3"/>
  </r>
  <r>
    <n v="1"/>
    <n v="44"/>
    <x v="0"/>
    <s v="Mercedes"/>
    <n v="61"/>
    <d v="1899-12-30T01:51:12"/>
    <n v="25"/>
    <x v="11"/>
    <s v="Singapore"/>
    <n v="1"/>
    <x v="2"/>
  </r>
  <r>
    <n v="3"/>
    <n v="5"/>
    <x v="1"/>
    <s v="Ferrari"/>
    <n v="61"/>
    <s v="+39.945s"/>
    <n v="15"/>
    <x v="11"/>
    <s v="Singapore"/>
    <n v="3"/>
    <x v="0"/>
  </r>
  <r>
    <n v="1"/>
    <n v="44"/>
    <x v="0"/>
    <s v="Mercedes"/>
    <n v="53"/>
    <d v="1899-12-30T01:27:25"/>
    <n v="25"/>
    <x v="11"/>
    <s v="Russia"/>
    <n v="2"/>
    <x v="2"/>
  </r>
  <r>
    <n v="3"/>
    <n v="5"/>
    <x v="1"/>
    <s v="Ferrari"/>
    <n v="53"/>
    <s v="+7.487s"/>
    <n v="15"/>
    <x v="11"/>
    <s v="Russia"/>
    <n v="3"/>
    <x v="0"/>
  </r>
  <r>
    <n v="1"/>
    <n v="44"/>
    <x v="0"/>
    <s v="Mercedes"/>
    <n v="53"/>
    <d v="1899-12-30T01:27:17"/>
    <n v="25"/>
    <x v="11"/>
    <s v="Japan"/>
    <n v="1"/>
    <x v="2"/>
  </r>
  <r>
    <n v="6"/>
    <n v="5"/>
    <x v="1"/>
    <s v="Ferrari"/>
    <n v="53"/>
    <s v="+69.873s"/>
    <n v="8"/>
    <x v="11"/>
    <s v="Japan"/>
    <n v="8"/>
    <x v="3"/>
  </r>
  <r>
    <n v="3"/>
    <n v="44"/>
    <x v="0"/>
    <s v="Mercedes"/>
    <n v="56"/>
    <s v="+2.342s"/>
    <n v="15"/>
    <x v="11"/>
    <s v="United States"/>
    <n v="1"/>
    <x v="0"/>
  </r>
  <r>
    <n v="4"/>
    <n v="5"/>
    <x v="1"/>
    <s v="Ferrari"/>
    <n v="56"/>
    <s v="+18.222s"/>
    <n v="12"/>
    <x v="11"/>
    <s v="United States"/>
    <n v="5"/>
    <x v="3"/>
  </r>
  <r>
    <n v="2"/>
    <n v="5"/>
    <x v="1"/>
    <s v="Ferrari"/>
    <n v="71"/>
    <s v="+17.316s"/>
    <n v="18"/>
    <x v="11"/>
    <s v="Mexico"/>
    <n v="3"/>
    <x v="1"/>
  </r>
  <r>
    <n v="4"/>
    <n v="44"/>
    <x v="0"/>
    <s v="Mercedes"/>
    <n v="71"/>
    <s v="+78.738s"/>
    <n v="12"/>
    <x v="11"/>
    <s v="Mexico"/>
    <n v="4"/>
    <x v="3"/>
  </r>
  <r>
    <n v="1"/>
    <n v="44"/>
    <x v="0"/>
    <s v="Mercedes"/>
    <n v="71"/>
    <d v="1899-12-30T01:27:09"/>
    <n v="25"/>
    <x v="11"/>
    <s v="Brazil"/>
    <n v="1"/>
    <x v="2"/>
  </r>
  <r>
    <n v="6"/>
    <n v="5"/>
    <x v="1"/>
    <s v="Ferrari"/>
    <n v="71"/>
    <s v="+26.997s"/>
    <n v="8"/>
    <x v="11"/>
    <s v="Brazil"/>
    <n v="2"/>
    <x v="3"/>
  </r>
  <r>
    <n v="1"/>
    <n v="44"/>
    <x v="0"/>
    <s v="Mercedes"/>
    <n v="55"/>
    <d v="1899-12-30T01:39:40"/>
    <n v="25"/>
    <x v="11"/>
    <s v="Abu Dhabi"/>
    <n v="1"/>
    <x v="2"/>
  </r>
  <r>
    <n v="2"/>
    <n v="5"/>
    <x v="1"/>
    <s v="Ferrari"/>
    <n v="55"/>
    <s v="+2.581s"/>
    <n v="18"/>
    <x v="11"/>
    <s v="Abu Dhabi"/>
    <n v="3"/>
    <x v="1"/>
  </r>
  <r>
    <n v="2"/>
    <n v="44"/>
    <x v="0"/>
    <s v="Mercedes"/>
    <n v="58"/>
    <s v="+20.886s"/>
    <n v="18"/>
    <x v="12"/>
    <s v="Australia"/>
    <n v="1"/>
    <x v="1"/>
  </r>
  <r>
    <n v="4"/>
    <n v="5"/>
    <x v="1"/>
    <s v="Ferrari"/>
    <n v="58"/>
    <s v="+57.109s"/>
    <n v="12"/>
    <x v="12"/>
    <s v="Australia"/>
    <n v="3"/>
    <x v="3"/>
  </r>
  <r>
    <n v="1"/>
    <n v="44"/>
    <x v="0"/>
    <s v="Mercedes"/>
    <n v="57"/>
    <d v="1899-12-30T01:34:21"/>
    <n v="25"/>
    <x v="12"/>
    <s v="Bahrain"/>
    <n v="2"/>
    <x v="2"/>
  </r>
  <r>
    <n v="5"/>
    <n v="5"/>
    <x v="1"/>
    <s v="Ferrari"/>
    <n v="57"/>
    <s v="+36.068s"/>
    <n v="10"/>
    <x v="12"/>
    <s v="Bahrain"/>
    <n v="3"/>
    <x v="3"/>
  </r>
  <r>
    <n v="1"/>
    <n v="44"/>
    <x v="0"/>
    <s v="Mercedes"/>
    <n v="56"/>
    <d v="1899-12-30T01:32:06"/>
    <n v="25"/>
    <x v="12"/>
    <s v="China"/>
    <n v="2"/>
    <x v="2"/>
  </r>
  <r>
    <n v="3"/>
    <n v="5"/>
    <x v="1"/>
    <s v="Ferrari"/>
    <n v="56"/>
    <s v="+13.744s"/>
    <n v="15"/>
    <x v="12"/>
    <s v="China"/>
    <n v="3"/>
    <x v="0"/>
  </r>
  <r>
    <n v="2"/>
    <n v="44"/>
    <x v="0"/>
    <s v="Mercedes"/>
    <n v="51"/>
    <s v="+1.524s"/>
    <n v="18"/>
    <x v="12"/>
    <s v="Azerbaijan"/>
    <n v="2"/>
    <x v="1"/>
  </r>
  <r>
    <n v="3"/>
    <n v="5"/>
    <x v="1"/>
    <s v="Ferrari"/>
    <n v="51"/>
    <s v="+11.739s"/>
    <n v="15"/>
    <x v="12"/>
    <s v="Azerbaijan"/>
    <n v="3"/>
    <x v="0"/>
  </r>
  <r>
    <n v="1"/>
    <n v="44"/>
    <x v="0"/>
    <s v="Mercedes"/>
    <n v="66"/>
    <d v="1899-12-30T01:35:50"/>
    <n v="26"/>
    <x v="12"/>
    <s v="Spain"/>
    <n v="2"/>
    <x v="2"/>
  </r>
  <r>
    <n v="4"/>
    <n v="5"/>
    <x v="1"/>
    <s v="Ferrari"/>
    <n v="66"/>
    <s v="+9.167s"/>
    <n v="12"/>
    <x v="12"/>
    <s v="Spain"/>
    <n v="3"/>
    <x v="3"/>
  </r>
  <r>
    <n v="1"/>
    <n v="44"/>
    <x v="0"/>
    <s v="Mercedes"/>
    <n v="78"/>
    <d v="1899-12-30T01:43:28"/>
    <n v="25"/>
    <x v="12"/>
    <s v="Monaco"/>
    <n v="1"/>
    <x v="2"/>
  </r>
  <r>
    <n v="2"/>
    <n v="5"/>
    <x v="1"/>
    <s v="Ferrari"/>
    <n v="78"/>
    <s v="+2.602s"/>
    <n v="18"/>
    <x v="12"/>
    <s v="Monaco"/>
    <n v="4"/>
    <x v="1"/>
  </r>
  <r>
    <n v="1"/>
    <n v="44"/>
    <x v="0"/>
    <s v="Mercedes"/>
    <n v="70"/>
    <d v="1899-12-30T01:29:07"/>
    <n v="25"/>
    <x v="12"/>
    <s v="Canada"/>
    <n v="1"/>
    <x v="2"/>
  </r>
  <r>
    <n v="2"/>
    <n v="5"/>
    <x v="1"/>
    <s v="Ferrari"/>
    <n v="70"/>
    <s v="+3.658s"/>
    <n v="18"/>
    <x v="12"/>
    <s v="Canada"/>
    <n v="2"/>
    <x v="1"/>
  </r>
  <r>
    <n v="1"/>
    <n v="44"/>
    <x v="0"/>
    <s v="Mercedes"/>
    <n v="53"/>
    <d v="1899-12-30T01:24:31"/>
    <n v="25"/>
    <x v="12"/>
    <s v="France"/>
    <n v="1"/>
    <x v="2"/>
  </r>
  <r>
    <n v="5"/>
    <n v="5"/>
    <x v="1"/>
    <s v="Ferrari"/>
    <n v="53"/>
    <s v="+62.796s"/>
    <n v="11"/>
    <x v="12"/>
    <s v="France"/>
    <n v="7"/>
    <x v="3"/>
  </r>
  <r>
    <n v="4"/>
    <n v="5"/>
    <x v="1"/>
    <s v="Ferrari"/>
    <n v="71"/>
    <s v="+19.610s"/>
    <n v="12"/>
    <x v="12"/>
    <s v="Austria"/>
    <n v="4"/>
    <x v="3"/>
  </r>
  <r>
    <n v="5"/>
    <n v="44"/>
    <x v="0"/>
    <s v="Mercedes"/>
    <n v="71"/>
    <s v="+22.805s"/>
    <n v="10"/>
    <x v="12"/>
    <s v="Austria"/>
    <n v="9"/>
    <x v="3"/>
  </r>
  <r>
    <n v="1"/>
    <n v="44"/>
    <x v="0"/>
    <s v="Mercedes"/>
    <n v="52"/>
    <d v="1899-12-30T01:21:08"/>
    <n v="26"/>
    <x v="12"/>
    <s v="Great Britain"/>
    <n v="2"/>
    <x v="2"/>
  </r>
  <r>
    <n v="16"/>
    <n v="5"/>
    <x v="1"/>
    <s v="Ferrari"/>
    <n v="51"/>
    <s v="+1 lap"/>
    <n v="0"/>
    <x v="12"/>
    <s v="Great Britain"/>
    <n v="6"/>
    <x v="3"/>
  </r>
  <r>
    <n v="2"/>
    <n v="5"/>
    <x v="1"/>
    <s v="Ferrari"/>
    <n v="64"/>
    <s v="+7.333s"/>
    <n v="18"/>
    <x v="12"/>
    <s v="Germany"/>
    <n v="1"/>
    <x v="1"/>
  </r>
  <r>
    <n v="9"/>
    <n v="44"/>
    <x v="0"/>
    <s v="Mercedes"/>
    <n v="64"/>
    <s v="+19.667s"/>
    <n v="2"/>
    <x v="12"/>
    <s v="Germany"/>
    <n v="20"/>
    <x v="3"/>
  </r>
  <r>
    <n v="1"/>
    <n v="44"/>
    <x v="0"/>
    <s v="Mercedes"/>
    <n v="70"/>
    <d v="1899-12-30T01:35:04"/>
    <n v="25"/>
    <x v="12"/>
    <s v="Hungary"/>
    <n v="3"/>
    <x v="2"/>
  </r>
  <r>
    <n v="3"/>
    <n v="5"/>
    <x v="1"/>
    <s v="Ferrari"/>
    <n v="70"/>
    <s v="+61.433s"/>
    <n v="15"/>
    <x v="12"/>
    <s v="Hungary"/>
    <n v="5"/>
    <x v="0"/>
  </r>
  <r>
    <n v="2"/>
    <n v="44"/>
    <x v="0"/>
    <s v="Mercedes"/>
    <n v="44"/>
    <s v="+0.981s"/>
    <n v="18"/>
    <x v="12"/>
    <s v="Belgium"/>
    <n v="2"/>
    <x v="1"/>
  </r>
  <r>
    <n v="4"/>
    <n v="5"/>
    <x v="1"/>
    <s v="Ferrari"/>
    <n v="44"/>
    <s v="+26.422s"/>
    <n v="13"/>
    <x v="12"/>
    <s v="Belgium"/>
    <n v="3"/>
    <x v="3"/>
  </r>
  <r>
    <n v="3"/>
    <n v="44"/>
    <x v="0"/>
    <s v="Mercedes"/>
    <n v="53"/>
    <s v="+35.199s"/>
    <n v="16"/>
    <x v="12"/>
    <s v="Italy"/>
    <n v="2"/>
    <x v="0"/>
  </r>
  <r>
    <n v="13"/>
    <n v="5"/>
    <x v="1"/>
    <s v="Ferrari"/>
    <n v="52"/>
    <s v="+1 lap"/>
    <n v="0"/>
    <x v="12"/>
    <s v="Italy"/>
    <n v="4"/>
    <x v="3"/>
  </r>
  <r>
    <n v="1"/>
    <n v="5"/>
    <x v="1"/>
    <s v="Ferrari"/>
    <n v="61"/>
    <d v="1899-12-30T01:58:34"/>
    <n v="25"/>
    <x v="12"/>
    <s v="Singapore"/>
    <n v="2"/>
    <x v="2"/>
  </r>
  <r>
    <n v="4"/>
    <n v="44"/>
    <x v="0"/>
    <s v="Mercedes"/>
    <n v="61"/>
    <s v="+4.608s"/>
    <n v="12"/>
    <x v="12"/>
    <s v="Singapore"/>
    <n v="3"/>
    <x v="3"/>
  </r>
  <r>
    <n v="1"/>
    <n v="44"/>
    <x v="0"/>
    <s v="Mercedes"/>
    <n v="53"/>
    <d v="1899-12-30T01:33:39"/>
    <n v="26"/>
    <x v="12"/>
    <s v="Russia"/>
    <n v="2"/>
    <x v="2"/>
  </r>
  <r>
    <s v="NC"/>
    <n v="5"/>
    <x v="1"/>
    <s v="Ferrari"/>
    <n v="26"/>
    <s v="DNF"/>
    <n v="0"/>
    <x v="12"/>
    <s v="Russia"/>
    <n v="3"/>
    <x v="3"/>
  </r>
  <r>
    <n v="2"/>
    <n v="5"/>
    <x v="1"/>
    <s v="Ferrari"/>
    <n v="52"/>
    <s v="+13.343s"/>
    <n v="18"/>
    <x v="12"/>
    <s v="Japan"/>
    <n v="1"/>
    <x v="1"/>
  </r>
  <r>
    <n v="3"/>
    <n v="44"/>
    <x v="0"/>
    <s v="Mercedes"/>
    <n v="52"/>
    <s v="+13.858s"/>
    <n v="16"/>
    <x v="12"/>
    <s v="Japan"/>
    <n v="4"/>
    <x v="0"/>
  </r>
  <r>
    <n v="1"/>
    <n v="44"/>
    <x v="0"/>
    <s v="Mercedes"/>
    <n v="71"/>
    <d v="1899-12-30T01:36:49"/>
    <n v="25"/>
    <x v="12"/>
    <s v="Mexico"/>
    <n v="2"/>
    <x v="2"/>
  </r>
  <r>
    <n v="2"/>
    <n v="5"/>
    <x v="1"/>
    <s v="Ferrari"/>
    <n v="71"/>
    <s v="+1.766s"/>
    <n v="18"/>
    <x v="12"/>
    <s v="Mexico"/>
    <n v="3"/>
    <x v="1"/>
  </r>
  <r>
    <n v="2"/>
    <n v="44"/>
    <x v="0"/>
    <s v="Mercedes"/>
    <n v="56"/>
    <s v="+4.148s"/>
    <n v="18"/>
    <x v="12"/>
    <s v="United States"/>
    <n v="2"/>
    <x v="1"/>
  </r>
  <r>
    <s v="NC"/>
    <n v="5"/>
    <x v="1"/>
    <s v="Ferrari"/>
    <n v="7"/>
    <s v="DNF"/>
    <n v="0"/>
    <x v="12"/>
    <s v="United States"/>
    <n v="5"/>
    <x v="3"/>
  </r>
  <r>
    <n v="7"/>
    <n v="44"/>
    <x v="0"/>
    <s v="Mercedes"/>
    <n v="71"/>
    <s v="+11.139s"/>
    <n v="6"/>
    <x v="12"/>
    <s v="Brazil"/>
    <n v="2"/>
    <x v="3"/>
  </r>
  <r>
    <n v="17"/>
    <n v="5"/>
    <x v="1"/>
    <s v="Ferrari"/>
    <n v="65"/>
    <s v="DNF"/>
    <n v="0"/>
    <x v="12"/>
    <s v="Brazil"/>
    <n v="3"/>
    <x v="3"/>
  </r>
  <r>
    <n v="1"/>
    <n v="44"/>
    <x v="0"/>
    <s v="Mercedes"/>
    <n v="55"/>
    <d v="1899-12-30T01:34:06"/>
    <n v="26"/>
    <x v="12"/>
    <s v="Abu Dhabi"/>
    <n v="1"/>
    <x v="2"/>
  </r>
  <r>
    <n v="5"/>
    <n v="5"/>
    <x v="1"/>
    <s v="Ferrari"/>
    <n v="55"/>
    <s v="+64.357s"/>
    <n v="10"/>
    <x v="12"/>
    <s v="Abu Dhabi"/>
    <n v="4"/>
    <x v="3"/>
  </r>
  <r>
    <n v="4"/>
    <n v="44"/>
    <x v="0"/>
    <s v="Mercedes"/>
    <n v="71"/>
    <s v="+5.689s"/>
    <n v="12"/>
    <x v="13"/>
    <s v="Austria"/>
    <n v="5"/>
    <x v="3"/>
  </r>
  <r>
    <n v="10"/>
    <n v="5"/>
    <x v="1"/>
    <s v="Ferrari"/>
    <n v="71"/>
    <s v="+24.545s"/>
    <n v="1"/>
    <x v="13"/>
    <s v="Austria"/>
    <n v="11"/>
    <x v="3"/>
  </r>
  <r>
    <n v="1"/>
    <n v="44"/>
    <x v="0"/>
    <s v="Mercedes"/>
    <n v="71"/>
    <d v="1899-12-30T01:22:51"/>
    <n v="25"/>
    <x v="13"/>
    <s v="Styria"/>
    <n v="1"/>
    <x v="2"/>
  </r>
  <r>
    <s v="NC"/>
    <n v="5"/>
    <x v="1"/>
    <s v="Ferrari"/>
    <n v="1"/>
    <s v="DNF"/>
    <n v="0"/>
    <x v="13"/>
    <s v="Styria"/>
    <n v="10"/>
    <x v="3"/>
  </r>
  <r>
    <n v="1"/>
    <n v="44"/>
    <x v="0"/>
    <s v="Mercedes"/>
    <n v="70"/>
    <d v="1899-12-30T01:36:12"/>
    <n v="26"/>
    <x v="13"/>
    <s v="Hungary"/>
    <n v="1"/>
    <x v="2"/>
  </r>
  <r>
    <n v="6"/>
    <n v="5"/>
    <x v="1"/>
    <s v="Ferrari"/>
    <n v="69"/>
    <s v="+1 lap"/>
    <n v="8"/>
    <x v="13"/>
    <s v="Hungary"/>
    <n v="5"/>
    <x v="3"/>
  </r>
  <r>
    <n v="1"/>
    <n v="44"/>
    <x v="0"/>
    <s v="Mercedes"/>
    <n v="52"/>
    <d v="1899-12-30T01:28:01"/>
    <n v="25"/>
    <x v="13"/>
    <s v="Great Britain"/>
    <n v="1"/>
    <x v="2"/>
  </r>
  <r>
    <n v="10"/>
    <n v="5"/>
    <x v="1"/>
    <s v="Ferrari"/>
    <n v="52"/>
    <s v="+41.857s"/>
    <n v="1"/>
    <x v="13"/>
    <s v="Great Britain"/>
    <n v="10"/>
    <x v="3"/>
  </r>
  <r>
    <n v="2"/>
    <n v="44"/>
    <x v="0"/>
    <s v="Mercedes"/>
    <n v="52"/>
    <s v="+11.326s"/>
    <n v="19"/>
    <x v="13"/>
    <s v="70th Anniversary"/>
    <n v="2"/>
    <x v="1"/>
  </r>
  <r>
    <n v="12"/>
    <n v="5"/>
    <x v="1"/>
    <s v="Ferrari"/>
    <n v="52"/>
    <s v="+73.370s"/>
    <n v="0"/>
    <x v="13"/>
    <s v="70th Anniversary"/>
    <n v="11"/>
    <x v="3"/>
  </r>
  <r>
    <n v="1"/>
    <n v="44"/>
    <x v="0"/>
    <s v="Mercedes"/>
    <n v="66"/>
    <d v="1899-12-30T01:31:45"/>
    <n v="25"/>
    <x v="13"/>
    <s v="Spain"/>
    <n v="1"/>
    <x v="2"/>
  </r>
  <r>
    <n v="7"/>
    <n v="5"/>
    <x v="1"/>
    <s v="Ferrari"/>
    <n v="65"/>
    <s v="+1 lap"/>
    <n v="6"/>
    <x v="13"/>
    <s v="Spain"/>
    <n v="11"/>
    <x v="3"/>
  </r>
  <r>
    <n v="1"/>
    <n v="44"/>
    <x v="0"/>
    <s v="Mercedes"/>
    <n v="44"/>
    <d v="1899-12-30T01:24:09"/>
    <n v="25"/>
    <x v="13"/>
    <s v="Belgium"/>
    <n v="1"/>
    <x v="2"/>
  </r>
  <r>
    <n v="13"/>
    <n v="5"/>
    <x v="1"/>
    <s v="Ferrari"/>
    <n v="44"/>
    <s v="+72.894s"/>
    <n v="0"/>
    <x v="13"/>
    <s v="Belgium"/>
    <n v="14"/>
    <x v="3"/>
  </r>
  <r>
    <n v="7"/>
    <n v="44"/>
    <x v="0"/>
    <s v="Mercedes"/>
    <n v="53"/>
    <s v="+17.245s"/>
    <n v="7"/>
    <x v="13"/>
    <s v="Italy"/>
    <n v="1"/>
    <x v="3"/>
  </r>
  <r>
    <s v="NC"/>
    <n v="5"/>
    <x v="1"/>
    <s v="Ferrari"/>
    <n v="6"/>
    <s v="DNF"/>
    <n v="0"/>
    <x v="13"/>
    <s v="Italy"/>
    <n v="17"/>
    <x v="3"/>
  </r>
  <r>
    <n v="1"/>
    <n v="44"/>
    <x v="0"/>
    <s v="Mercedes"/>
    <n v="59"/>
    <d v="1899-12-30T02:19:35"/>
    <n v="26"/>
    <x v="13"/>
    <s v="Tuscany"/>
    <n v="1"/>
    <x v="2"/>
  </r>
  <r>
    <n v="10"/>
    <n v="5"/>
    <x v="1"/>
    <s v="Ferrari"/>
    <n v="59"/>
    <s v="+29.983s"/>
    <n v="1"/>
    <x v="13"/>
    <s v="Tuscany"/>
    <n v="14"/>
    <x v="3"/>
  </r>
  <r>
    <n v="3"/>
    <n v="44"/>
    <x v="0"/>
    <s v="Mercedes"/>
    <n v="53"/>
    <s v="+22.729s"/>
    <n v="15"/>
    <x v="13"/>
    <s v="Russia"/>
    <n v="1"/>
    <x v="0"/>
  </r>
  <r>
    <n v="13"/>
    <n v="5"/>
    <x v="1"/>
    <s v="Ferrari"/>
    <n v="52"/>
    <s v="+1 lap"/>
    <n v="0"/>
    <x v="13"/>
    <s v="Russia"/>
    <n v="14"/>
    <x v="3"/>
  </r>
  <r>
    <n v="1"/>
    <n v="44"/>
    <x v="0"/>
    <s v="Mercedes"/>
    <n v="60"/>
    <d v="1899-12-30T01:35:50"/>
    <n v="25"/>
    <x v="13"/>
    <s v="Eifel"/>
    <n v="2"/>
    <x v="2"/>
  </r>
  <r>
    <n v="11"/>
    <n v="5"/>
    <x v="1"/>
    <s v="Ferrari"/>
    <n v="60"/>
    <s v="+40.810s"/>
    <n v="0"/>
    <x v="13"/>
    <s v="Eifel"/>
    <n v="11"/>
    <x v="3"/>
  </r>
  <r>
    <n v="1"/>
    <n v="44"/>
    <x v="0"/>
    <s v="Mercedes"/>
    <n v="66"/>
    <d v="1899-12-30T01:29:57"/>
    <n v="26"/>
    <x v="13"/>
    <s v="Portugal"/>
    <n v="1"/>
    <x v="2"/>
  </r>
  <r>
    <n v="10"/>
    <n v="5"/>
    <x v="1"/>
    <s v="Ferrari"/>
    <n v="65"/>
    <s v="+1 lap"/>
    <n v="1"/>
    <x v="13"/>
    <s v="Portugal"/>
    <n v="15"/>
    <x v="3"/>
  </r>
  <r>
    <n v="1"/>
    <n v="44"/>
    <x v="0"/>
    <s v="Mercedes"/>
    <n v="63"/>
    <d v="1899-12-30T01:28:32"/>
    <n v="26"/>
    <x v="13"/>
    <s v="Emilia Romagna"/>
    <n v="2"/>
    <x v="2"/>
  </r>
  <r>
    <n v="12"/>
    <n v="5"/>
    <x v="1"/>
    <s v="Ferrari"/>
    <n v="63"/>
    <s v="+28.453s"/>
    <n v="0"/>
    <x v="13"/>
    <s v="Emilia Romagna"/>
    <n v="14"/>
    <x v="3"/>
  </r>
  <r>
    <n v="1"/>
    <n v="44"/>
    <x v="0"/>
    <s v="Mercedes"/>
    <n v="58"/>
    <d v="1899-12-30T01:42:19"/>
    <n v="25"/>
    <x v="13"/>
    <s v="Turkey"/>
    <n v="6"/>
    <x v="2"/>
  </r>
  <r>
    <n v="3"/>
    <n v="5"/>
    <x v="1"/>
    <s v="Ferrari"/>
    <n v="58"/>
    <s v="+31.960s"/>
    <n v="15"/>
    <x v="13"/>
    <s v="Turkey"/>
    <n v="11"/>
    <x v="0"/>
  </r>
  <r>
    <n v="1"/>
    <n v="44"/>
    <x v="0"/>
    <s v="Mercedes"/>
    <n v="57"/>
    <d v="1899-12-30T02:59:48"/>
    <n v="25"/>
    <x v="13"/>
    <s v="Bahrain"/>
    <n v="1"/>
    <x v="2"/>
  </r>
  <r>
    <n v="13"/>
    <n v="5"/>
    <x v="1"/>
    <s v="Ferrari"/>
    <n v="56"/>
    <s v="+1 lap"/>
    <n v="0"/>
    <x v="13"/>
    <s v="Bahrain"/>
    <n v="11"/>
    <x v="3"/>
  </r>
  <r>
    <n v="12"/>
    <n v="5"/>
    <x v="1"/>
    <s v="Ferrari"/>
    <n v="87"/>
    <s v="+22.611s"/>
    <n v="0"/>
    <x v="13"/>
    <s v="Sakhir"/>
    <n v="13"/>
    <x v="3"/>
  </r>
  <r>
    <n v="3"/>
    <n v="44"/>
    <x v="0"/>
    <s v="Mercedes"/>
    <n v="55"/>
    <s v="+18.415s"/>
    <n v="15"/>
    <x v="13"/>
    <s v="Abu Dhabi"/>
    <n v="3"/>
    <x v="0"/>
  </r>
  <r>
    <n v="14"/>
    <n v="5"/>
    <x v="1"/>
    <s v="Ferrari"/>
    <n v="54"/>
    <s v="+1 lap"/>
    <n v="0"/>
    <x v="13"/>
    <s v="Abu Dhabi"/>
    <n v="13"/>
    <x v="3"/>
  </r>
  <r>
    <n v="1"/>
    <n v="44"/>
    <x v="0"/>
    <s v="Mercedes"/>
    <n v="56"/>
    <d v="1899-12-30T01:32:04"/>
    <n v="25"/>
    <x v="14"/>
    <s v="Bahrain"/>
    <n v="2"/>
    <x v="2"/>
  </r>
  <r>
    <n v="15"/>
    <n v="5"/>
    <x v="1"/>
    <s v="Aston Martin Mercedes"/>
    <n v="55"/>
    <s v="+1 lap"/>
    <n v="0"/>
    <x v="14"/>
    <s v="Bahrain"/>
    <n v="20"/>
    <x v="3"/>
  </r>
  <r>
    <n v="2"/>
    <n v="44"/>
    <x v="0"/>
    <s v="Mercedes"/>
    <n v="63"/>
    <s v="+22.000s"/>
    <n v="19"/>
    <x v="14"/>
    <s v="Emilia Romagna"/>
    <n v="1"/>
    <x v="1"/>
  </r>
  <r>
    <n v="15"/>
    <n v="5"/>
    <x v="1"/>
    <s v="Aston Martin Mercedes"/>
    <n v="61"/>
    <s v="DNF"/>
    <n v="0"/>
    <x v="14"/>
    <s v="Emilia Romagna"/>
    <n v="13"/>
    <x v="3"/>
  </r>
  <r>
    <n v="1"/>
    <n v="44"/>
    <x v="0"/>
    <s v="Mercedes"/>
    <n v="66"/>
    <d v="1899-12-30T01:34:31"/>
    <n v="25"/>
    <x v="14"/>
    <s v="Portugal"/>
    <n v="2"/>
    <x v="2"/>
  </r>
  <r>
    <n v="13"/>
    <n v="5"/>
    <x v="1"/>
    <s v="Aston Martin Mercedes"/>
    <n v="65"/>
    <s v="+1 lap"/>
    <n v="0"/>
    <x v="14"/>
    <s v="Portugal"/>
    <n v="10"/>
    <x v="3"/>
  </r>
  <r>
    <n v="1"/>
    <n v="44"/>
    <x v="0"/>
    <s v="Mercedes"/>
    <n v="66"/>
    <d v="1899-12-30T01:33:08"/>
    <n v="25"/>
    <x v="14"/>
    <s v="Spain"/>
    <n v="1"/>
    <x v="2"/>
  </r>
  <r>
    <n v="13"/>
    <n v="5"/>
    <x v="1"/>
    <s v="Aston Martin Mercedes"/>
    <n v="65"/>
    <s v="+1 lap"/>
    <n v="0"/>
    <x v="14"/>
    <s v="Spain"/>
    <n v="13"/>
    <x v="3"/>
  </r>
  <r>
    <n v="5"/>
    <n v="5"/>
    <x v="1"/>
    <s v="Aston Martin Mercedes"/>
    <n v="78"/>
    <s v="+52.591s"/>
    <n v="10"/>
    <x v="14"/>
    <s v="Monaco"/>
    <n v="7"/>
    <x v="3"/>
  </r>
  <r>
    <n v="7"/>
    <n v="44"/>
    <x v="0"/>
    <s v="Mercedes"/>
    <n v="78"/>
    <s v="+68.231s"/>
    <n v="7"/>
    <x v="14"/>
    <s v="Monaco"/>
    <n v="8"/>
    <x v="3"/>
  </r>
  <r>
    <n v="2"/>
    <n v="5"/>
    <x v="1"/>
    <s v="Aston Martin Mercedes"/>
    <n v="51"/>
    <s v="+1.385s"/>
    <n v="18"/>
    <x v="14"/>
    <s v="Azerbaijan"/>
    <n v="2"/>
    <x v="1"/>
  </r>
  <r>
    <n v="15"/>
    <n v="44"/>
    <x v="0"/>
    <s v="Mercedes"/>
    <n v="51"/>
    <s v="+17.668s"/>
    <n v="0"/>
    <x v="14"/>
    <s v="Azerbaijan"/>
    <n v="11"/>
    <x v="3"/>
  </r>
  <r>
    <n v="2"/>
    <n v="44"/>
    <x v="0"/>
    <s v="Mercedes"/>
    <n v="53"/>
    <s v="+2.904s"/>
    <n v="18"/>
    <x v="14"/>
    <s v="France"/>
    <n v="2"/>
    <x v="1"/>
  </r>
  <r>
    <n v="9"/>
    <n v="5"/>
    <x v="1"/>
    <s v="Aston Martin Mercedes"/>
    <n v="53"/>
    <s v="+79.666s"/>
    <n v="2"/>
    <x v="14"/>
    <s v="France"/>
    <n v="12"/>
    <x v="3"/>
  </r>
  <r>
    <n v="2"/>
    <n v="44"/>
    <x v="0"/>
    <s v="Mercedes"/>
    <n v="71"/>
    <s v="+35.743s"/>
    <n v="19"/>
    <x v="14"/>
    <s v="Styria"/>
    <n v="2"/>
    <x v="1"/>
  </r>
  <r>
    <n v="12"/>
    <n v="5"/>
    <x v="1"/>
    <s v="Aston Martin Mercedes"/>
    <n v="70"/>
    <s v="+1 lap"/>
    <n v="0"/>
    <x v="14"/>
    <s v="Styria"/>
    <n v="14"/>
    <x v="3"/>
  </r>
  <r>
    <n v="4"/>
    <n v="44"/>
    <x v="0"/>
    <s v="Mercedes"/>
    <n v="71"/>
    <s v="+46.452s"/>
    <n v="12"/>
    <x v="14"/>
    <s v="Austria"/>
    <n v="4"/>
    <x v="3"/>
  </r>
  <r>
    <n v="17"/>
    <n v="5"/>
    <x v="1"/>
    <s v="Aston Martin Mercedes"/>
    <n v="69"/>
    <s v="DNF"/>
    <n v="0"/>
    <x v="14"/>
    <s v="Austria"/>
    <n v="11"/>
    <x v="3"/>
  </r>
  <r>
    <n v="1"/>
    <n v="44"/>
    <x v="0"/>
    <s v="Mercedes"/>
    <n v="52"/>
    <d v="1899-12-30T01:58:23"/>
    <n v="25"/>
    <x v="14"/>
    <s v="Great Britain"/>
    <n v="2"/>
    <x v="2"/>
  </r>
  <r>
    <s v="NC"/>
    <n v="5"/>
    <x v="1"/>
    <s v="Aston Martin Mercedes"/>
    <n v="40"/>
    <s v="DNF"/>
    <n v="0"/>
    <x v="14"/>
    <s v="Great Britain"/>
    <n v="8"/>
    <x v="3"/>
  </r>
  <r>
    <s v="DQ"/>
    <n v="5"/>
    <x v="1"/>
    <s v="Aston Martin Mercedes"/>
    <n v="70"/>
    <s v="+1.859s"/>
    <n v="0"/>
    <x v="14"/>
    <s v="Hungary"/>
    <n v="1"/>
    <x v="3"/>
  </r>
  <r>
    <n v="2"/>
    <n v="44"/>
    <x v="0"/>
    <s v="Mercedes"/>
    <n v="70"/>
    <s v="+2.736s"/>
    <n v="18"/>
    <x v="14"/>
    <s v="Hungary"/>
    <n v="10"/>
    <x v="1"/>
  </r>
  <r>
    <n v="3"/>
    <n v="44"/>
    <x v="0"/>
    <s v="Mercedes"/>
    <n v="1"/>
    <s v="+2.601s"/>
    <n v="7.5"/>
    <x v="14"/>
    <s v="Belgium"/>
    <n v="3"/>
    <x v="0"/>
  </r>
  <r>
    <n v="5"/>
    <n v="5"/>
    <x v="1"/>
    <s v="Aston Martin Mercedes"/>
    <n v="1"/>
    <s v="+7.479s"/>
    <n v="5"/>
    <x v="14"/>
    <s v="Belgium"/>
    <n v="5"/>
    <x v="3"/>
  </r>
  <r>
    <n v="2"/>
    <n v="44"/>
    <x v="0"/>
    <s v="Mercedes"/>
    <n v="72"/>
    <s v="+20.932s"/>
    <n v="19"/>
    <x v="14"/>
    <s v="Netherlands"/>
    <n v="2"/>
    <x v="1"/>
  </r>
  <r>
    <n v="13"/>
    <n v="5"/>
    <x v="1"/>
    <s v="Aston Martin Mercedes"/>
    <n v="70"/>
    <s v="+2 laps"/>
    <n v="0"/>
    <x v="14"/>
    <s v="Netherlands"/>
    <n v="15"/>
    <x v="3"/>
  </r>
  <r>
    <n v="12"/>
    <n v="5"/>
    <x v="1"/>
    <s v="Aston Martin Mercedes"/>
    <n v="53"/>
    <s v="+24.621s"/>
    <n v="0"/>
    <x v="14"/>
    <s v="Italy"/>
    <n v="4"/>
    <x v="3"/>
  </r>
  <r>
    <s v="NC"/>
    <n v="44"/>
    <x v="0"/>
    <s v="Mercedes"/>
    <n v="25"/>
    <s v="DNF"/>
    <n v="0"/>
    <x v="14"/>
    <s v="Italy"/>
    <n v="11"/>
    <x v="3"/>
  </r>
  <r>
    <n v="1"/>
    <n v="44"/>
    <x v="0"/>
    <s v="Mercedes"/>
    <n v="53"/>
    <d v="1899-12-30T01:30:41"/>
    <n v="25"/>
    <x v="14"/>
    <s v="Russia"/>
    <n v="4"/>
    <x v="2"/>
  </r>
  <r>
    <n v="12"/>
    <n v="5"/>
    <x v="1"/>
    <s v="Aston Martin Mercedes"/>
    <n v="52"/>
    <s v="+1 lap"/>
    <n v="0"/>
    <x v="14"/>
    <s v="Russia"/>
    <n v="10"/>
    <x v="3"/>
  </r>
  <r>
    <n v="5"/>
    <n v="44"/>
    <x v="0"/>
    <s v="Mercedes"/>
    <n v="58"/>
    <s v="+41.812s"/>
    <n v="10"/>
    <x v="14"/>
    <s v="Turkey"/>
    <n v="10"/>
    <x v="3"/>
  </r>
  <r>
    <n v="18"/>
    <n v="5"/>
    <x v="1"/>
    <s v="Aston Martin Mercedes"/>
    <n v="57"/>
    <s v="+1 lap"/>
    <n v="0"/>
    <x v="14"/>
    <s v="Turkey"/>
    <n v="11"/>
    <x v="3"/>
  </r>
  <r>
    <n v="2"/>
    <n v="44"/>
    <x v="0"/>
    <s v="Mercedes"/>
    <n v="56"/>
    <s v="+1.333s"/>
    <n v="19"/>
    <x v="14"/>
    <s v="United States"/>
    <n v="2"/>
    <x v="1"/>
  </r>
  <r>
    <n v="10"/>
    <n v="5"/>
    <x v="1"/>
    <s v="Aston Martin Mercedes"/>
    <n v="55"/>
    <s v="+1 lap"/>
    <n v="1"/>
    <x v="14"/>
    <s v="United States"/>
    <n v="18"/>
    <x v="3"/>
  </r>
  <r>
    <n v="2"/>
    <n v="44"/>
    <x v="0"/>
    <s v="Mercedes"/>
    <n v="71"/>
    <s v="+16.555s"/>
    <n v="18"/>
    <x v="14"/>
    <s v="Mexico"/>
    <n v="2"/>
    <x v="1"/>
  </r>
  <r>
    <n v="7"/>
    <n v="5"/>
    <x v="1"/>
    <s v="Aston Martin Mercedes"/>
    <n v="70"/>
    <s v="+1 lap"/>
    <n v="6"/>
    <x v="14"/>
    <s v="Mexico"/>
    <n v="9"/>
    <x v="3"/>
  </r>
  <r>
    <n v="1"/>
    <n v="44"/>
    <x v="0"/>
    <s v="Mercedes"/>
    <n v="71"/>
    <d v="1899-12-30T01:32:23"/>
    <n v="25"/>
    <x v="14"/>
    <s v="Brazil"/>
    <n v="9"/>
    <x v="2"/>
  </r>
  <r>
    <n v="11"/>
    <n v="5"/>
    <x v="1"/>
    <s v="Aston Martin Mercedes"/>
    <n v="70"/>
    <s v="+1 lap"/>
    <n v="0"/>
    <x v="14"/>
    <s v="Brazil"/>
    <n v="10"/>
    <x v="3"/>
  </r>
  <r>
    <n v="1"/>
    <n v="44"/>
    <x v="0"/>
    <s v="Mercedes"/>
    <n v="57"/>
    <d v="1899-12-30T01:24:28"/>
    <n v="25"/>
    <x v="14"/>
    <s v="Qatar"/>
    <n v="1"/>
    <x v="2"/>
  </r>
  <r>
    <n v="10"/>
    <n v="5"/>
    <x v="1"/>
    <s v="Aston Martin Mercedes"/>
    <n v="56"/>
    <s v="+1 lap"/>
    <n v="1"/>
    <x v="14"/>
    <s v="Qatar"/>
    <n v="10"/>
    <x v="3"/>
  </r>
  <r>
    <n v="1"/>
    <n v="44"/>
    <x v="0"/>
    <s v="Mercedes"/>
    <n v="50"/>
    <d v="1899-12-30T02:06:15"/>
    <n v="26"/>
    <x v="14"/>
    <s v="Saudi Arabia"/>
    <n v="1"/>
    <x v="2"/>
  </r>
  <r>
    <s v="NC"/>
    <n v="5"/>
    <x v="1"/>
    <s v="Aston Martin Mercedes"/>
    <n v="44"/>
    <s v="DNF"/>
    <n v="0"/>
    <x v="14"/>
    <s v="Saudi Arabia"/>
    <n v="17"/>
    <x v="3"/>
  </r>
  <r>
    <n v="2"/>
    <n v="44"/>
    <x v="0"/>
    <s v="Mercedes"/>
    <n v="58"/>
    <s v="+2.256s"/>
    <n v="18"/>
    <x v="14"/>
    <s v="Abu Dhabi"/>
    <n v="2"/>
    <x v="1"/>
  </r>
  <r>
    <n v="11"/>
    <n v="5"/>
    <x v="1"/>
    <s v="Aston Martin Mercedes"/>
    <n v="58"/>
    <s v="+67.527s"/>
    <n v="0"/>
    <x v="14"/>
    <s v="Abu Dhabi"/>
    <n v="15"/>
    <x v="3"/>
  </r>
  <r>
    <n v="3"/>
    <n v="44"/>
    <x v="0"/>
    <s v="Mercedes"/>
    <n v="57"/>
    <s v="+9.675s"/>
    <n v="15"/>
    <x v="15"/>
    <s v="Bahrain"/>
    <n v="5"/>
    <x v="0"/>
  </r>
  <r>
    <n v="10"/>
    <n v="44"/>
    <x v="0"/>
    <s v="Mercedes"/>
    <n v="50"/>
    <s v="+73.948s"/>
    <n v="1"/>
    <x v="15"/>
    <s v="Saudi Arabia"/>
    <n v="15"/>
    <x v="3"/>
  </r>
  <r>
    <n v="4"/>
    <n v="44"/>
    <x v="0"/>
    <s v="Mercedes"/>
    <n v="58"/>
    <s v="+28.543s"/>
    <n v="12"/>
    <x v="15"/>
    <s v="Australia"/>
    <n v="5"/>
    <x v="3"/>
  </r>
  <r>
    <s v="NC"/>
    <n v="5"/>
    <x v="1"/>
    <s v="Aston Martin Aramco Mercedes"/>
    <n v="22"/>
    <s v="DNF"/>
    <n v="0"/>
    <x v="15"/>
    <s v="Australia"/>
    <n v="17"/>
    <x v="3"/>
  </r>
  <r>
    <n v="8"/>
    <n v="5"/>
    <x v="1"/>
    <s v="Aston Martin Aramco Mercedes"/>
    <n v="63"/>
    <s v="+70.892s"/>
    <n v="4"/>
    <x v="15"/>
    <s v="Emilia Romagna"/>
    <n v="13"/>
    <x v="3"/>
  </r>
  <r>
    <n v="13"/>
    <n v="44"/>
    <x v="0"/>
    <s v="Mercedes"/>
    <n v="62"/>
    <s v="+1 lap"/>
    <n v="0"/>
    <x v="15"/>
    <s v="Emilia Romagna"/>
    <n v="14"/>
    <x v="3"/>
  </r>
  <r>
    <n v="6"/>
    <n v="44"/>
    <x v="0"/>
    <s v="Mercedes"/>
    <n v="57"/>
    <s v="+21.368s"/>
    <n v="8"/>
    <x v="15"/>
    <s v="Miami"/>
    <n v="6"/>
    <x v="3"/>
  </r>
  <r>
    <n v="17"/>
    <n v="5"/>
    <x v="1"/>
    <s v="Aston Martin Aramco Mercedes"/>
    <n v="54"/>
    <s v="DNF"/>
    <n v="0"/>
    <x v="15"/>
    <s v="Miami"/>
    <n v="13"/>
    <x v="3"/>
  </r>
  <r>
    <n v="5"/>
    <n v="44"/>
    <x v="0"/>
    <s v="Mercedes"/>
    <n v="66"/>
    <s v="+54.534s"/>
    <n v="10"/>
    <x v="15"/>
    <s v="Spain"/>
    <n v="6"/>
    <x v="3"/>
  </r>
  <r>
    <n v="11"/>
    <n v="5"/>
    <x v="1"/>
    <s v="Aston Martin Aramco Mercedes"/>
    <n v="65"/>
    <s v="+1 lap"/>
    <n v="0"/>
    <x v="15"/>
    <s v="Spain"/>
    <n v="16"/>
    <x v="3"/>
  </r>
  <r>
    <n v="8"/>
    <n v="44"/>
    <x v="0"/>
    <s v="Mercedes"/>
    <n v="64"/>
    <s v="+50.388s"/>
    <n v="4"/>
    <x v="15"/>
    <s v="Monaco"/>
    <n v="8"/>
    <x v="3"/>
  </r>
  <r>
    <n v="10"/>
    <n v="5"/>
    <x v="1"/>
    <s v="Aston Martin Aramco Mercedes"/>
    <n v="64"/>
    <s v="+53.536s"/>
    <n v="1"/>
    <x v="15"/>
    <s v="Monaco"/>
    <n v="9"/>
    <x v="3"/>
  </r>
  <r>
    <n v="4"/>
    <n v="44"/>
    <x v="0"/>
    <s v="Mercedes"/>
    <n v="51"/>
    <s v="+71.679s"/>
    <n v="12"/>
    <x v="15"/>
    <s v="Azerbaijan"/>
    <n v="7"/>
    <x v="3"/>
  </r>
  <r>
    <n v="6"/>
    <n v="5"/>
    <x v="1"/>
    <s v="Aston Martin Aramco Mercedes"/>
    <n v="51"/>
    <s v="+84.099s"/>
    <n v="8"/>
    <x v="15"/>
    <s v="Azerbaijan"/>
    <n v="9"/>
    <x v="3"/>
  </r>
  <r>
    <n v="3"/>
    <n v="44"/>
    <x v="0"/>
    <s v="Mercedes"/>
    <n v="70"/>
    <s v="+7.006s"/>
    <n v="15"/>
    <x v="15"/>
    <s v="Canada"/>
    <n v="4"/>
    <x v="0"/>
  </r>
  <r>
    <n v="12"/>
    <n v="5"/>
    <x v="1"/>
    <s v="Aston Martin Aramco Mercedes"/>
    <n v="70"/>
    <s v="+44.245s"/>
    <n v="0"/>
    <x v="15"/>
    <s v="Canada"/>
    <n v="16"/>
    <x v="3"/>
  </r>
  <r>
    <n v="3"/>
    <n v="44"/>
    <x v="0"/>
    <s v="Mercedes"/>
    <n v="52"/>
    <s v="+6.225s"/>
    <n v="16"/>
    <x v="15"/>
    <s v="Great Britain"/>
    <n v="5"/>
    <x v="0"/>
  </r>
  <r>
    <n v="9"/>
    <n v="5"/>
    <x v="1"/>
    <s v="Aston Martin Aramco Mercedes"/>
    <n v="52"/>
    <s v="+22.356s"/>
    <n v="2"/>
    <x v="15"/>
    <s v="Great Britain"/>
    <n v="18"/>
    <x v="3"/>
  </r>
  <r>
    <n v="3"/>
    <n v="44"/>
    <x v="0"/>
    <s v="Mercedes"/>
    <n v="71"/>
    <s v="+41.217s"/>
    <n v="15"/>
    <x v="15"/>
    <s v="Austria"/>
    <n v="8"/>
    <x v="0"/>
  </r>
  <r>
    <n v="17"/>
    <n v="5"/>
    <x v="1"/>
    <s v="Aston Martin Aramco Mercedes"/>
    <n v="70"/>
    <s v="+1 lap"/>
    <n v="0"/>
    <x v="15"/>
    <s v="Austria"/>
    <n v="18"/>
    <x v="3"/>
  </r>
  <r>
    <n v="2"/>
    <n v="44"/>
    <x v="0"/>
    <s v="Mercedes"/>
    <n v="53"/>
    <s v="+10.587s"/>
    <n v="18"/>
    <x v="15"/>
    <s v="France"/>
    <n v="4"/>
    <x v="1"/>
  </r>
  <r>
    <n v="11"/>
    <n v="5"/>
    <x v="1"/>
    <s v="Aston Martin Aramco Mercedes"/>
    <n v="53"/>
    <s v="+64.494s"/>
    <n v="0"/>
    <x v="15"/>
    <s v="France"/>
    <n v="12"/>
    <x v="3"/>
  </r>
  <r>
    <n v="2"/>
    <n v="44"/>
    <x v="0"/>
    <s v="Mercedes"/>
    <n v="70"/>
    <s v="+7.834s"/>
    <n v="19"/>
    <x v="15"/>
    <s v="Hungary"/>
    <n v="7"/>
    <x v="1"/>
  </r>
  <r>
    <n v="10"/>
    <n v="5"/>
    <x v="1"/>
    <s v="Aston Martin Aramco Mercedes"/>
    <n v="69"/>
    <s v="+1 lap"/>
    <n v="1"/>
    <x v="15"/>
    <s v="Hungary"/>
    <n v="18"/>
    <x v="3"/>
  </r>
  <r>
    <n v="8"/>
    <n v="5"/>
    <x v="1"/>
    <s v="Aston Martin Aramco Mercedes"/>
    <n v="44"/>
    <s v="+78.107s"/>
    <n v="4"/>
    <x v="15"/>
    <s v="Belgium"/>
    <n v="4"/>
    <x v="3"/>
  </r>
  <r>
    <s v="NC"/>
    <n v="44"/>
    <x v="0"/>
    <s v="Mercedes"/>
    <n v="0"/>
    <s v="DNF"/>
    <n v="0"/>
    <x v="15"/>
    <s v="Belgium"/>
    <n v="10"/>
    <x v="3"/>
  </r>
  <r>
    <n v="4"/>
    <n v="44"/>
    <x v="0"/>
    <s v="Mercedes"/>
    <n v="72"/>
    <s v="+13.016s"/>
    <n v="12"/>
    <x v="15"/>
    <s v="Netherlands"/>
    <n v="4"/>
    <x v="3"/>
  </r>
  <r>
    <n v="14"/>
    <n v="5"/>
    <x v="1"/>
    <s v="Aston Martin Aramco Mercedes"/>
    <n v="72"/>
    <s v="+36.007s"/>
    <n v="0"/>
    <x v="15"/>
    <s v="Netherlands"/>
    <n v="19"/>
    <x v="3"/>
  </r>
  <r>
    <n v="5"/>
    <n v="44"/>
    <x v="0"/>
    <s v="Mercedes"/>
    <n v="53"/>
    <s v="+5.380s"/>
    <n v="10"/>
    <x v="15"/>
    <s v="Italy"/>
    <n v="11"/>
    <x v="3"/>
  </r>
  <r>
    <s v="NC"/>
    <n v="5"/>
    <x v="1"/>
    <s v="Aston Martin Aramco Mercedes"/>
    <n v="10"/>
    <s v="DNF"/>
    <n v="0"/>
    <x v="15"/>
    <s v="Italy"/>
    <n v="19"/>
    <x v="3"/>
  </r>
  <r>
    <n v="8"/>
    <n v="5"/>
    <x v="1"/>
    <s v="Aston Martin Aramco Mercedes"/>
    <n v="59"/>
    <s v="+60.032s"/>
    <n v="4"/>
    <x v="15"/>
    <s v="Singapore"/>
    <n v="3"/>
    <x v="3"/>
  </r>
  <r>
    <n v="9"/>
    <n v="44"/>
    <x v="0"/>
    <s v="Mercedes"/>
    <n v="59"/>
    <s v="+61.515s"/>
    <n v="2"/>
    <x v="15"/>
    <s v="Singapore"/>
    <n v="13"/>
    <x v="3"/>
  </r>
  <r>
    <n v="5"/>
    <n v="44"/>
    <x v="0"/>
    <s v="Mercedes"/>
    <n v="28"/>
    <s v="+40.326s"/>
    <n v="10"/>
    <x v="15"/>
    <s v="Japan"/>
    <n v="6"/>
    <x v="3"/>
  </r>
  <r>
    <n v="6"/>
    <n v="5"/>
    <x v="1"/>
    <s v="Aston Martin Aramco Mercedes"/>
    <n v="28"/>
    <s v="+46.358s"/>
    <n v="8"/>
    <x v="15"/>
    <s v="Japan"/>
    <n v="9"/>
    <x v="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n v="2007"/>
    <n v="0"/>
  </r>
  <r>
    <x v="1"/>
    <n v="2007"/>
    <n v="0"/>
  </r>
  <r>
    <x v="0"/>
    <n v="2008"/>
    <n v="1"/>
  </r>
  <r>
    <x v="1"/>
    <n v="2008"/>
    <n v="0"/>
  </r>
  <r>
    <x v="0"/>
    <n v="2009"/>
    <n v="0"/>
  </r>
  <r>
    <x v="1"/>
    <n v="2009"/>
    <n v="0"/>
  </r>
  <r>
    <x v="0"/>
    <n v="2010"/>
    <n v="0"/>
  </r>
  <r>
    <x v="1"/>
    <n v="2010"/>
    <n v="1"/>
  </r>
  <r>
    <x v="0"/>
    <n v="2011"/>
    <n v="0"/>
  </r>
  <r>
    <x v="1"/>
    <n v="2011"/>
    <n v="1"/>
  </r>
  <r>
    <x v="0"/>
    <n v="2012"/>
    <n v="0"/>
  </r>
  <r>
    <x v="1"/>
    <n v="2012"/>
    <n v="1"/>
  </r>
  <r>
    <x v="0"/>
    <n v="2013"/>
    <n v="0"/>
  </r>
  <r>
    <x v="1"/>
    <n v="2013"/>
    <n v="1"/>
  </r>
  <r>
    <x v="0"/>
    <n v="2014"/>
    <n v="1"/>
  </r>
  <r>
    <x v="1"/>
    <n v="2014"/>
    <n v="0"/>
  </r>
  <r>
    <x v="0"/>
    <n v="2015"/>
    <n v="1"/>
  </r>
  <r>
    <x v="1"/>
    <n v="2015"/>
    <n v="0"/>
  </r>
  <r>
    <x v="0"/>
    <n v="2016"/>
    <n v="0"/>
  </r>
  <r>
    <x v="1"/>
    <n v="2016"/>
    <n v="0"/>
  </r>
  <r>
    <x v="0"/>
    <n v="2017"/>
    <n v="1"/>
  </r>
  <r>
    <x v="1"/>
    <n v="2017"/>
    <n v="0"/>
  </r>
  <r>
    <x v="0"/>
    <n v="2018"/>
    <n v="1"/>
  </r>
  <r>
    <x v="1"/>
    <n v="2018"/>
    <n v="0"/>
  </r>
  <r>
    <x v="0"/>
    <n v="2019"/>
    <n v="1"/>
  </r>
  <r>
    <x v="1"/>
    <n v="2019"/>
    <n v="0"/>
  </r>
  <r>
    <x v="0"/>
    <n v="2020"/>
    <n v="1"/>
  </r>
  <r>
    <x v="1"/>
    <n v="2020"/>
    <n v="0"/>
  </r>
  <r>
    <x v="0"/>
    <n v="2021"/>
    <n v="0"/>
  </r>
  <r>
    <x v="1"/>
    <n v="2021"/>
    <n v="0"/>
  </r>
  <r>
    <x v="0"/>
    <n v="2022"/>
    <n v="0"/>
  </r>
  <r>
    <x v="1"/>
    <n v="2022"/>
    <n v="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2">
  <r>
    <n v="3"/>
    <n v="2"/>
    <x v="0"/>
    <s v="McLaren Mercedes"/>
    <n v="58"/>
    <s v="+18.595s"/>
    <n v="6"/>
    <n v="2007"/>
  </r>
  <r>
    <n v="2"/>
    <n v="2"/>
    <x v="0"/>
    <s v="McLaren Mercedes"/>
    <n v="56"/>
    <s v="+17.557s"/>
    <n v="8"/>
    <n v="2007"/>
  </r>
  <r>
    <n v="2"/>
    <n v="2"/>
    <x v="0"/>
    <s v="McLaren Mercedes"/>
    <n v="57"/>
    <s v="+2.360s"/>
    <n v="8"/>
    <n v="2007"/>
  </r>
  <r>
    <n v="2"/>
    <n v="2"/>
    <x v="0"/>
    <s v="McLaren Mercedes"/>
    <n v="65"/>
    <s v="+6.790s"/>
    <n v="8"/>
    <n v="2007"/>
  </r>
  <r>
    <n v="2"/>
    <n v="2"/>
    <x v="0"/>
    <s v="McLaren Mercedes"/>
    <n v="78"/>
    <s v="+4.095s"/>
    <n v="8"/>
    <n v="2007"/>
  </r>
  <r>
    <n v="1"/>
    <n v="2"/>
    <x v="0"/>
    <s v="McLaren Mercedes"/>
    <n v="70"/>
    <d v="1899-12-30T01:44:11"/>
    <n v="10"/>
    <n v="2007"/>
  </r>
  <r>
    <n v="1"/>
    <n v="2"/>
    <x v="0"/>
    <s v="McLaren Mercedes"/>
    <n v="73"/>
    <d v="1899-12-30T01:31:10"/>
    <n v="10"/>
    <n v="2007"/>
  </r>
  <r>
    <n v="8"/>
    <n v="10"/>
    <x v="1"/>
    <s v="Sauber BMW"/>
    <n v="73"/>
    <s v="+67.783s"/>
    <n v="1"/>
    <n v="2007"/>
  </r>
  <r>
    <n v="3"/>
    <n v="2"/>
    <x v="0"/>
    <s v="McLaren Mercedes"/>
    <n v="70"/>
    <s v="+32.153s"/>
    <n v="6"/>
    <n v="2007"/>
  </r>
  <r>
    <n v="3"/>
    <n v="2"/>
    <x v="0"/>
    <s v="McLaren Mercedes"/>
    <n v="59"/>
    <s v="+39.373s"/>
    <n v="6"/>
    <n v="2007"/>
  </r>
  <r>
    <n v="9"/>
    <n v="2"/>
    <x v="0"/>
    <s v="McLaren Mercedes"/>
    <n v="59"/>
    <s v="+1 lap"/>
    <n v="0"/>
    <n v="2007"/>
  </r>
  <r>
    <n v="1"/>
    <n v="2"/>
    <x v="0"/>
    <s v="McLaren Mercedes"/>
    <n v="70"/>
    <d v="1899-12-30T01:35:53"/>
    <n v="10"/>
    <n v="2007"/>
  </r>
  <r>
    <n v="16"/>
    <n v="19"/>
    <x v="1"/>
    <s v="STR Ferrari"/>
    <n v="69"/>
    <s v="+1 lap"/>
    <n v="0"/>
    <n v="2007"/>
  </r>
  <r>
    <n v="5"/>
    <n v="2"/>
    <x v="0"/>
    <s v="McLaren Mercedes"/>
    <n v="58"/>
    <s v="+45.085s"/>
    <n v="4"/>
    <n v="2007"/>
  </r>
  <r>
    <n v="19"/>
    <n v="19"/>
    <x v="1"/>
    <s v="STR Ferrari"/>
    <n v="57"/>
    <s v="+1 lap"/>
    <n v="0"/>
    <n v="2007"/>
  </r>
  <r>
    <n v="2"/>
    <n v="2"/>
    <x v="0"/>
    <s v="McLaren Mercedes"/>
    <n v="53"/>
    <s v="+6.062s"/>
    <n v="8"/>
    <n v="2007"/>
  </r>
  <r>
    <n v="18"/>
    <n v="19"/>
    <x v="1"/>
    <s v="STR Ferrari"/>
    <n v="52"/>
    <s v="+1 lap"/>
    <n v="0"/>
    <n v="2007"/>
  </r>
  <r>
    <n v="4"/>
    <n v="2"/>
    <x v="0"/>
    <s v="McLaren Mercedes"/>
    <n v="44"/>
    <s v="+23.615s"/>
    <n v="5"/>
    <n v="2007"/>
  </r>
  <r>
    <s v="NC"/>
    <n v="19"/>
    <x v="1"/>
    <s v="STR Ferrari"/>
    <n v="8"/>
    <s v="DNF"/>
    <n v="0"/>
    <n v="2007"/>
  </r>
  <r>
    <n v="1"/>
    <n v="2"/>
    <x v="0"/>
    <s v="McLaren Mercedes"/>
    <n v="67"/>
    <d v="1899-12-30T02:00:35"/>
    <n v="10"/>
    <n v="2007"/>
  </r>
  <r>
    <s v="NC"/>
    <n v="19"/>
    <x v="1"/>
    <s v="STR Ferrari"/>
    <n v="46"/>
    <s v="DNF"/>
    <n v="0"/>
    <n v="2007"/>
  </r>
  <r>
    <n v="4"/>
    <n v="19"/>
    <x v="1"/>
    <s v="STR Ferrari"/>
    <n v="56"/>
    <s v="+53.509s"/>
    <n v="5"/>
    <n v="2007"/>
  </r>
  <r>
    <s v="NC"/>
    <n v="2"/>
    <x v="0"/>
    <s v="McLaren Mercedes"/>
    <n v="30"/>
    <s v="DNF"/>
    <n v="0"/>
    <n v="2007"/>
  </r>
  <r>
    <n v="7"/>
    <n v="2"/>
    <x v="0"/>
    <s v="McLaren Mercedes"/>
    <n v="70"/>
    <s v="+1 lap"/>
    <n v="2"/>
    <n v="2007"/>
  </r>
  <r>
    <s v="NC"/>
    <n v="19"/>
    <x v="1"/>
    <s v="STR Ferrari"/>
    <n v="34"/>
    <s v="DNF"/>
    <n v="0"/>
    <n v="2007"/>
  </r>
  <r>
    <n v="1"/>
    <n v="22"/>
    <x v="0"/>
    <s v="McLaren Mercedes"/>
    <n v="58"/>
    <d v="1899-12-30T01:34:51"/>
    <n v="10"/>
    <n v="2008"/>
  </r>
  <r>
    <s v="NC"/>
    <n v="15"/>
    <x v="1"/>
    <s v="STR Ferrari"/>
    <n v="0"/>
    <s v="DNF"/>
    <n v="0"/>
    <n v="2008"/>
  </r>
  <r>
    <n v="5"/>
    <n v="22"/>
    <x v="0"/>
    <s v="McLaren Mercedes"/>
    <n v="56"/>
    <s v="+46.548s"/>
    <n v="4"/>
    <n v="2008"/>
  </r>
  <r>
    <s v="NC"/>
    <n v="15"/>
    <x v="1"/>
    <s v="STR Ferrari"/>
    <n v="39"/>
    <s v="DNF"/>
    <n v="0"/>
    <n v="2008"/>
  </r>
  <r>
    <n v="13"/>
    <n v="22"/>
    <x v="0"/>
    <s v="McLaren Mercedes"/>
    <n v="56"/>
    <s v="+1 lap"/>
    <n v="0"/>
    <n v="2008"/>
  </r>
  <r>
    <s v="NC"/>
    <n v="15"/>
    <x v="1"/>
    <s v="STR Ferrari"/>
    <n v="0"/>
    <s v="DNF"/>
    <n v="0"/>
    <n v="2008"/>
  </r>
  <r>
    <n v="3"/>
    <n v="22"/>
    <x v="0"/>
    <s v="McLaren Mercedes"/>
    <n v="66"/>
    <s v="+4.187s"/>
    <n v="6"/>
    <n v="2008"/>
  </r>
  <r>
    <s v="NC"/>
    <n v="15"/>
    <x v="1"/>
    <s v="STR Ferrari"/>
    <n v="0"/>
    <s v="DNF"/>
    <n v="0"/>
    <n v="2008"/>
  </r>
  <r>
    <n v="2"/>
    <n v="22"/>
    <x v="0"/>
    <s v="McLaren Mercedes"/>
    <n v="58"/>
    <s v="+3.779s"/>
    <n v="8"/>
    <n v="2008"/>
  </r>
  <r>
    <n v="17"/>
    <n v="15"/>
    <x v="1"/>
    <s v="STR Ferrari"/>
    <n v="57"/>
    <s v="+1 lap"/>
    <n v="0"/>
    <n v="2008"/>
  </r>
  <r>
    <n v="1"/>
    <n v="22"/>
    <x v="0"/>
    <s v="McLaren Mercedes"/>
    <n v="76"/>
    <d v="1899-12-30T02:00:43"/>
    <n v="10"/>
    <n v="2008"/>
  </r>
  <r>
    <n v="5"/>
    <n v="15"/>
    <x v="1"/>
    <s v="STR Ferrari"/>
    <n v="76"/>
    <s v="+24.657s"/>
    <n v="4"/>
    <n v="2008"/>
  </r>
  <r>
    <n v="8"/>
    <n v="15"/>
    <x v="1"/>
    <s v="STR Ferrari"/>
    <n v="70"/>
    <s v="+54.120s"/>
    <n v="1"/>
    <n v="2008"/>
  </r>
  <r>
    <s v="NC"/>
    <n v="22"/>
    <x v="0"/>
    <s v="McLaren Mercedes"/>
    <n v="19"/>
    <s v="DNF"/>
    <n v="0"/>
    <n v="2008"/>
  </r>
  <r>
    <n v="10"/>
    <n v="22"/>
    <x v="0"/>
    <s v="McLaren Mercedes"/>
    <n v="70"/>
    <s v="+54.521s"/>
    <n v="0"/>
    <n v="2008"/>
  </r>
  <r>
    <n v="12"/>
    <n v="15"/>
    <x v="1"/>
    <s v="STR Ferrari"/>
    <n v="70"/>
    <s v="+58.065s"/>
    <n v="0"/>
    <n v="2008"/>
  </r>
  <r>
    <n v="1"/>
    <n v="22"/>
    <x v="0"/>
    <s v="McLaren Mercedes"/>
    <n v="60"/>
    <d v="1899-12-30T01:39:09"/>
    <n v="10"/>
    <n v="2008"/>
  </r>
  <r>
    <s v="NC"/>
    <n v="15"/>
    <x v="1"/>
    <s v="STR Ferrari"/>
    <n v="0"/>
    <s v="DNF"/>
    <n v="0"/>
    <n v="2008"/>
  </r>
  <r>
    <n v="1"/>
    <n v="22"/>
    <x v="0"/>
    <s v="McLaren Mercedes"/>
    <n v="67"/>
    <d v="1899-12-30T01:31:21"/>
    <n v="10"/>
    <n v="2008"/>
  </r>
  <r>
    <n v="8"/>
    <n v="15"/>
    <x v="1"/>
    <s v="STR Ferrari"/>
    <n v="67"/>
    <s v="+33.282s"/>
    <n v="1"/>
    <n v="2008"/>
  </r>
  <r>
    <n v="5"/>
    <n v="22"/>
    <x v="0"/>
    <s v="McLaren Mercedes"/>
    <n v="70"/>
    <s v="+23.048s"/>
    <n v="4"/>
    <n v="2008"/>
  </r>
  <r>
    <s v="NC"/>
    <n v="15"/>
    <x v="1"/>
    <s v="STR Ferrari"/>
    <n v="22"/>
    <s v="DNF"/>
    <n v="0"/>
    <n v="2008"/>
  </r>
  <r>
    <n v="2"/>
    <n v="22"/>
    <x v="0"/>
    <s v="McLaren Mercedes"/>
    <n v="57"/>
    <s v="+5.611s"/>
    <n v="8"/>
    <n v="2008"/>
  </r>
  <r>
    <n v="6"/>
    <n v="15"/>
    <x v="1"/>
    <s v="STR Ferrari"/>
    <n v="57"/>
    <s v="+52.625s"/>
    <n v="3"/>
    <n v="2008"/>
  </r>
  <r>
    <n v="3"/>
    <n v="22"/>
    <x v="0"/>
    <s v="McLaren Mercedes"/>
    <n v="44"/>
    <s v="+10.539s"/>
    <n v="6"/>
    <n v="2008"/>
  </r>
  <r>
    <n v="5"/>
    <n v="15"/>
    <x v="1"/>
    <s v="STR Ferrari"/>
    <n v="44"/>
    <s v="+14.576s"/>
    <n v="4"/>
    <n v="2008"/>
  </r>
  <r>
    <n v="1"/>
    <n v="15"/>
    <x v="1"/>
    <s v="STR Ferrari"/>
    <n v="53"/>
    <d v="1899-12-30T01:26:47"/>
    <n v="10"/>
    <n v="2008"/>
  </r>
  <r>
    <n v="7"/>
    <n v="22"/>
    <x v="0"/>
    <s v="McLaren Mercedes"/>
    <n v="53"/>
    <s v="+29.912s"/>
    <n v="2"/>
    <n v="2008"/>
  </r>
  <r>
    <n v="3"/>
    <n v="22"/>
    <x v="0"/>
    <s v="McLaren Mercedes"/>
    <n v="61"/>
    <s v="+5.917s"/>
    <n v="6"/>
    <n v="2008"/>
  </r>
  <r>
    <n v="5"/>
    <n v="15"/>
    <x v="1"/>
    <s v="STR Ferrari"/>
    <n v="61"/>
    <s v="+10.268s"/>
    <n v="4"/>
    <n v="2008"/>
  </r>
  <r>
    <n v="6"/>
    <n v="15"/>
    <x v="1"/>
    <s v="STR Ferrari"/>
    <n v="67"/>
    <s v="+39.207s"/>
    <n v="3"/>
    <n v="2008"/>
  </r>
  <r>
    <n v="12"/>
    <n v="22"/>
    <x v="0"/>
    <s v="McLaren Mercedes"/>
    <n v="67"/>
    <s v="+78.900s"/>
    <n v="0"/>
    <n v="2008"/>
  </r>
  <r>
    <n v="1"/>
    <n v="22"/>
    <x v="0"/>
    <s v="McLaren Mercedes"/>
    <n v="56"/>
    <d v="1899-12-30T01:31:57"/>
    <n v="10"/>
    <n v="2008"/>
  </r>
  <r>
    <n v="9"/>
    <n v="15"/>
    <x v="1"/>
    <s v="STR Ferrari"/>
    <n v="56"/>
    <s v="+64.339s"/>
    <n v="0"/>
    <n v="2008"/>
  </r>
  <r>
    <n v="4"/>
    <n v="15"/>
    <x v="1"/>
    <s v="STR Ferrari"/>
    <n v="71"/>
    <s v="+38.011s"/>
    <n v="5"/>
    <n v="2008"/>
  </r>
  <r>
    <n v="5"/>
    <n v="22"/>
    <x v="0"/>
    <s v="McLaren Mercedes"/>
    <n v="71"/>
    <s v="+38.907s"/>
    <n v="4"/>
    <n v="2008"/>
  </r>
  <r>
    <s v="DQ"/>
    <n v="1"/>
    <x v="0"/>
    <s v="McLaren Mercedes"/>
    <n v="58"/>
    <s v="+2.914s"/>
    <n v="0"/>
    <n v="2009"/>
  </r>
  <r>
    <n v="13"/>
    <n v="15"/>
    <x v="1"/>
    <s v="RBR Renault"/>
    <n v="56"/>
    <s v="DNF"/>
    <n v="0"/>
    <n v="2009"/>
  </r>
  <r>
    <n v="7"/>
    <n v="1"/>
    <x v="0"/>
    <s v="McLaren Mercedes"/>
    <n v="31"/>
    <s v="+60.733s"/>
    <n v="1"/>
    <n v="2009"/>
  </r>
  <r>
    <n v="15"/>
    <n v="15"/>
    <x v="1"/>
    <s v="RBR Renault"/>
    <n v="30"/>
    <s v="DNF"/>
    <n v="0"/>
    <n v="2009"/>
  </r>
  <r>
    <n v="1"/>
    <n v="15"/>
    <x v="1"/>
    <s v="RBR Renault"/>
    <n v="56"/>
    <d v="1899-12-30T01:57:43"/>
    <n v="10"/>
    <n v="2009"/>
  </r>
  <r>
    <n v="6"/>
    <n v="1"/>
    <x v="0"/>
    <s v="McLaren Mercedes"/>
    <n v="56"/>
    <s v="+71.866s"/>
    <n v="3"/>
    <n v="2009"/>
  </r>
  <r>
    <n v="2"/>
    <n v="15"/>
    <x v="1"/>
    <s v="RBR Renault"/>
    <n v="57"/>
    <s v="+7.187s"/>
    <n v="8"/>
    <n v="2009"/>
  </r>
  <r>
    <n v="4"/>
    <n v="1"/>
    <x v="0"/>
    <s v="McLaren Mercedes"/>
    <n v="57"/>
    <s v="+22.096s"/>
    <n v="5"/>
    <n v="2009"/>
  </r>
  <r>
    <n v="4"/>
    <n v="15"/>
    <x v="1"/>
    <s v="RBR Renault"/>
    <n v="66"/>
    <s v="+18.941s"/>
    <n v="5"/>
    <n v="2009"/>
  </r>
  <r>
    <n v="9"/>
    <n v="1"/>
    <x v="0"/>
    <s v="McLaren Mercedes"/>
    <n v="65"/>
    <s v="+1 lap"/>
    <n v="0"/>
    <n v="2009"/>
  </r>
  <r>
    <n v="12"/>
    <n v="1"/>
    <x v="0"/>
    <s v="McLaren Mercedes"/>
    <n v="77"/>
    <s v="+1 lap"/>
    <n v="0"/>
    <n v="2009"/>
  </r>
  <r>
    <s v="NC"/>
    <n v="15"/>
    <x v="1"/>
    <s v="RBR Renault"/>
    <n v="15"/>
    <s v="DNF"/>
    <n v="0"/>
    <n v="2009"/>
  </r>
  <r>
    <n v="3"/>
    <n v="15"/>
    <x v="1"/>
    <s v="RBR Renault"/>
    <n v="58"/>
    <s v="+7.461s"/>
    <n v="6"/>
    <n v="2009"/>
  </r>
  <r>
    <n v="13"/>
    <n v="1"/>
    <x v="0"/>
    <s v="McLaren Mercedes"/>
    <n v="58"/>
    <s v="+80.454s"/>
    <n v="0"/>
    <n v="2009"/>
  </r>
  <r>
    <n v="1"/>
    <n v="15"/>
    <x v="1"/>
    <s v="RBR Renault"/>
    <n v="60"/>
    <d v="1899-12-30T01:22:49"/>
    <n v="10"/>
    <n v="2009"/>
  </r>
  <r>
    <n v="16"/>
    <n v="1"/>
    <x v="0"/>
    <s v="McLaren Mercedes"/>
    <n v="59"/>
    <s v="+1 lap"/>
    <n v="0"/>
    <n v="2009"/>
  </r>
  <r>
    <n v="2"/>
    <n v="15"/>
    <x v="1"/>
    <s v="RBR Renault"/>
    <n v="60"/>
    <s v="+9.252s"/>
    <n v="8"/>
    <n v="2009"/>
  </r>
  <r>
    <n v="18"/>
    <n v="1"/>
    <x v="0"/>
    <s v="McLaren Mercedes"/>
    <n v="59"/>
    <s v="+1 lap"/>
    <n v="0"/>
    <n v="2009"/>
  </r>
  <r>
    <n v="1"/>
    <n v="1"/>
    <x v="0"/>
    <s v="McLaren Mercedes"/>
    <n v="70"/>
    <d v="1899-12-30T01:38:24"/>
    <n v="10"/>
    <n v="2009"/>
  </r>
  <r>
    <s v="NC"/>
    <n v="15"/>
    <x v="1"/>
    <s v="RBR Renault"/>
    <n v="29"/>
    <s v="DNF"/>
    <n v="0"/>
    <n v="2009"/>
  </r>
  <r>
    <n v="2"/>
    <n v="1"/>
    <x v="0"/>
    <s v="McLaren Mercedes"/>
    <n v="57"/>
    <s v="+2.358s"/>
    <n v="8"/>
    <n v="2009"/>
  </r>
  <r>
    <s v="NC"/>
    <n v="15"/>
    <x v="1"/>
    <s v="RBR Renault"/>
    <n v="23"/>
    <s v="DNF"/>
    <n v="0"/>
    <n v="2009"/>
  </r>
  <r>
    <n v="3"/>
    <n v="15"/>
    <x v="1"/>
    <s v="RBR Renault"/>
    <n v="44"/>
    <s v="+3.875s"/>
    <n v="6"/>
    <n v="2009"/>
  </r>
  <r>
    <s v="NC"/>
    <n v="1"/>
    <x v="0"/>
    <s v="McLaren Mercedes"/>
    <n v="0"/>
    <s v="DNF"/>
    <n v="0"/>
    <n v="2009"/>
  </r>
  <r>
    <n v="8"/>
    <n v="15"/>
    <x v="1"/>
    <s v="RBR Renault"/>
    <n v="53"/>
    <s v="+85.407s"/>
    <n v="1"/>
    <n v="2009"/>
  </r>
  <r>
    <n v="12"/>
    <n v="1"/>
    <x v="0"/>
    <s v="McLaren Mercedes"/>
    <n v="52"/>
    <s v="DNF"/>
    <n v="0"/>
    <n v="2009"/>
  </r>
  <r>
    <n v="1"/>
    <n v="1"/>
    <x v="0"/>
    <s v="McLaren Mercedes"/>
    <n v="61"/>
    <d v="1899-12-30T01:56:06"/>
    <n v="10"/>
    <n v="2009"/>
  </r>
  <r>
    <n v="4"/>
    <n v="15"/>
    <x v="1"/>
    <s v="RBR Renault"/>
    <n v="61"/>
    <s v="+20.261s"/>
    <n v="5"/>
    <n v="2009"/>
  </r>
  <r>
    <n v="1"/>
    <n v="15"/>
    <x v="1"/>
    <s v="RBR Renault"/>
    <n v="53"/>
    <d v="1899-12-30T01:28:20"/>
    <n v="10"/>
    <n v="2009"/>
  </r>
  <r>
    <n v="3"/>
    <n v="1"/>
    <x v="0"/>
    <s v="McLaren Mercedes"/>
    <n v="53"/>
    <s v="+6.472s"/>
    <n v="6"/>
    <n v="2009"/>
  </r>
  <r>
    <n v="3"/>
    <n v="1"/>
    <x v="0"/>
    <s v="McLaren Mercedes"/>
    <n v="71"/>
    <s v="+18.944s"/>
    <n v="6"/>
    <n v="2009"/>
  </r>
  <r>
    <n v="4"/>
    <n v="15"/>
    <x v="1"/>
    <s v="RBR Renault"/>
    <n v="71"/>
    <s v="+19.652s"/>
    <n v="5"/>
    <n v="2009"/>
  </r>
  <r>
    <n v="1"/>
    <n v="15"/>
    <x v="1"/>
    <s v="RBR Renault"/>
    <n v="55"/>
    <d v="1899-12-30T01:34:03"/>
    <n v="10"/>
    <n v="2009"/>
  </r>
  <r>
    <s v="NC"/>
    <n v="1"/>
    <x v="0"/>
    <s v="McLaren Mercedes"/>
    <n v="20"/>
    <s v="DNF"/>
    <n v="0"/>
    <n v="2009"/>
  </r>
  <r>
    <n v="3"/>
    <n v="2"/>
    <x v="0"/>
    <s v="McLaren Mercedes"/>
    <n v="49"/>
    <s v="+23.182s"/>
    <n v="15"/>
    <n v="2010"/>
  </r>
  <r>
    <n v="4"/>
    <n v="5"/>
    <x v="1"/>
    <s v="RBR Renault"/>
    <n v="49"/>
    <s v="+38.799s"/>
    <n v="12"/>
    <n v="2010"/>
  </r>
  <r>
    <n v="6"/>
    <n v="2"/>
    <x v="0"/>
    <s v="McLaren Mercedes"/>
    <n v="58"/>
    <s v="+29.898s"/>
    <n v="8"/>
    <n v="2010"/>
  </r>
  <r>
    <s v="NC"/>
    <n v="5"/>
    <x v="1"/>
    <s v="RBR Renault"/>
    <n v="25"/>
    <s v="DNF"/>
    <n v="0"/>
    <n v="2010"/>
  </r>
  <r>
    <n v="1"/>
    <n v="5"/>
    <x v="1"/>
    <s v="RBR Renault"/>
    <n v="56"/>
    <d v="1899-12-30T01:33:48"/>
    <n v="25"/>
    <n v="2010"/>
  </r>
  <r>
    <n v="6"/>
    <n v="2"/>
    <x v="0"/>
    <s v="McLaren Mercedes"/>
    <n v="56"/>
    <s v="+23.471s"/>
    <n v="8"/>
    <n v="2010"/>
  </r>
  <r>
    <n v="2"/>
    <n v="2"/>
    <x v="0"/>
    <s v="McLaren Mercedes"/>
    <n v="56"/>
    <s v="+1.530s"/>
    <n v="18"/>
    <n v="2010"/>
  </r>
  <r>
    <n v="6"/>
    <n v="5"/>
    <x v="1"/>
    <s v="RBR Renault"/>
    <n v="56"/>
    <s v="+33.310s"/>
    <n v="8"/>
    <n v="2010"/>
  </r>
  <r>
    <n v="3"/>
    <n v="5"/>
    <x v="1"/>
    <s v="RBR Renault"/>
    <n v="66"/>
    <s v="+51.338s"/>
    <n v="15"/>
    <n v="2010"/>
  </r>
  <r>
    <n v="14"/>
    <n v="2"/>
    <x v="0"/>
    <s v="McLaren Mercedes"/>
    <n v="64"/>
    <s v="DNF"/>
    <n v="0"/>
    <n v="2010"/>
  </r>
  <r>
    <n v="2"/>
    <n v="5"/>
    <x v="1"/>
    <s v="RBR Renault"/>
    <n v="78"/>
    <s v="+0.448s"/>
    <n v="18"/>
    <n v="2010"/>
  </r>
  <r>
    <n v="5"/>
    <n v="2"/>
    <x v="0"/>
    <s v="McLaren Mercedes"/>
    <n v="78"/>
    <s v="+4.363s"/>
    <n v="10"/>
    <n v="2010"/>
  </r>
  <r>
    <n v="1"/>
    <n v="2"/>
    <x v="0"/>
    <s v="McLaren Mercedes"/>
    <n v="58"/>
    <d v="1899-12-30T01:28:48"/>
    <n v="25"/>
    <n v="2010"/>
  </r>
  <r>
    <s v="NC"/>
    <n v="5"/>
    <x v="1"/>
    <s v="RBR Renault"/>
    <n v="39"/>
    <s v="DNF"/>
    <n v="0"/>
    <n v="2010"/>
  </r>
  <r>
    <n v="1"/>
    <n v="2"/>
    <x v="0"/>
    <s v="McLaren Mercedes"/>
    <n v="70"/>
    <d v="1899-12-30T01:33:53"/>
    <n v="25"/>
    <n v="2010"/>
  </r>
  <r>
    <n v="4"/>
    <n v="5"/>
    <x v="1"/>
    <s v="RBR Renault"/>
    <n v="70"/>
    <s v="+37.817s"/>
    <n v="12"/>
    <n v="2010"/>
  </r>
  <r>
    <n v="1"/>
    <n v="5"/>
    <x v="1"/>
    <s v="RBR Renault"/>
    <n v="57"/>
    <d v="1899-12-30T01:40:30"/>
    <n v="25"/>
    <n v="2010"/>
  </r>
  <r>
    <n v="2"/>
    <n v="2"/>
    <x v="0"/>
    <s v="McLaren Mercedes"/>
    <n v="57"/>
    <s v="+5.042s"/>
    <n v="18"/>
    <n v="2010"/>
  </r>
  <r>
    <n v="2"/>
    <n v="2"/>
    <x v="0"/>
    <s v="McLaren Mercedes"/>
    <n v="52"/>
    <s v="+1.360s"/>
    <n v="18"/>
    <n v="2010"/>
  </r>
  <r>
    <n v="7"/>
    <n v="5"/>
    <x v="1"/>
    <s v="RBR Renault"/>
    <n v="52"/>
    <s v="+36.734s"/>
    <n v="6"/>
    <n v="2010"/>
  </r>
  <r>
    <n v="3"/>
    <n v="5"/>
    <x v="1"/>
    <s v="RBR Renault"/>
    <n v="67"/>
    <s v="+5.121s"/>
    <n v="15"/>
    <n v="2010"/>
  </r>
  <r>
    <n v="4"/>
    <n v="2"/>
    <x v="0"/>
    <s v="McLaren Mercedes"/>
    <n v="67"/>
    <s v="+26.896s"/>
    <n v="12"/>
    <n v="2010"/>
  </r>
  <r>
    <n v="3"/>
    <n v="5"/>
    <x v="1"/>
    <s v="RBR Renault"/>
    <n v="70"/>
    <s v="+19.252s"/>
    <n v="15"/>
    <n v="2010"/>
  </r>
  <r>
    <s v="NC"/>
    <n v="2"/>
    <x v="0"/>
    <s v="McLaren Mercedes"/>
    <n v="23"/>
    <s v="DNF"/>
    <n v="0"/>
    <n v="2010"/>
  </r>
  <r>
    <n v="1"/>
    <n v="2"/>
    <x v="0"/>
    <s v="McLaren Mercedes"/>
    <n v="44"/>
    <d v="1899-12-30T01:29:04"/>
    <n v="25"/>
    <n v="2010"/>
  </r>
  <r>
    <n v="15"/>
    <n v="5"/>
    <x v="1"/>
    <s v="RBR Renault"/>
    <n v="43"/>
    <s v="+1 lap"/>
    <n v="0"/>
    <n v="2010"/>
  </r>
  <r>
    <n v="4"/>
    <n v="5"/>
    <x v="1"/>
    <s v="RBR Renault"/>
    <n v="53"/>
    <s v="+28.196s"/>
    <n v="12"/>
    <n v="2010"/>
  </r>
  <r>
    <s v="NC"/>
    <n v="2"/>
    <x v="0"/>
    <s v="McLaren Mercedes"/>
    <n v="0"/>
    <s v="DNF"/>
    <n v="0"/>
    <n v="2010"/>
  </r>
  <r>
    <n v="2"/>
    <n v="5"/>
    <x v="1"/>
    <s v="RBR Renault"/>
    <n v="61"/>
    <s v="+0.293s"/>
    <n v="18"/>
    <n v="2010"/>
  </r>
  <r>
    <s v="NC"/>
    <n v="2"/>
    <x v="0"/>
    <s v="McLaren Mercedes"/>
    <n v="35"/>
    <s v="DNF"/>
    <n v="0"/>
    <n v="2010"/>
  </r>
  <r>
    <n v="1"/>
    <n v="5"/>
    <x v="1"/>
    <s v="RBR Renault"/>
    <n v="53"/>
    <d v="1899-12-30T01:30:27"/>
    <n v="25"/>
    <n v="2010"/>
  </r>
  <r>
    <n v="5"/>
    <n v="2"/>
    <x v="0"/>
    <s v="McLaren Mercedes"/>
    <n v="53"/>
    <s v="+39.595s"/>
    <n v="10"/>
    <n v="2010"/>
  </r>
  <r>
    <n v="2"/>
    <n v="2"/>
    <x v="0"/>
    <s v="McLaren Mercedes"/>
    <n v="55"/>
    <s v="+14.999s"/>
    <n v="18"/>
    <n v="2010"/>
  </r>
  <r>
    <s v="NC"/>
    <n v="5"/>
    <x v="1"/>
    <s v="RBR Renault"/>
    <n v="45"/>
    <s v="DNF"/>
    <n v="0"/>
    <n v="2010"/>
  </r>
  <r>
    <n v="1"/>
    <n v="5"/>
    <x v="1"/>
    <s v="RBR Renault"/>
    <n v="71"/>
    <d v="1899-12-30T01:33:12"/>
    <n v="25"/>
    <n v="2010"/>
  </r>
  <r>
    <n v="4"/>
    <n v="2"/>
    <x v="0"/>
    <s v="McLaren Mercedes"/>
    <n v="71"/>
    <s v="+14.634s"/>
    <n v="12"/>
    <n v="2010"/>
  </r>
  <r>
    <n v="1"/>
    <n v="5"/>
    <x v="1"/>
    <s v="RBR Renault"/>
    <n v="55"/>
    <d v="1899-12-30T01:39:37"/>
    <n v="25"/>
    <n v="2010"/>
  </r>
  <r>
    <n v="2"/>
    <n v="2"/>
    <x v="0"/>
    <s v="McLaren Mercedes"/>
    <n v="55"/>
    <s v="+10.162s"/>
    <n v="18"/>
    <n v="2010"/>
  </r>
  <r>
    <n v="1"/>
    <n v="1"/>
    <x v="1"/>
    <s v="Red Bull Racing Renault"/>
    <n v="58"/>
    <d v="1899-12-30T01:29:30"/>
    <n v="25"/>
    <n v="2011"/>
  </r>
  <r>
    <n v="2"/>
    <n v="3"/>
    <x v="0"/>
    <s v="McLaren Mercedes"/>
    <n v="58"/>
    <s v="+22.297s"/>
    <n v="18"/>
    <n v="2011"/>
  </r>
  <r>
    <n v="1"/>
    <n v="1"/>
    <x v="1"/>
    <s v="Red Bull Racing Renault"/>
    <n v="56"/>
    <d v="1899-12-30T01:37:40"/>
    <n v="25"/>
    <n v="2011"/>
  </r>
  <r>
    <n v="8"/>
    <n v="3"/>
    <x v="0"/>
    <s v="McLaren Mercedes"/>
    <n v="56"/>
    <s v="+69.957s"/>
    <n v="4"/>
    <n v="2011"/>
  </r>
  <r>
    <n v="1"/>
    <n v="3"/>
    <x v="0"/>
    <s v="McLaren Mercedes"/>
    <n v="56"/>
    <d v="1899-12-30T01:36:58"/>
    <n v="25"/>
    <n v="2011"/>
  </r>
  <r>
    <n v="2"/>
    <n v="1"/>
    <x v="1"/>
    <s v="Red Bull Racing Renault"/>
    <n v="56"/>
    <s v="+5.198s"/>
    <n v="18"/>
    <n v="2011"/>
  </r>
  <r>
    <n v="1"/>
    <n v="1"/>
    <x v="1"/>
    <s v="Red Bull Racing Renault"/>
    <n v="58"/>
    <d v="1899-12-30T01:30:18"/>
    <n v="25"/>
    <n v="2011"/>
  </r>
  <r>
    <n v="4"/>
    <n v="3"/>
    <x v="0"/>
    <s v="McLaren Mercedes"/>
    <n v="58"/>
    <s v="+40.232s"/>
    <n v="12"/>
    <n v="2011"/>
  </r>
  <r>
    <n v="1"/>
    <n v="1"/>
    <x v="1"/>
    <s v="Red Bull Racing Renault"/>
    <n v="66"/>
    <d v="1899-12-30T01:39:03"/>
    <n v="25"/>
    <n v="2011"/>
  </r>
  <r>
    <n v="2"/>
    <n v="3"/>
    <x v="0"/>
    <s v="McLaren Mercedes"/>
    <n v="66"/>
    <s v="+0.630s"/>
    <n v="18"/>
    <n v="2011"/>
  </r>
  <r>
    <n v="1"/>
    <n v="1"/>
    <x v="1"/>
    <s v="Red Bull Racing Renault"/>
    <n v="78"/>
    <d v="1899-12-30T02:09:38"/>
    <n v="25"/>
    <n v="2011"/>
  </r>
  <r>
    <n v="6"/>
    <n v="3"/>
    <x v="0"/>
    <s v="McLaren Mercedes"/>
    <n v="78"/>
    <s v="+47.210s"/>
    <n v="8"/>
    <n v="2011"/>
  </r>
  <r>
    <n v="2"/>
    <n v="1"/>
    <x v="1"/>
    <s v="Red Bull Racing Renault"/>
    <n v="70"/>
    <s v="+2.709s"/>
    <n v="18"/>
    <n v="2011"/>
  </r>
  <r>
    <s v="NC"/>
    <n v="3"/>
    <x v="0"/>
    <s v="McLaren Mercedes"/>
    <n v="7"/>
    <s v="DNF"/>
    <n v="0"/>
    <n v="2011"/>
  </r>
  <r>
    <n v="1"/>
    <n v="1"/>
    <x v="1"/>
    <s v="Red Bull Racing Renault"/>
    <n v="57"/>
    <d v="1899-12-30T01:39:36"/>
    <n v="25"/>
    <n v="2011"/>
  </r>
  <r>
    <n v="4"/>
    <n v="3"/>
    <x v="0"/>
    <s v="McLaren Mercedes"/>
    <n v="57"/>
    <s v="+46.190s"/>
    <n v="12"/>
    <n v="2011"/>
  </r>
  <r>
    <n v="2"/>
    <n v="1"/>
    <x v="1"/>
    <s v="Red Bull Racing Renault"/>
    <n v="52"/>
    <s v="+16.511s"/>
    <n v="18"/>
    <n v="2011"/>
  </r>
  <r>
    <n v="4"/>
    <n v="3"/>
    <x v="0"/>
    <s v="McLaren Mercedes"/>
    <n v="52"/>
    <s v="+28.986s"/>
    <n v="12"/>
    <n v="2011"/>
  </r>
  <r>
    <n v="1"/>
    <n v="3"/>
    <x v="0"/>
    <s v="McLaren Mercedes"/>
    <n v="60"/>
    <d v="1899-12-30T01:37:30"/>
    <n v="25"/>
    <n v="2011"/>
  </r>
  <r>
    <n v="4"/>
    <n v="1"/>
    <x v="1"/>
    <s v="Red Bull Racing Renault"/>
    <n v="60"/>
    <s v="+47.921s"/>
    <n v="12"/>
    <n v="2011"/>
  </r>
  <r>
    <n v="2"/>
    <n v="1"/>
    <x v="1"/>
    <s v="Red Bull Racing Renault"/>
    <n v="70"/>
    <s v="+3.588s"/>
    <n v="18"/>
    <n v="2011"/>
  </r>
  <r>
    <n v="4"/>
    <n v="3"/>
    <x v="0"/>
    <s v="McLaren Mercedes"/>
    <n v="70"/>
    <s v="+48.338s"/>
    <n v="12"/>
    <n v="2011"/>
  </r>
  <r>
    <n v="1"/>
    <n v="1"/>
    <x v="1"/>
    <s v="Red Bull Racing Renault"/>
    <n v="44"/>
    <d v="1899-12-30T01:26:45"/>
    <n v="25"/>
    <n v="2011"/>
  </r>
  <r>
    <s v="NC"/>
    <n v="3"/>
    <x v="0"/>
    <s v="McLaren Mercedes"/>
    <n v="12"/>
    <s v="DNF"/>
    <n v="0"/>
    <n v="2011"/>
  </r>
  <r>
    <n v="1"/>
    <n v="1"/>
    <x v="1"/>
    <s v="Red Bull Racing Renault"/>
    <n v="53"/>
    <d v="1899-12-30T01:20:46"/>
    <n v="25"/>
    <n v="2011"/>
  </r>
  <r>
    <n v="4"/>
    <n v="3"/>
    <x v="0"/>
    <s v="McLaren Mercedes"/>
    <n v="53"/>
    <s v="+17.417s"/>
    <n v="12"/>
    <n v="2011"/>
  </r>
  <r>
    <n v="1"/>
    <n v="1"/>
    <x v="1"/>
    <s v="Red Bull Racing Renault"/>
    <n v="61"/>
    <d v="1899-12-30T01:59:07"/>
    <n v="25"/>
    <n v="2011"/>
  </r>
  <r>
    <n v="5"/>
    <n v="3"/>
    <x v="0"/>
    <s v="McLaren Mercedes"/>
    <n v="61"/>
    <s v="+67.766s"/>
    <n v="10"/>
    <n v="2011"/>
  </r>
  <r>
    <n v="3"/>
    <n v="1"/>
    <x v="1"/>
    <s v="Red Bull Racing Renault"/>
    <n v="53"/>
    <s v="+2.006s"/>
    <n v="15"/>
    <n v="2011"/>
  </r>
  <r>
    <n v="5"/>
    <n v="3"/>
    <x v="0"/>
    <s v="McLaren Mercedes"/>
    <n v="53"/>
    <s v="+24.268s"/>
    <n v="10"/>
    <n v="2011"/>
  </r>
  <r>
    <n v="1"/>
    <n v="1"/>
    <x v="1"/>
    <s v="Red Bull Racing Renault"/>
    <n v="55"/>
    <d v="1899-12-30T01:38:02"/>
    <n v="25"/>
    <n v="2011"/>
  </r>
  <r>
    <n v="2"/>
    <n v="3"/>
    <x v="0"/>
    <s v="McLaren Mercedes"/>
    <n v="55"/>
    <s v="+12.019s"/>
    <n v="18"/>
    <n v="2011"/>
  </r>
  <r>
    <n v="1"/>
    <n v="1"/>
    <x v="1"/>
    <s v="Red Bull Racing Renault"/>
    <n v="60"/>
    <d v="1899-12-30T01:30:35"/>
    <n v="25"/>
    <n v="2011"/>
  </r>
  <r>
    <n v="7"/>
    <n v="3"/>
    <x v="0"/>
    <s v="McLaren Mercedes"/>
    <n v="60"/>
    <s v="+84.183s"/>
    <n v="6"/>
    <n v="2011"/>
  </r>
  <r>
    <n v="1"/>
    <n v="3"/>
    <x v="0"/>
    <s v="McLaren Mercedes"/>
    <n v="55"/>
    <d v="1899-12-30T01:37:12"/>
    <n v="25"/>
    <n v="2011"/>
  </r>
  <r>
    <s v="NC"/>
    <n v="1"/>
    <x v="1"/>
    <s v="Red Bull Racing Renault"/>
    <n v="1"/>
    <s v="DNF"/>
    <n v="0"/>
    <n v="2011"/>
  </r>
  <r>
    <n v="2"/>
    <n v="1"/>
    <x v="1"/>
    <s v="Red Bull Racing Renault"/>
    <n v="71"/>
    <s v="+16.983s"/>
    <n v="18"/>
    <n v="2011"/>
  </r>
  <r>
    <s v="NC"/>
    <n v="3"/>
    <x v="0"/>
    <s v="McLaren Mercedes"/>
    <n v="46"/>
    <s v="DNF"/>
    <n v="0"/>
    <n v="2011"/>
  </r>
  <r>
    <n v="2"/>
    <n v="1"/>
    <x v="1"/>
    <s v="Red Bull Racing Renault"/>
    <n v="58"/>
    <s v="+2.139s"/>
    <n v="18"/>
    <n v="2012"/>
  </r>
  <r>
    <n v="3"/>
    <n v="4"/>
    <x v="0"/>
    <s v="McLaren Mercedes"/>
    <n v="58"/>
    <s v="+4.075s"/>
    <n v="15"/>
    <n v="2012"/>
  </r>
  <r>
    <n v="3"/>
    <n v="4"/>
    <x v="0"/>
    <s v="McLaren Mercedes"/>
    <n v="56"/>
    <s v="+14.591s"/>
    <n v="15"/>
    <n v="2012"/>
  </r>
  <r>
    <n v="11"/>
    <n v="1"/>
    <x v="1"/>
    <s v="Red Bull Racing Renault"/>
    <n v="56"/>
    <s v="+75.527s"/>
    <n v="0"/>
    <n v="2012"/>
  </r>
  <r>
    <n v="3"/>
    <n v="4"/>
    <x v="0"/>
    <s v="McLaren Mercedes"/>
    <n v="56"/>
    <s v="+26.012s"/>
    <n v="15"/>
    <n v="2012"/>
  </r>
  <r>
    <n v="5"/>
    <n v="1"/>
    <x v="1"/>
    <s v="Red Bull Racing Renault"/>
    <n v="56"/>
    <s v="+30.483s"/>
    <n v="10"/>
    <n v="2012"/>
  </r>
  <r>
    <n v="1"/>
    <n v="1"/>
    <x v="1"/>
    <s v="Red Bull Racing Renault"/>
    <n v="57"/>
    <d v="1899-12-30T01:35:11"/>
    <n v="25"/>
    <n v="2012"/>
  </r>
  <r>
    <n v="8"/>
    <n v="4"/>
    <x v="0"/>
    <s v="McLaren Mercedes"/>
    <n v="57"/>
    <s v="+58.984s"/>
    <n v="4"/>
    <n v="2012"/>
  </r>
  <r>
    <n v="6"/>
    <n v="1"/>
    <x v="1"/>
    <s v="Red Bull Racing Renault"/>
    <n v="66"/>
    <s v="+67.576s"/>
    <n v="8"/>
    <n v="2012"/>
  </r>
  <r>
    <n v="8"/>
    <n v="4"/>
    <x v="0"/>
    <s v="McLaren Mercedes"/>
    <n v="66"/>
    <s v="+78.140s"/>
    <n v="4"/>
    <n v="2012"/>
  </r>
  <r>
    <n v="4"/>
    <n v="1"/>
    <x v="1"/>
    <s v="Red Bull Racing Renault"/>
    <n v="78"/>
    <s v="+1.343s"/>
    <n v="12"/>
    <n v="2012"/>
  </r>
  <r>
    <n v="5"/>
    <n v="4"/>
    <x v="0"/>
    <s v="McLaren Mercedes"/>
    <n v="78"/>
    <s v="+4.101s"/>
    <n v="10"/>
    <n v="2012"/>
  </r>
  <r>
    <n v="1"/>
    <n v="4"/>
    <x v="0"/>
    <s v="McLaren Mercedes"/>
    <n v="70"/>
    <d v="1899-12-30T01:32:30"/>
    <n v="25"/>
    <n v="2012"/>
  </r>
  <r>
    <n v="4"/>
    <n v="1"/>
    <x v="1"/>
    <s v="Red Bull Racing Renault"/>
    <n v="70"/>
    <s v="+7.295s"/>
    <n v="12"/>
    <n v="2012"/>
  </r>
  <r>
    <n v="19"/>
    <n v="4"/>
    <x v="0"/>
    <s v="McLaren Mercedes"/>
    <n v="55"/>
    <s v="DNF"/>
    <n v="0"/>
    <n v="2012"/>
  </r>
  <r>
    <s v="NC"/>
    <n v="1"/>
    <x v="1"/>
    <s v="Red Bull Racing Renault"/>
    <n v="33"/>
    <s v="DNF"/>
    <n v="0"/>
    <n v="2012"/>
  </r>
  <r>
    <n v="3"/>
    <n v="1"/>
    <x v="1"/>
    <s v="Red Bull Racing Renault"/>
    <n v="52"/>
    <s v="+4.836s"/>
    <n v="15"/>
    <n v="2012"/>
  </r>
  <r>
    <n v="8"/>
    <n v="4"/>
    <x v="0"/>
    <s v="McLaren Mercedes"/>
    <n v="52"/>
    <s v="+36.463s"/>
    <n v="4"/>
    <n v="2012"/>
  </r>
  <r>
    <n v="5"/>
    <n v="1"/>
    <x v="1"/>
    <s v="Red Bull Racing Renault"/>
    <n v="67"/>
    <s v="+23.732s"/>
    <n v="10"/>
    <n v="2012"/>
  </r>
  <r>
    <s v="NC"/>
    <n v="4"/>
    <x v="0"/>
    <s v="McLaren Mercedes"/>
    <n v="56"/>
    <s v="DNF"/>
    <n v="0"/>
    <n v="2012"/>
  </r>
  <r>
    <n v="1"/>
    <n v="4"/>
    <x v="0"/>
    <s v="McLaren Mercedes"/>
    <n v="69"/>
    <d v="1899-12-30T01:41:06"/>
    <n v="25"/>
    <n v="2012"/>
  </r>
  <r>
    <n v="4"/>
    <n v="1"/>
    <x v="1"/>
    <s v="Red Bull Racing Renault"/>
    <n v="69"/>
    <s v="+11.614s"/>
    <n v="12"/>
    <n v="2012"/>
  </r>
  <r>
    <n v="2"/>
    <n v="1"/>
    <x v="1"/>
    <s v="Red Bull Racing Renault"/>
    <n v="44"/>
    <s v="+13.624s"/>
    <n v="18"/>
    <n v="2012"/>
  </r>
  <r>
    <s v="NC"/>
    <n v="4"/>
    <x v="0"/>
    <s v="McLaren Mercedes"/>
    <n v="0"/>
    <s v="DNF"/>
    <n v="0"/>
    <n v="2012"/>
  </r>
  <r>
    <n v="1"/>
    <n v="4"/>
    <x v="0"/>
    <s v="McLaren Mercedes"/>
    <n v="53"/>
    <d v="1899-12-30T01:19:41"/>
    <n v="25"/>
    <n v="2012"/>
  </r>
  <r>
    <n v="22"/>
    <n v="1"/>
    <x v="1"/>
    <s v="Red Bull Racing Renault"/>
    <n v="47"/>
    <s v="DNF"/>
    <n v="0"/>
    <n v="2012"/>
  </r>
  <r>
    <n v="1"/>
    <n v="1"/>
    <x v="1"/>
    <s v="Red Bull Racing Renault"/>
    <n v="59"/>
    <d v="1899-12-30T02:00:26"/>
    <n v="25"/>
    <n v="2012"/>
  </r>
  <r>
    <s v="NC"/>
    <n v="4"/>
    <x v="0"/>
    <s v="McLaren Mercedes"/>
    <n v="22"/>
    <s v="DNF"/>
    <n v="0"/>
    <n v="2012"/>
  </r>
  <r>
    <n v="1"/>
    <n v="1"/>
    <x v="1"/>
    <s v="Red Bull Racing Renault"/>
    <n v="53"/>
    <d v="1899-12-30T01:28:56"/>
    <n v="25"/>
    <n v="2012"/>
  </r>
  <r>
    <n v="5"/>
    <n v="4"/>
    <x v="0"/>
    <s v="McLaren Mercedes"/>
    <n v="53"/>
    <s v="+46.490s"/>
    <n v="10"/>
    <n v="2012"/>
  </r>
  <r>
    <n v="1"/>
    <n v="1"/>
    <x v="1"/>
    <s v="Red Bull Racing Renault"/>
    <n v="55"/>
    <d v="1899-12-30T01:36:29"/>
    <n v="25"/>
    <n v="2012"/>
  </r>
  <r>
    <n v="10"/>
    <n v="4"/>
    <x v="0"/>
    <s v="McLaren Mercedes"/>
    <n v="55"/>
    <s v="+79.692s"/>
    <n v="1"/>
    <n v="2012"/>
  </r>
  <r>
    <n v="1"/>
    <n v="1"/>
    <x v="1"/>
    <s v="Red Bull Racing Renault"/>
    <n v="60"/>
    <d v="1899-12-30T01:31:11"/>
    <n v="25"/>
    <n v="2012"/>
  </r>
  <r>
    <n v="4"/>
    <n v="4"/>
    <x v="0"/>
    <s v="McLaren Mercedes"/>
    <n v="60"/>
    <s v="+13.909s"/>
    <n v="12"/>
    <n v="2012"/>
  </r>
  <r>
    <n v="3"/>
    <n v="1"/>
    <x v="1"/>
    <s v="Red Bull Racing Renault"/>
    <n v="55"/>
    <s v="+4.163s"/>
    <n v="15"/>
    <n v="2012"/>
  </r>
  <r>
    <s v="NC"/>
    <n v="4"/>
    <x v="0"/>
    <s v="McLaren Mercedes"/>
    <n v="19"/>
    <s v="DNF"/>
    <n v="0"/>
    <n v="2012"/>
  </r>
  <r>
    <n v="1"/>
    <n v="4"/>
    <x v="0"/>
    <s v="McLaren Mercedes"/>
    <n v="56"/>
    <d v="1899-12-30T01:35:55"/>
    <n v="25"/>
    <n v="2012"/>
  </r>
  <r>
    <n v="2"/>
    <n v="1"/>
    <x v="1"/>
    <s v="Red Bull Racing Renault"/>
    <n v="56"/>
    <s v="+0.675s"/>
    <n v="18"/>
    <n v="2012"/>
  </r>
  <r>
    <n v="6"/>
    <n v="1"/>
    <x v="1"/>
    <s v="Red Bull Racing Renault"/>
    <n v="71"/>
    <s v="+9.453s"/>
    <n v="8"/>
    <n v="2012"/>
  </r>
  <r>
    <s v="NC"/>
    <n v="4"/>
    <x v="0"/>
    <s v="McLaren Mercedes"/>
    <n v="54"/>
    <s v="DNF"/>
    <n v="0"/>
    <n v="2012"/>
  </r>
  <r>
    <n v="3"/>
    <n v="1"/>
    <x v="1"/>
    <s v="Red Bull Racing Renault"/>
    <n v="58"/>
    <s v="+22.346s"/>
    <n v="15"/>
    <n v="2013"/>
  </r>
  <r>
    <n v="5"/>
    <n v="10"/>
    <x v="0"/>
    <s v="Mercedes"/>
    <n v="58"/>
    <s v="+45.561s"/>
    <n v="10"/>
    <n v="2013"/>
  </r>
  <r>
    <n v="1"/>
    <n v="1"/>
    <x v="1"/>
    <s v="Red Bull Racing Renault"/>
    <n v="56"/>
    <d v="1899-12-30T01:38:57"/>
    <n v="25"/>
    <n v="2013"/>
  </r>
  <r>
    <n v="3"/>
    <n v="10"/>
    <x v="0"/>
    <s v="Mercedes"/>
    <n v="56"/>
    <s v="+12.181s"/>
    <n v="15"/>
    <n v="2013"/>
  </r>
  <r>
    <n v="3"/>
    <n v="10"/>
    <x v="0"/>
    <s v="Mercedes"/>
    <n v="56"/>
    <s v="+12.322s"/>
    <n v="15"/>
    <n v="2013"/>
  </r>
  <r>
    <n v="4"/>
    <n v="1"/>
    <x v="1"/>
    <s v="Red Bull Racing Renault"/>
    <n v="56"/>
    <s v="+12.525s"/>
    <n v="12"/>
    <n v="2013"/>
  </r>
  <r>
    <n v="1"/>
    <n v="1"/>
    <x v="1"/>
    <s v="Red Bull Racing Renault"/>
    <n v="57"/>
    <d v="1899-12-30T01:36:00"/>
    <n v="25"/>
    <n v="2013"/>
  </r>
  <r>
    <n v="5"/>
    <n v="10"/>
    <x v="0"/>
    <s v="Mercedes"/>
    <n v="57"/>
    <s v="+35.230s"/>
    <n v="10"/>
    <n v="2013"/>
  </r>
  <r>
    <n v="4"/>
    <n v="1"/>
    <x v="1"/>
    <s v="Red Bull Racing Renault"/>
    <n v="66"/>
    <s v="+38.273s"/>
    <n v="12"/>
    <n v="2013"/>
  </r>
  <r>
    <n v="12"/>
    <n v="10"/>
    <x v="0"/>
    <s v="Mercedes"/>
    <n v="65"/>
    <s v="+1 lap"/>
    <n v="0"/>
    <n v="2013"/>
  </r>
  <r>
    <n v="2"/>
    <n v="1"/>
    <x v="1"/>
    <s v="Red Bull Racing Renault"/>
    <n v="78"/>
    <s v="+3.888s"/>
    <n v="18"/>
    <n v="2013"/>
  </r>
  <r>
    <n v="4"/>
    <n v="10"/>
    <x v="0"/>
    <s v="Mercedes"/>
    <n v="78"/>
    <s v="+13.894s"/>
    <n v="12"/>
    <n v="2013"/>
  </r>
  <r>
    <n v="1"/>
    <n v="1"/>
    <x v="1"/>
    <s v="Red Bull Racing Renault"/>
    <n v="70"/>
    <d v="1899-12-30T01:32:09"/>
    <n v="25"/>
    <n v="2013"/>
  </r>
  <r>
    <n v="3"/>
    <n v="10"/>
    <x v="0"/>
    <s v="Mercedes"/>
    <n v="70"/>
    <s v="+15.942s"/>
    <n v="15"/>
    <n v="2013"/>
  </r>
  <r>
    <n v="4"/>
    <n v="10"/>
    <x v="0"/>
    <s v="Mercedes"/>
    <n v="52"/>
    <s v="+7.756s"/>
    <n v="12"/>
    <n v="2013"/>
  </r>
  <r>
    <s v="NC"/>
    <n v="1"/>
    <x v="1"/>
    <s v="Red Bull Racing Renault"/>
    <n v="41"/>
    <s v="DNF"/>
    <n v="0"/>
    <n v="2013"/>
  </r>
  <r>
    <n v="1"/>
    <n v="1"/>
    <x v="1"/>
    <s v="Red Bull Racing Renault"/>
    <n v="60"/>
    <d v="1899-12-30T01:41:15"/>
    <n v="25"/>
    <n v="2013"/>
  </r>
  <r>
    <n v="5"/>
    <n v="10"/>
    <x v="0"/>
    <s v="Mercedes"/>
    <n v="60"/>
    <s v="+26.927s"/>
    <n v="10"/>
    <n v="2013"/>
  </r>
  <r>
    <n v="1"/>
    <n v="10"/>
    <x v="0"/>
    <s v="Mercedes"/>
    <n v="70"/>
    <d v="1899-12-30T01:42:29"/>
    <n v="25"/>
    <n v="2013"/>
  </r>
  <r>
    <n v="3"/>
    <n v="1"/>
    <x v="1"/>
    <s v="Red Bull Racing Renault"/>
    <n v="70"/>
    <s v="+12.459s"/>
    <n v="15"/>
    <n v="2013"/>
  </r>
  <r>
    <n v="1"/>
    <n v="1"/>
    <x v="1"/>
    <s v="Red Bull Racing Renault"/>
    <n v="44"/>
    <d v="1899-12-30T01:23:42"/>
    <n v="25"/>
    <n v="2013"/>
  </r>
  <r>
    <n v="3"/>
    <n v="10"/>
    <x v="0"/>
    <s v="Mercedes"/>
    <n v="44"/>
    <s v="+27.734s"/>
    <n v="15"/>
    <n v="2013"/>
  </r>
  <r>
    <n v="1"/>
    <n v="1"/>
    <x v="1"/>
    <s v="Red Bull Racing Renault"/>
    <n v="53"/>
    <d v="1899-12-30T01:18:33"/>
    <n v="25"/>
    <n v="2013"/>
  </r>
  <r>
    <n v="9"/>
    <n v="10"/>
    <x v="0"/>
    <s v="Mercedes"/>
    <n v="53"/>
    <s v="+33.527s"/>
    <n v="2"/>
    <n v="2013"/>
  </r>
  <r>
    <n v="1"/>
    <n v="1"/>
    <x v="1"/>
    <s v="Red Bull Racing Renault"/>
    <n v="61"/>
    <d v="1899-12-30T01:59:13"/>
    <n v="25"/>
    <n v="2013"/>
  </r>
  <r>
    <n v="5"/>
    <n v="10"/>
    <x v="0"/>
    <s v="Mercedes"/>
    <n v="61"/>
    <s v="+53.159s"/>
    <n v="10"/>
    <n v="2013"/>
  </r>
  <r>
    <n v="1"/>
    <n v="1"/>
    <x v="1"/>
    <s v="Red Bull Racing Renault"/>
    <n v="55"/>
    <d v="1899-12-30T01:43:14"/>
    <n v="25"/>
    <n v="2013"/>
  </r>
  <r>
    <n v="5"/>
    <n v="10"/>
    <x v="0"/>
    <s v="Mercedes"/>
    <n v="55"/>
    <s v="+25.255s"/>
    <n v="10"/>
    <n v="2013"/>
  </r>
  <r>
    <n v="1"/>
    <n v="1"/>
    <x v="1"/>
    <s v="Red Bull Racing Renault"/>
    <n v="53"/>
    <d v="1899-12-30T01:26:49"/>
    <n v="25"/>
    <n v="2013"/>
  </r>
  <r>
    <s v="NC"/>
    <n v="10"/>
    <x v="0"/>
    <s v="Mercedes"/>
    <n v="7"/>
    <s v="DNF"/>
    <n v="0"/>
    <n v="2013"/>
  </r>
  <r>
    <n v="1"/>
    <n v="1"/>
    <x v="1"/>
    <s v="Red Bull Racing Renault"/>
    <n v="60"/>
    <d v="1899-12-30T01:31:12"/>
    <n v="25"/>
    <n v="2013"/>
  </r>
  <r>
    <n v="6"/>
    <n v="10"/>
    <x v="0"/>
    <s v="Mercedes"/>
    <n v="60"/>
    <s v="+52.475s"/>
    <n v="8"/>
    <n v="2013"/>
  </r>
  <r>
    <n v="1"/>
    <n v="1"/>
    <x v="1"/>
    <s v="Red Bull Racing Renault"/>
    <n v="55"/>
    <d v="1899-12-30T01:38:06"/>
    <n v="25"/>
    <n v="2013"/>
  </r>
  <r>
    <n v="7"/>
    <n v="10"/>
    <x v="0"/>
    <s v="Mercedes"/>
    <n v="55"/>
    <s v="+79.267s"/>
    <n v="6"/>
    <n v="2013"/>
  </r>
  <r>
    <n v="1"/>
    <n v="1"/>
    <x v="1"/>
    <s v="Red Bull Racing Renault"/>
    <n v="56"/>
    <d v="1899-12-30T01:39:17"/>
    <n v="25"/>
    <n v="2013"/>
  </r>
  <r>
    <n v="4"/>
    <n v="10"/>
    <x v="0"/>
    <s v="Mercedes"/>
    <n v="56"/>
    <s v="+27.358s"/>
    <n v="12"/>
    <n v="2013"/>
  </r>
  <r>
    <n v="1"/>
    <n v="1"/>
    <x v="1"/>
    <s v="Red Bull Racing Renault"/>
    <n v="71"/>
    <d v="1899-12-30T01:32:36"/>
    <n v="25"/>
    <n v="2013"/>
  </r>
  <r>
    <n v="9"/>
    <n v="10"/>
    <x v="0"/>
    <s v="Mercedes"/>
    <n v="71"/>
    <s v="+72.903s"/>
    <n v="2"/>
    <n v="2013"/>
  </r>
  <r>
    <s v="NC"/>
    <n v="1"/>
    <x v="1"/>
    <s v="Red Bull Racing Renault"/>
    <n v="3"/>
    <s v="DNF"/>
    <n v="0"/>
    <n v="2014"/>
  </r>
  <r>
    <s v="NC"/>
    <n v="44"/>
    <x v="0"/>
    <s v="Mercedes"/>
    <n v="2"/>
    <s v="DNF"/>
    <n v="0"/>
    <n v="2014"/>
  </r>
  <r>
    <n v="1"/>
    <n v="44"/>
    <x v="0"/>
    <s v="Mercedes"/>
    <n v="56"/>
    <d v="1899-12-30T01:40:26"/>
    <n v="25"/>
    <n v="2014"/>
  </r>
  <r>
    <n v="3"/>
    <n v="1"/>
    <x v="1"/>
    <s v="Red Bull Racing Renault"/>
    <n v="56"/>
    <s v="+24.534s"/>
    <n v="15"/>
    <n v="2014"/>
  </r>
  <r>
    <n v="1"/>
    <n v="44"/>
    <x v="0"/>
    <s v="Mercedes"/>
    <n v="57"/>
    <d v="1899-12-30T01:39:43"/>
    <n v="25"/>
    <n v="2014"/>
  </r>
  <r>
    <n v="6"/>
    <n v="1"/>
    <x v="1"/>
    <s v="Red Bull Racing Renault"/>
    <n v="57"/>
    <s v="+29.879s"/>
    <n v="8"/>
    <n v="2014"/>
  </r>
  <r>
    <n v="1"/>
    <n v="44"/>
    <x v="0"/>
    <s v="Mercedes"/>
    <n v="54"/>
    <d v="1899-12-30T01:33:28"/>
    <n v="25"/>
    <n v="2014"/>
  </r>
  <r>
    <n v="5"/>
    <n v="1"/>
    <x v="1"/>
    <s v="Red Bull Racing Renault"/>
    <n v="54"/>
    <s v="+47.778s"/>
    <n v="10"/>
    <n v="2014"/>
  </r>
  <r>
    <n v="1"/>
    <n v="44"/>
    <x v="0"/>
    <s v="Mercedes"/>
    <n v="66"/>
    <d v="1899-12-30T01:41:05"/>
    <n v="25"/>
    <n v="2014"/>
  </r>
  <r>
    <n v="4"/>
    <n v="1"/>
    <x v="1"/>
    <s v="Red Bull Racing Renault"/>
    <n v="66"/>
    <s v="+76.702s"/>
    <n v="12"/>
    <n v="2014"/>
  </r>
  <r>
    <n v="2"/>
    <n v="44"/>
    <x v="0"/>
    <s v="Mercedes"/>
    <n v="78"/>
    <s v="+9.210s"/>
    <n v="18"/>
    <n v="2014"/>
  </r>
  <r>
    <s v="NC"/>
    <n v="1"/>
    <x v="1"/>
    <s v="Red Bull Racing Renault"/>
    <n v="5"/>
    <s v="DNF"/>
    <n v="0"/>
    <n v="2014"/>
  </r>
  <r>
    <n v="3"/>
    <n v="1"/>
    <x v="1"/>
    <s v="Red Bull Racing Renault"/>
    <n v="70"/>
    <s v="+5.247s"/>
    <n v="15"/>
    <n v="2014"/>
  </r>
  <r>
    <s v="NC"/>
    <n v="44"/>
    <x v="0"/>
    <s v="Mercedes"/>
    <n v="46"/>
    <s v="DNF"/>
    <n v="0"/>
    <n v="2014"/>
  </r>
  <r>
    <n v="2"/>
    <n v="44"/>
    <x v="0"/>
    <s v="Mercedes"/>
    <n v="71"/>
    <s v="+1.932s"/>
    <n v="18"/>
    <n v="2014"/>
  </r>
  <r>
    <s v="NC"/>
    <n v="1"/>
    <x v="1"/>
    <s v="Red Bull Racing Renault"/>
    <n v="34"/>
    <s v="DNF"/>
    <n v="0"/>
    <n v="2014"/>
  </r>
  <r>
    <n v="1"/>
    <n v="44"/>
    <x v="0"/>
    <s v="Mercedes"/>
    <n v="52"/>
    <d v="1899-12-30T02:26:52"/>
    <n v="25"/>
    <n v="2014"/>
  </r>
  <r>
    <n v="5"/>
    <n v="1"/>
    <x v="1"/>
    <s v="Red Bull Racing Renault"/>
    <n v="52"/>
    <s v="+53.864s"/>
    <n v="10"/>
    <n v="2014"/>
  </r>
  <r>
    <n v="3"/>
    <n v="44"/>
    <x v="0"/>
    <s v="Mercedes"/>
    <n v="67"/>
    <s v="+22.530s"/>
    <n v="15"/>
    <n v="2014"/>
  </r>
  <r>
    <n v="4"/>
    <n v="1"/>
    <x v="1"/>
    <s v="Red Bull Racing Renault"/>
    <n v="67"/>
    <s v="+44.014s"/>
    <n v="12"/>
    <n v="2014"/>
  </r>
  <r>
    <n v="3"/>
    <n v="44"/>
    <x v="0"/>
    <s v="Mercedes"/>
    <n v="70"/>
    <s v="+5.857s"/>
    <n v="15"/>
    <n v="2014"/>
  </r>
  <r>
    <n v="7"/>
    <n v="1"/>
    <x v="1"/>
    <s v="Red Bull Racing Renault"/>
    <n v="70"/>
    <s v="+40.964s"/>
    <n v="6"/>
    <n v="2014"/>
  </r>
  <r>
    <n v="5"/>
    <n v="1"/>
    <x v="1"/>
    <s v="Red Bull Racing Renault"/>
    <n v="44"/>
    <s v="+52.196s"/>
    <n v="10"/>
    <n v="2014"/>
  </r>
  <r>
    <s v="NC"/>
    <n v="44"/>
    <x v="0"/>
    <s v="Mercedes"/>
    <n v="38"/>
    <s v="DNF"/>
    <n v="0"/>
    <n v="2014"/>
  </r>
  <r>
    <n v="1"/>
    <n v="44"/>
    <x v="0"/>
    <s v="Mercedes"/>
    <n v="53"/>
    <d v="1899-12-30T01:19:10"/>
    <n v="25"/>
    <n v="2014"/>
  </r>
  <r>
    <n v="6"/>
    <n v="1"/>
    <x v="1"/>
    <s v="Red Bull Racing Renault"/>
    <n v="53"/>
    <s v="+59.965s"/>
    <n v="8"/>
    <n v="2014"/>
  </r>
  <r>
    <n v="1"/>
    <n v="44"/>
    <x v="0"/>
    <s v="Mercedes"/>
    <n v="60"/>
    <d v="1899-12-30T02:00:05"/>
    <n v="25"/>
    <n v="2014"/>
  </r>
  <r>
    <n v="2"/>
    <n v="1"/>
    <x v="1"/>
    <s v="Red Bull Racing Renault"/>
    <n v="60"/>
    <s v="+13.534s"/>
    <n v="18"/>
    <n v="2014"/>
  </r>
  <r>
    <n v="1"/>
    <n v="44"/>
    <x v="0"/>
    <s v="Mercedes"/>
    <n v="44"/>
    <d v="1899-12-30T01:51:43"/>
    <n v="25"/>
    <n v="2014"/>
  </r>
  <r>
    <n v="3"/>
    <n v="1"/>
    <x v="1"/>
    <s v="Red Bull Racing Renault"/>
    <n v="44"/>
    <s v="+29.122s"/>
    <n v="15"/>
    <n v="2014"/>
  </r>
  <r>
    <n v="1"/>
    <n v="44"/>
    <x v="0"/>
    <s v="Mercedes"/>
    <n v="53"/>
    <d v="1899-12-30T01:31:51"/>
    <n v="25"/>
    <n v="2014"/>
  </r>
  <r>
    <n v="8"/>
    <n v="1"/>
    <x v="1"/>
    <s v="Red Bull Racing Renault"/>
    <n v="53"/>
    <s v="+66.185s"/>
    <n v="4"/>
    <n v="2014"/>
  </r>
  <r>
    <n v="1"/>
    <n v="44"/>
    <x v="0"/>
    <s v="Mercedes"/>
    <n v="56"/>
    <d v="1899-12-30T01:40:05"/>
    <n v="25"/>
    <n v="2014"/>
  </r>
  <r>
    <n v="7"/>
    <n v="1"/>
    <x v="1"/>
    <s v="Red Bull Racing Renault"/>
    <n v="56"/>
    <s v="+95.734s"/>
    <n v="6"/>
    <n v="2014"/>
  </r>
  <r>
    <n v="2"/>
    <n v="44"/>
    <x v="0"/>
    <s v="Mercedes"/>
    <n v="71"/>
    <s v="+1.457s"/>
    <n v="18"/>
    <n v="2014"/>
  </r>
  <r>
    <n v="5"/>
    <n v="1"/>
    <x v="1"/>
    <s v="Red Bull Racing Renault"/>
    <n v="71"/>
    <s v="+51.420s"/>
    <n v="10"/>
    <n v="2014"/>
  </r>
  <r>
    <n v="1"/>
    <n v="44"/>
    <x v="0"/>
    <s v="Mercedes"/>
    <n v="55"/>
    <d v="1899-12-30T01:39:03"/>
    <n v="50"/>
    <n v="2014"/>
  </r>
  <r>
    <n v="8"/>
    <n v="1"/>
    <x v="1"/>
    <s v="Red Bull Racing Renault"/>
    <n v="55"/>
    <s v="+72.045s"/>
    <n v="8"/>
    <n v="2014"/>
  </r>
  <r>
    <n v="1"/>
    <n v="44"/>
    <x v="0"/>
    <s v="Mercedes"/>
    <n v="58"/>
    <d v="1899-12-30T01:31:54"/>
    <n v="25"/>
    <n v="2015"/>
  </r>
  <r>
    <n v="3"/>
    <n v="5"/>
    <x v="1"/>
    <s v="Ferrari"/>
    <n v="58"/>
    <s v="+34.523s"/>
    <n v="15"/>
    <n v="2015"/>
  </r>
  <r>
    <n v="1"/>
    <n v="5"/>
    <x v="1"/>
    <s v="Ferrari"/>
    <n v="56"/>
    <d v="1899-12-30T01:41:06"/>
    <n v="25"/>
    <n v="2015"/>
  </r>
  <r>
    <n v="2"/>
    <n v="44"/>
    <x v="0"/>
    <s v="Mercedes"/>
    <n v="56"/>
    <s v="+8.569s"/>
    <n v="18"/>
    <n v="2015"/>
  </r>
  <r>
    <n v="1"/>
    <n v="44"/>
    <x v="0"/>
    <s v="Mercedes"/>
    <n v="56"/>
    <d v="1899-12-30T01:39:42"/>
    <n v="25"/>
    <n v="2015"/>
  </r>
  <r>
    <n v="3"/>
    <n v="5"/>
    <x v="1"/>
    <s v="Ferrari"/>
    <n v="56"/>
    <s v="+2.988s"/>
    <n v="15"/>
    <n v="2015"/>
  </r>
  <r>
    <n v="1"/>
    <n v="44"/>
    <x v="0"/>
    <s v="Mercedes"/>
    <n v="57"/>
    <d v="1899-12-30T01:35:06"/>
    <n v="25"/>
    <n v="2015"/>
  </r>
  <r>
    <n v="5"/>
    <n v="5"/>
    <x v="1"/>
    <s v="Ferrari"/>
    <n v="57"/>
    <s v="+43.989s"/>
    <n v="10"/>
    <n v="2015"/>
  </r>
  <r>
    <n v="2"/>
    <n v="44"/>
    <x v="0"/>
    <s v="Mercedes"/>
    <n v="66"/>
    <s v="+17.551s"/>
    <n v="18"/>
    <n v="2015"/>
  </r>
  <r>
    <n v="3"/>
    <n v="5"/>
    <x v="1"/>
    <s v="Ferrari"/>
    <n v="66"/>
    <s v="+45.342s"/>
    <n v="15"/>
    <n v="2015"/>
  </r>
  <r>
    <n v="2"/>
    <n v="5"/>
    <x v="1"/>
    <s v="Ferrari"/>
    <n v="78"/>
    <s v="+4.486s"/>
    <n v="18"/>
    <n v="2015"/>
  </r>
  <r>
    <n v="3"/>
    <n v="44"/>
    <x v="0"/>
    <s v="Mercedes"/>
    <n v="78"/>
    <s v="+6.053s"/>
    <n v="15"/>
    <n v="2015"/>
  </r>
  <r>
    <n v="1"/>
    <n v="44"/>
    <x v="0"/>
    <s v="Mercedes"/>
    <n v="70"/>
    <d v="1899-12-30T01:31:53"/>
    <n v="25"/>
    <n v="2015"/>
  </r>
  <r>
    <n v="5"/>
    <n v="5"/>
    <x v="1"/>
    <s v="Ferrari"/>
    <n v="70"/>
    <s v="+49.903s"/>
    <n v="10"/>
    <n v="2015"/>
  </r>
  <r>
    <n v="2"/>
    <n v="44"/>
    <x v="0"/>
    <s v="Mercedes"/>
    <n v="71"/>
    <s v="+8.800s"/>
    <n v="18"/>
    <n v="2015"/>
  </r>
  <r>
    <n v="4"/>
    <n v="5"/>
    <x v="1"/>
    <s v="Ferrari"/>
    <n v="71"/>
    <s v="+18.181s"/>
    <n v="12"/>
    <n v="2015"/>
  </r>
  <r>
    <n v="1"/>
    <n v="44"/>
    <x v="0"/>
    <s v="Mercedes"/>
    <n v="52"/>
    <d v="1899-12-30T01:31:28"/>
    <n v="25"/>
    <n v="2015"/>
  </r>
  <r>
    <n v="3"/>
    <n v="5"/>
    <x v="1"/>
    <s v="Ferrari"/>
    <n v="52"/>
    <s v="+25.443s"/>
    <n v="15"/>
    <n v="2015"/>
  </r>
  <r>
    <n v="1"/>
    <n v="5"/>
    <x v="1"/>
    <s v="Ferrari"/>
    <n v="69"/>
    <d v="1899-12-30T01:46:10"/>
    <n v="25"/>
    <n v="2015"/>
  </r>
  <r>
    <n v="6"/>
    <n v="44"/>
    <x v="0"/>
    <s v="Mercedes"/>
    <n v="69"/>
    <s v="+52.025s"/>
    <n v="8"/>
    <n v="2015"/>
  </r>
  <r>
    <n v="1"/>
    <n v="44"/>
    <x v="0"/>
    <s v="Mercedes"/>
    <n v="43"/>
    <d v="1899-12-30T01:23:40"/>
    <n v="25"/>
    <n v="2015"/>
  </r>
  <r>
    <n v="12"/>
    <n v="5"/>
    <x v="1"/>
    <s v="Ferrari"/>
    <n v="42"/>
    <s v="DNF"/>
    <n v="0"/>
    <n v="2015"/>
  </r>
  <r>
    <n v="1"/>
    <n v="44"/>
    <x v="0"/>
    <s v="Mercedes"/>
    <n v="53"/>
    <d v="1899-12-30T01:18:01"/>
    <n v="25"/>
    <n v="2015"/>
  </r>
  <r>
    <n v="2"/>
    <n v="5"/>
    <x v="1"/>
    <s v="Ferrari"/>
    <n v="53"/>
    <s v="+25.042s"/>
    <n v="18"/>
    <n v="2015"/>
  </r>
  <r>
    <n v="1"/>
    <n v="5"/>
    <x v="1"/>
    <s v="Ferrari"/>
    <n v="61"/>
    <d v="1899-12-30T02:01:22"/>
    <n v="25"/>
    <n v="2015"/>
  </r>
  <r>
    <s v="NC"/>
    <n v="44"/>
    <x v="0"/>
    <s v="Mercedes"/>
    <n v="32"/>
    <s v="DNF"/>
    <n v="0"/>
    <n v="2015"/>
  </r>
  <r>
    <n v="1"/>
    <n v="44"/>
    <x v="0"/>
    <s v="Mercedes"/>
    <n v="53"/>
    <d v="1899-12-30T01:28:07"/>
    <n v="25"/>
    <n v="2015"/>
  </r>
  <r>
    <n v="3"/>
    <n v="5"/>
    <x v="1"/>
    <s v="Ferrari"/>
    <n v="53"/>
    <s v="+20.850s"/>
    <n v="15"/>
    <n v="2015"/>
  </r>
  <r>
    <n v="1"/>
    <n v="44"/>
    <x v="0"/>
    <s v="Mercedes"/>
    <n v="53"/>
    <d v="1899-12-30T01:37:11"/>
    <n v="25"/>
    <n v="2015"/>
  </r>
  <r>
    <n v="2"/>
    <n v="5"/>
    <x v="1"/>
    <s v="Ferrari"/>
    <n v="53"/>
    <s v="+5.953s"/>
    <n v="18"/>
    <n v="2015"/>
  </r>
  <r>
    <n v="1"/>
    <n v="44"/>
    <x v="0"/>
    <s v="Mercedes"/>
    <n v="56"/>
    <d v="1899-12-30T01:50:53"/>
    <n v="25"/>
    <n v="2015"/>
  </r>
  <r>
    <n v="3"/>
    <n v="5"/>
    <x v="1"/>
    <s v="Ferrari"/>
    <n v="56"/>
    <s v="+3.381s"/>
    <n v="15"/>
    <n v="2015"/>
  </r>
  <r>
    <n v="2"/>
    <n v="44"/>
    <x v="0"/>
    <s v="Mercedes"/>
    <n v="71"/>
    <s v="+1.954s"/>
    <n v="18"/>
    <n v="2015"/>
  </r>
  <r>
    <s v="NC"/>
    <n v="5"/>
    <x v="1"/>
    <s v="Ferrari"/>
    <n v="50"/>
    <s v="DNF"/>
    <n v="0"/>
    <n v="2015"/>
  </r>
  <r>
    <n v="2"/>
    <n v="44"/>
    <x v="0"/>
    <s v="Mercedes"/>
    <n v="71"/>
    <s v="+7.756s"/>
    <n v="18"/>
    <n v="2015"/>
  </r>
  <r>
    <n v="3"/>
    <n v="5"/>
    <x v="1"/>
    <s v="Ferrari"/>
    <n v="71"/>
    <s v="+14.244s"/>
    <n v="15"/>
    <n v="2015"/>
  </r>
  <r>
    <n v="2"/>
    <n v="44"/>
    <x v="0"/>
    <s v="Mercedes"/>
    <n v="55"/>
    <s v="+8.271s"/>
    <n v="18"/>
    <n v="2015"/>
  </r>
  <r>
    <n v="4"/>
    <n v="5"/>
    <x v="1"/>
    <s v="Ferrari"/>
    <n v="55"/>
    <s v="+43.735s"/>
    <n v="12"/>
    <n v="2015"/>
  </r>
  <r>
    <n v="2"/>
    <n v="44"/>
    <x v="0"/>
    <s v="Mercedes"/>
    <n v="57"/>
    <s v="+8.060s"/>
    <n v="18"/>
    <n v="2016"/>
  </r>
  <r>
    <n v="3"/>
    <n v="5"/>
    <x v="1"/>
    <s v="Ferrari"/>
    <n v="57"/>
    <s v="+9.643s"/>
    <n v="15"/>
    <n v="2016"/>
  </r>
  <r>
    <n v="3"/>
    <n v="44"/>
    <x v="0"/>
    <s v="Mercedes"/>
    <n v="57"/>
    <s v="+30.148s"/>
    <n v="15"/>
    <n v="2016"/>
  </r>
  <r>
    <s v="NC"/>
    <n v="5"/>
    <x v="1"/>
    <s v="Ferrari"/>
    <n v="0"/>
    <s v="DNS"/>
    <n v="0"/>
    <n v="2016"/>
  </r>
  <r>
    <n v="2"/>
    <n v="5"/>
    <x v="1"/>
    <s v="Ferrari"/>
    <n v="56"/>
    <s v="+37.776s"/>
    <n v="18"/>
    <n v="2016"/>
  </r>
  <r>
    <n v="7"/>
    <n v="44"/>
    <x v="0"/>
    <s v="Mercedes"/>
    <n v="56"/>
    <s v="+78.230s"/>
    <n v="6"/>
    <n v="2016"/>
  </r>
  <r>
    <n v="2"/>
    <n v="44"/>
    <x v="0"/>
    <s v="Mercedes"/>
    <n v="53"/>
    <s v="+25.022s"/>
    <n v="18"/>
    <n v="2016"/>
  </r>
  <r>
    <s v="NC"/>
    <n v="5"/>
    <x v="1"/>
    <s v="Ferrari"/>
    <n v="0"/>
    <s v="DNF"/>
    <n v="0"/>
    <n v="2016"/>
  </r>
  <r>
    <n v="3"/>
    <n v="5"/>
    <x v="1"/>
    <s v="Ferrari"/>
    <n v="66"/>
    <s v="+5.581s"/>
    <n v="15"/>
    <n v="2016"/>
  </r>
  <r>
    <s v="NC"/>
    <n v="44"/>
    <x v="0"/>
    <s v="Mercedes"/>
    <n v="0"/>
    <s v="DNF"/>
    <n v="0"/>
    <n v="2016"/>
  </r>
  <r>
    <n v="1"/>
    <n v="44"/>
    <x v="0"/>
    <s v="Mercedes"/>
    <n v="78"/>
    <d v="1899-12-30T01:59:29"/>
    <n v="25"/>
    <n v="2016"/>
  </r>
  <r>
    <n v="4"/>
    <n v="5"/>
    <x v="1"/>
    <s v="Ferrari"/>
    <n v="78"/>
    <s v="+15.846s"/>
    <n v="12"/>
    <n v="2016"/>
  </r>
  <r>
    <n v="1"/>
    <n v="44"/>
    <x v="0"/>
    <s v="Mercedes"/>
    <n v="70"/>
    <d v="1899-12-30T01:31:05"/>
    <n v="25"/>
    <n v="2016"/>
  </r>
  <r>
    <n v="2"/>
    <n v="5"/>
    <x v="1"/>
    <s v="Ferrari"/>
    <n v="70"/>
    <s v="+5.011s"/>
    <n v="18"/>
    <n v="2016"/>
  </r>
  <r>
    <n v="2"/>
    <n v="5"/>
    <x v="1"/>
    <s v="Ferrari"/>
    <n v="51"/>
    <s v="+16.696s"/>
    <n v="18"/>
    <n v="2016"/>
  </r>
  <r>
    <n v="5"/>
    <n v="44"/>
    <x v="0"/>
    <s v="Mercedes"/>
    <n v="51"/>
    <s v="+56.335s"/>
    <n v="10"/>
    <n v="2016"/>
  </r>
  <r>
    <n v="1"/>
    <n v="44"/>
    <x v="0"/>
    <s v="Mercedes"/>
    <n v="71"/>
    <d v="1899-12-30T01:27:38"/>
    <n v="25"/>
    <n v="2016"/>
  </r>
  <r>
    <s v="NC"/>
    <n v="5"/>
    <x v="1"/>
    <s v="Ferrari"/>
    <n v="26"/>
    <s v="DNF"/>
    <n v="0"/>
    <n v="2016"/>
  </r>
  <r>
    <n v="1"/>
    <n v="44"/>
    <x v="0"/>
    <s v="Mercedes"/>
    <n v="52"/>
    <d v="1899-12-30T01:34:56"/>
    <n v="25"/>
    <n v="2016"/>
  </r>
  <r>
    <n v="9"/>
    <n v="5"/>
    <x v="1"/>
    <s v="Ferrari"/>
    <n v="52"/>
    <s v="+91.654s"/>
    <n v="2"/>
    <n v="2016"/>
  </r>
  <r>
    <n v="1"/>
    <n v="44"/>
    <x v="0"/>
    <s v="Mercedes"/>
    <n v="70"/>
    <d v="1899-12-30T01:40:30"/>
    <n v="25"/>
    <n v="2016"/>
  </r>
  <r>
    <n v="4"/>
    <n v="5"/>
    <x v="1"/>
    <s v="Ferrari"/>
    <n v="70"/>
    <s v="+28.213s"/>
    <n v="12"/>
    <n v="2016"/>
  </r>
  <r>
    <n v="1"/>
    <n v="44"/>
    <x v="0"/>
    <s v="Mercedes"/>
    <n v="67"/>
    <d v="1899-12-30T01:30:44"/>
    <n v="25"/>
    <n v="2016"/>
  </r>
  <r>
    <n v="5"/>
    <n v="5"/>
    <x v="1"/>
    <s v="Ferrari"/>
    <n v="67"/>
    <s v="+32.570s"/>
    <n v="10"/>
    <n v="2016"/>
  </r>
  <r>
    <n v="3"/>
    <n v="44"/>
    <x v="0"/>
    <s v="Mercedes"/>
    <n v="44"/>
    <s v="+27.634s"/>
    <n v="15"/>
    <n v="2016"/>
  </r>
  <r>
    <n v="6"/>
    <n v="5"/>
    <x v="1"/>
    <s v="Ferrari"/>
    <n v="44"/>
    <s v="+45.394s"/>
    <n v="8"/>
    <n v="2016"/>
  </r>
  <r>
    <n v="2"/>
    <n v="44"/>
    <x v="0"/>
    <s v="Mercedes"/>
    <n v="53"/>
    <s v="+15.070s"/>
    <n v="18"/>
    <n v="2016"/>
  </r>
  <r>
    <n v="3"/>
    <n v="5"/>
    <x v="1"/>
    <s v="Ferrari"/>
    <n v="53"/>
    <s v="+20.990s"/>
    <n v="15"/>
    <n v="2016"/>
  </r>
  <r>
    <n v="3"/>
    <n v="44"/>
    <x v="0"/>
    <s v="Mercedes"/>
    <n v="61"/>
    <s v="+8.038s"/>
    <n v="15"/>
    <n v="2016"/>
  </r>
  <r>
    <n v="5"/>
    <n v="5"/>
    <x v="1"/>
    <s v="Ferrari"/>
    <n v="61"/>
    <s v="+27.694s"/>
    <n v="10"/>
    <n v="2016"/>
  </r>
  <r>
    <s v="NC"/>
    <n v="44"/>
    <x v="0"/>
    <s v="Mercedes"/>
    <n v="40"/>
    <s v="DNF"/>
    <n v="0"/>
    <n v="2016"/>
  </r>
  <r>
    <s v="NC"/>
    <n v="5"/>
    <x v="1"/>
    <s v="Ferrari"/>
    <n v="0"/>
    <s v="DNF"/>
    <n v="0"/>
    <n v="2016"/>
  </r>
  <r>
    <n v="3"/>
    <n v="44"/>
    <x v="0"/>
    <s v="Mercedes"/>
    <n v="53"/>
    <s v="+5.776s"/>
    <n v="15"/>
    <n v="2016"/>
  </r>
  <r>
    <n v="4"/>
    <n v="5"/>
    <x v="1"/>
    <s v="Ferrari"/>
    <n v="53"/>
    <s v="+20.269s"/>
    <n v="12"/>
    <n v="2016"/>
  </r>
  <r>
    <n v="1"/>
    <n v="44"/>
    <x v="0"/>
    <s v="Mercedes"/>
    <n v="56"/>
    <d v="1899-12-30T01:38:13"/>
    <n v="25"/>
    <n v="2016"/>
  </r>
  <r>
    <n v="4"/>
    <n v="5"/>
    <x v="1"/>
    <s v="Ferrari"/>
    <n v="56"/>
    <s v="+43.134s"/>
    <n v="12"/>
    <n v="2016"/>
  </r>
  <r>
    <n v="1"/>
    <n v="44"/>
    <x v="0"/>
    <s v="Mercedes"/>
    <n v="71"/>
    <d v="1899-12-30T01:40:31"/>
    <n v="25"/>
    <n v="2016"/>
  </r>
  <r>
    <n v="5"/>
    <n v="5"/>
    <x v="1"/>
    <s v="Ferrari"/>
    <n v="71"/>
    <s v="+27.313s"/>
    <n v="10"/>
    <n v="2016"/>
  </r>
  <r>
    <n v="1"/>
    <n v="44"/>
    <x v="0"/>
    <s v="Mercedes"/>
    <n v="71"/>
    <d v="1899-12-30T03:01:01"/>
    <n v="25"/>
    <n v="2016"/>
  </r>
  <r>
    <n v="5"/>
    <n v="5"/>
    <x v="1"/>
    <s v="Ferrari"/>
    <n v="71"/>
    <s v="+26.334s"/>
    <n v="10"/>
    <n v="2016"/>
  </r>
  <r>
    <n v="1"/>
    <n v="44"/>
    <x v="0"/>
    <s v="Mercedes"/>
    <n v="55"/>
    <d v="1899-12-30T01:38:04"/>
    <n v="25"/>
    <n v="2016"/>
  </r>
  <r>
    <n v="3"/>
    <n v="5"/>
    <x v="1"/>
    <s v="Ferrari"/>
    <n v="55"/>
    <s v="+0.843s"/>
    <n v="15"/>
    <n v="2016"/>
  </r>
  <r>
    <n v="1"/>
    <n v="5"/>
    <x v="1"/>
    <s v="Ferrari"/>
    <n v="57"/>
    <d v="1899-12-30T01:24:12"/>
    <n v="25"/>
    <n v="2017"/>
  </r>
  <r>
    <n v="2"/>
    <n v="44"/>
    <x v="0"/>
    <s v="Mercedes"/>
    <n v="57"/>
    <s v="+9.975s"/>
    <n v="18"/>
    <n v="2017"/>
  </r>
  <r>
    <n v="1"/>
    <n v="44"/>
    <x v="0"/>
    <s v="Mercedes"/>
    <n v="56"/>
    <d v="1899-12-30T01:37:36"/>
    <n v="25"/>
    <n v="2017"/>
  </r>
  <r>
    <n v="2"/>
    <n v="5"/>
    <x v="1"/>
    <s v="Ferrari"/>
    <n v="56"/>
    <s v="+6.250s"/>
    <n v="18"/>
    <n v="2017"/>
  </r>
  <r>
    <n v="1"/>
    <n v="5"/>
    <x v="1"/>
    <s v="Ferrari"/>
    <n v="57"/>
    <d v="1899-12-30T01:33:53"/>
    <n v="25"/>
    <n v="2017"/>
  </r>
  <r>
    <n v="2"/>
    <n v="44"/>
    <x v="0"/>
    <s v="Mercedes"/>
    <n v="57"/>
    <s v="+6.660s"/>
    <n v="18"/>
    <n v="2017"/>
  </r>
  <r>
    <n v="2"/>
    <n v="5"/>
    <x v="1"/>
    <s v="Ferrari"/>
    <n v="52"/>
    <s v="+0.617s"/>
    <n v="18"/>
    <n v="2017"/>
  </r>
  <r>
    <n v="4"/>
    <n v="44"/>
    <x v="0"/>
    <s v="Mercedes"/>
    <n v="52"/>
    <s v="+36.320s"/>
    <n v="12"/>
    <n v="2017"/>
  </r>
  <r>
    <n v="1"/>
    <n v="44"/>
    <x v="0"/>
    <s v="Mercedes"/>
    <n v="66"/>
    <d v="1899-12-30T01:35:56"/>
    <n v="25"/>
    <n v="2017"/>
  </r>
  <r>
    <n v="2"/>
    <n v="5"/>
    <x v="1"/>
    <s v="Ferrari"/>
    <n v="66"/>
    <s v="+3.490s"/>
    <n v="18"/>
    <n v="2017"/>
  </r>
  <r>
    <n v="1"/>
    <n v="5"/>
    <x v="1"/>
    <s v="Ferrari"/>
    <n v="78"/>
    <d v="1899-12-30T01:44:44"/>
    <n v="25"/>
    <n v="2017"/>
  </r>
  <r>
    <n v="7"/>
    <n v="44"/>
    <x v="0"/>
    <s v="Mercedes"/>
    <n v="78"/>
    <s v="+15.801s"/>
    <n v="6"/>
    <n v="2017"/>
  </r>
  <r>
    <n v="1"/>
    <n v="44"/>
    <x v="0"/>
    <s v="Mercedes"/>
    <n v="70"/>
    <d v="1899-12-30T01:33:05"/>
    <n v="25"/>
    <n v="2017"/>
  </r>
  <r>
    <n v="4"/>
    <n v="5"/>
    <x v="1"/>
    <s v="Ferrari"/>
    <n v="70"/>
    <s v="+35.907s"/>
    <n v="12"/>
    <n v="2017"/>
  </r>
  <r>
    <n v="4"/>
    <n v="5"/>
    <x v="1"/>
    <s v="Ferrari"/>
    <n v="51"/>
    <s v="+5.976s"/>
    <n v="12"/>
    <n v="2017"/>
  </r>
  <r>
    <n v="5"/>
    <n v="44"/>
    <x v="0"/>
    <s v="Mercedes"/>
    <n v="51"/>
    <s v="+6.188s"/>
    <n v="10"/>
    <n v="2017"/>
  </r>
  <r>
    <n v="2"/>
    <n v="5"/>
    <x v="1"/>
    <s v="Ferrari"/>
    <n v="71"/>
    <s v="+0.658s"/>
    <n v="18"/>
    <n v="2017"/>
  </r>
  <r>
    <n v="4"/>
    <n v="44"/>
    <x v="0"/>
    <s v="Mercedes"/>
    <n v="71"/>
    <s v="+7.430s"/>
    <n v="12"/>
    <n v="2017"/>
  </r>
  <r>
    <n v="1"/>
    <n v="44"/>
    <x v="0"/>
    <s v="Mercedes"/>
    <n v="51"/>
    <d v="1899-12-30T01:21:27"/>
    <n v="25"/>
    <n v="2017"/>
  </r>
  <r>
    <n v="7"/>
    <n v="5"/>
    <x v="1"/>
    <s v="Ferrari"/>
    <n v="51"/>
    <s v="+93.989s"/>
    <n v="6"/>
    <n v="2017"/>
  </r>
  <r>
    <n v="1"/>
    <n v="5"/>
    <x v="1"/>
    <s v="Ferrari"/>
    <n v="70"/>
    <d v="1899-12-30T01:39:47"/>
    <n v="25"/>
    <n v="2017"/>
  </r>
  <r>
    <n v="4"/>
    <n v="44"/>
    <x v="0"/>
    <s v="Mercedes"/>
    <n v="70"/>
    <s v="+12.885s"/>
    <n v="12"/>
    <n v="2017"/>
  </r>
  <r>
    <n v="1"/>
    <n v="44"/>
    <x v="0"/>
    <s v="Mercedes"/>
    <n v="44"/>
    <d v="1899-12-30T01:24:43"/>
    <n v="25"/>
    <n v="2017"/>
  </r>
  <r>
    <n v="2"/>
    <n v="5"/>
    <x v="1"/>
    <s v="Ferrari"/>
    <n v="44"/>
    <s v="+2.358s"/>
    <n v="18"/>
    <n v="2017"/>
  </r>
  <r>
    <n v="1"/>
    <n v="44"/>
    <x v="0"/>
    <s v="Mercedes"/>
    <n v="53"/>
    <d v="1899-12-30T01:15:32"/>
    <n v="25"/>
    <n v="2017"/>
  </r>
  <r>
    <n v="3"/>
    <n v="5"/>
    <x v="1"/>
    <s v="Ferrari"/>
    <n v="53"/>
    <s v="+36.317s"/>
    <n v="15"/>
    <n v="2017"/>
  </r>
  <r>
    <n v="1"/>
    <n v="44"/>
    <x v="0"/>
    <s v="Mercedes"/>
    <n v="58"/>
    <d v="1899-12-30T02:03:24"/>
    <n v="25"/>
    <n v="2017"/>
  </r>
  <r>
    <s v="NC"/>
    <n v="5"/>
    <x v="1"/>
    <s v="Ferrari"/>
    <n v="0"/>
    <s v="DNF"/>
    <n v="0"/>
    <n v="2017"/>
  </r>
  <r>
    <n v="2"/>
    <n v="44"/>
    <x v="0"/>
    <s v="Mercedes"/>
    <n v="56"/>
    <s v="+12.770s"/>
    <n v="18"/>
    <n v="2017"/>
  </r>
  <r>
    <n v="4"/>
    <n v="5"/>
    <x v="1"/>
    <s v="Ferrari"/>
    <n v="56"/>
    <s v="+37.362s"/>
    <n v="12"/>
    <n v="2017"/>
  </r>
  <r>
    <n v="1"/>
    <n v="44"/>
    <x v="0"/>
    <s v="Mercedes"/>
    <n v="53"/>
    <d v="1899-12-30T01:27:31"/>
    <n v="25"/>
    <n v="2017"/>
  </r>
  <r>
    <s v="NC"/>
    <n v="5"/>
    <x v="1"/>
    <s v="Ferrari"/>
    <n v="4"/>
    <s v="DNF"/>
    <n v="0"/>
    <n v="2017"/>
  </r>
  <r>
    <n v="1"/>
    <n v="44"/>
    <x v="0"/>
    <s v="Mercedes"/>
    <n v="56"/>
    <d v="1899-12-30T01:33:51"/>
    <n v="25"/>
    <n v="2017"/>
  </r>
  <r>
    <n v="2"/>
    <n v="5"/>
    <x v="1"/>
    <s v="Ferrari"/>
    <n v="56"/>
    <s v="+10.143s"/>
    <n v="18"/>
    <n v="2017"/>
  </r>
  <r>
    <n v="4"/>
    <n v="5"/>
    <x v="1"/>
    <s v="Ferrari"/>
    <n v="71"/>
    <s v="+70.078s"/>
    <n v="12"/>
    <n v="2017"/>
  </r>
  <r>
    <n v="9"/>
    <n v="44"/>
    <x v="0"/>
    <s v="Mercedes"/>
    <n v="70"/>
    <s v="+1 lap"/>
    <n v="2"/>
    <n v="2017"/>
  </r>
  <r>
    <n v="1"/>
    <n v="5"/>
    <x v="1"/>
    <s v="Ferrari"/>
    <n v="71"/>
    <d v="1899-12-30T01:31:26"/>
    <n v="25"/>
    <n v="2017"/>
  </r>
  <r>
    <n v="4"/>
    <n v="44"/>
    <x v="0"/>
    <s v="Mercedes"/>
    <n v="71"/>
    <s v="+5.468s"/>
    <n v="12"/>
    <n v="2017"/>
  </r>
  <r>
    <n v="2"/>
    <n v="44"/>
    <x v="0"/>
    <s v="Mercedes"/>
    <n v="55"/>
    <s v="+3.899s"/>
    <n v="18"/>
    <n v="2017"/>
  </r>
  <r>
    <n v="3"/>
    <n v="5"/>
    <x v="1"/>
    <s v="Ferrari"/>
    <n v="55"/>
    <s v="+19.330s"/>
    <n v="15"/>
    <n v="2017"/>
  </r>
  <r>
    <n v="1"/>
    <n v="5"/>
    <x v="1"/>
    <s v="Ferrari"/>
    <n v="58"/>
    <d v="1899-12-30T01:29:33"/>
    <n v="25"/>
    <n v="2018"/>
  </r>
  <r>
    <n v="2"/>
    <n v="44"/>
    <x v="0"/>
    <s v="Mercedes"/>
    <n v="58"/>
    <s v="+5.036s"/>
    <n v="18"/>
    <n v="2018"/>
  </r>
  <r>
    <n v="1"/>
    <n v="5"/>
    <x v="1"/>
    <s v="Ferrari"/>
    <n v="57"/>
    <d v="1899-12-30T01:32:02"/>
    <n v="25"/>
    <n v="2018"/>
  </r>
  <r>
    <n v="3"/>
    <n v="44"/>
    <x v="0"/>
    <s v="Mercedes"/>
    <n v="57"/>
    <s v="+6.512s"/>
    <n v="15"/>
    <n v="2018"/>
  </r>
  <r>
    <n v="4"/>
    <n v="44"/>
    <x v="0"/>
    <s v="Mercedes"/>
    <n v="56"/>
    <s v="+16.985s"/>
    <n v="12"/>
    <n v="2018"/>
  </r>
  <r>
    <n v="8"/>
    <n v="5"/>
    <x v="1"/>
    <s v="Ferrari"/>
    <n v="56"/>
    <s v="+35.286s"/>
    <n v="4"/>
    <n v="2018"/>
  </r>
  <r>
    <n v="1"/>
    <n v="44"/>
    <x v="0"/>
    <s v="Mercedes"/>
    <n v="51"/>
    <d v="1899-12-30T01:43:44"/>
    <n v="25"/>
    <n v="2018"/>
  </r>
  <r>
    <n v="4"/>
    <n v="5"/>
    <x v="1"/>
    <s v="Ferrari"/>
    <n v="51"/>
    <s v="+5.329s"/>
    <n v="12"/>
    <n v="2018"/>
  </r>
  <r>
    <n v="1"/>
    <n v="44"/>
    <x v="0"/>
    <s v="Mercedes"/>
    <n v="66"/>
    <d v="1899-12-30T01:35:30"/>
    <n v="25"/>
    <n v="2018"/>
  </r>
  <r>
    <n v="4"/>
    <n v="5"/>
    <x v="1"/>
    <s v="Ferrari"/>
    <n v="66"/>
    <s v="+27.584s"/>
    <n v="12"/>
    <n v="2018"/>
  </r>
  <r>
    <n v="2"/>
    <n v="5"/>
    <x v="1"/>
    <s v="Ferrari"/>
    <n v="78"/>
    <s v="+7.336s"/>
    <n v="18"/>
    <n v="2018"/>
  </r>
  <r>
    <n v="3"/>
    <n v="44"/>
    <x v="0"/>
    <s v="Mercedes"/>
    <n v="78"/>
    <s v="+17.013s"/>
    <n v="15"/>
    <n v="2018"/>
  </r>
  <r>
    <n v="1"/>
    <n v="5"/>
    <x v="1"/>
    <s v="Ferrari"/>
    <n v="68"/>
    <d v="1899-12-30T01:28:31"/>
    <n v="25"/>
    <n v="2018"/>
  </r>
  <r>
    <n v="5"/>
    <n v="44"/>
    <x v="0"/>
    <s v="Mercedes"/>
    <n v="68"/>
    <s v="+21.559s"/>
    <n v="10"/>
    <n v="2018"/>
  </r>
  <r>
    <n v="1"/>
    <n v="44"/>
    <x v="0"/>
    <s v="Mercedes"/>
    <n v="53"/>
    <d v="1899-12-30T01:30:11"/>
    <n v="25"/>
    <n v="2018"/>
  </r>
  <r>
    <n v="5"/>
    <n v="5"/>
    <x v="1"/>
    <s v="Ferrari"/>
    <n v="53"/>
    <s v="+61.935s"/>
    <n v="10"/>
    <n v="2018"/>
  </r>
  <r>
    <n v="3"/>
    <n v="5"/>
    <x v="1"/>
    <s v="Ferrari"/>
    <n v="71"/>
    <s v="+3.181s"/>
    <n v="15"/>
    <n v="2018"/>
  </r>
  <r>
    <s v="NC"/>
    <n v="44"/>
    <x v="0"/>
    <s v="Mercedes"/>
    <n v="62"/>
    <s v="DNF"/>
    <n v="0"/>
    <n v="2018"/>
  </r>
  <r>
    <n v="1"/>
    <n v="5"/>
    <x v="1"/>
    <s v="Ferrari"/>
    <n v="52"/>
    <d v="1899-12-30T01:27:30"/>
    <n v="25"/>
    <n v="2018"/>
  </r>
  <r>
    <n v="2"/>
    <n v="44"/>
    <x v="0"/>
    <s v="Mercedes"/>
    <n v="52"/>
    <s v="+2.264s"/>
    <n v="18"/>
    <n v="2018"/>
  </r>
  <r>
    <n v="1"/>
    <n v="44"/>
    <x v="0"/>
    <s v="Mercedes"/>
    <n v="67"/>
    <d v="1899-12-30T01:32:30"/>
    <n v="25"/>
    <n v="2018"/>
  </r>
  <r>
    <s v="NC"/>
    <n v="5"/>
    <x v="1"/>
    <s v="Ferrari"/>
    <n v="51"/>
    <s v="DNF"/>
    <n v="0"/>
    <n v="2018"/>
  </r>
  <r>
    <n v="1"/>
    <n v="44"/>
    <x v="0"/>
    <s v="Mercedes"/>
    <n v="70"/>
    <d v="1899-12-30T01:37:16"/>
    <n v="25"/>
    <n v="2018"/>
  </r>
  <r>
    <n v="2"/>
    <n v="5"/>
    <x v="1"/>
    <s v="Ferrari"/>
    <n v="70"/>
    <s v="+17.123s"/>
    <n v="18"/>
    <n v="2018"/>
  </r>
  <r>
    <n v="1"/>
    <n v="5"/>
    <x v="1"/>
    <s v="Ferrari"/>
    <n v="44"/>
    <d v="1899-12-30T01:23:34"/>
    <n v="25"/>
    <n v="2018"/>
  </r>
  <r>
    <n v="2"/>
    <n v="44"/>
    <x v="0"/>
    <s v="Mercedes"/>
    <n v="44"/>
    <s v="+11.061s"/>
    <n v="18"/>
    <n v="2018"/>
  </r>
  <r>
    <n v="1"/>
    <n v="44"/>
    <x v="0"/>
    <s v="Mercedes"/>
    <n v="53"/>
    <d v="1899-12-30T01:16:54"/>
    <n v="25"/>
    <n v="2018"/>
  </r>
  <r>
    <n v="4"/>
    <n v="5"/>
    <x v="1"/>
    <s v="Ferrari"/>
    <n v="53"/>
    <s v="+16.151s"/>
    <n v="12"/>
    <n v="2018"/>
  </r>
  <r>
    <n v="1"/>
    <n v="44"/>
    <x v="0"/>
    <s v="Mercedes"/>
    <n v="61"/>
    <d v="1899-12-30T01:51:12"/>
    <n v="25"/>
    <n v="2018"/>
  </r>
  <r>
    <n v="3"/>
    <n v="5"/>
    <x v="1"/>
    <s v="Ferrari"/>
    <n v="61"/>
    <s v="+39.945s"/>
    <n v="15"/>
    <n v="2018"/>
  </r>
  <r>
    <n v="1"/>
    <n v="44"/>
    <x v="0"/>
    <s v="Mercedes"/>
    <n v="53"/>
    <d v="1899-12-30T01:27:25"/>
    <n v="25"/>
    <n v="2018"/>
  </r>
  <r>
    <n v="3"/>
    <n v="5"/>
    <x v="1"/>
    <s v="Ferrari"/>
    <n v="53"/>
    <s v="+7.487s"/>
    <n v="15"/>
    <n v="2018"/>
  </r>
  <r>
    <n v="1"/>
    <n v="44"/>
    <x v="0"/>
    <s v="Mercedes"/>
    <n v="53"/>
    <d v="1899-12-30T01:27:17"/>
    <n v="25"/>
    <n v="2018"/>
  </r>
  <r>
    <n v="6"/>
    <n v="5"/>
    <x v="1"/>
    <s v="Ferrari"/>
    <n v="53"/>
    <s v="+69.873s"/>
    <n v="8"/>
    <n v="2018"/>
  </r>
  <r>
    <n v="3"/>
    <n v="44"/>
    <x v="0"/>
    <s v="Mercedes"/>
    <n v="56"/>
    <s v="+2.342s"/>
    <n v="15"/>
    <n v="2018"/>
  </r>
  <r>
    <n v="4"/>
    <n v="5"/>
    <x v="1"/>
    <s v="Ferrari"/>
    <n v="56"/>
    <s v="+18.222s"/>
    <n v="12"/>
    <n v="2018"/>
  </r>
  <r>
    <n v="2"/>
    <n v="5"/>
    <x v="1"/>
    <s v="Ferrari"/>
    <n v="71"/>
    <s v="+17.316s"/>
    <n v="18"/>
    <n v="2018"/>
  </r>
  <r>
    <n v="4"/>
    <n v="44"/>
    <x v="0"/>
    <s v="Mercedes"/>
    <n v="71"/>
    <s v="+78.738s"/>
    <n v="12"/>
    <n v="2018"/>
  </r>
  <r>
    <n v="1"/>
    <n v="44"/>
    <x v="0"/>
    <s v="Mercedes"/>
    <n v="71"/>
    <d v="1899-12-30T01:27:09"/>
    <n v="25"/>
    <n v="2018"/>
  </r>
  <r>
    <n v="6"/>
    <n v="5"/>
    <x v="1"/>
    <s v="Ferrari"/>
    <n v="71"/>
    <s v="+26.997s"/>
    <n v="8"/>
    <n v="2018"/>
  </r>
  <r>
    <n v="1"/>
    <n v="44"/>
    <x v="0"/>
    <s v="Mercedes"/>
    <n v="55"/>
    <d v="1899-12-30T01:39:40"/>
    <n v="25"/>
    <n v="2018"/>
  </r>
  <r>
    <n v="2"/>
    <n v="5"/>
    <x v="1"/>
    <s v="Ferrari"/>
    <n v="55"/>
    <s v="+2.581s"/>
    <n v="18"/>
    <n v="2018"/>
  </r>
  <r>
    <n v="2"/>
    <n v="44"/>
    <x v="0"/>
    <s v="Mercedes"/>
    <n v="58"/>
    <s v="+20.886s"/>
    <n v="18"/>
    <n v="2019"/>
  </r>
  <r>
    <n v="4"/>
    <n v="5"/>
    <x v="1"/>
    <s v="Ferrari"/>
    <n v="58"/>
    <s v="+57.109s"/>
    <n v="12"/>
    <n v="2019"/>
  </r>
  <r>
    <n v="1"/>
    <n v="44"/>
    <x v="0"/>
    <s v="Mercedes"/>
    <n v="57"/>
    <d v="1899-12-30T01:34:21"/>
    <n v="25"/>
    <n v="2019"/>
  </r>
  <r>
    <n v="5"/>
    <n v="5"/>
    <x v="1"/>
    <s v="Ferrari"/>
    <n v="57"/>
    <s v="+36.068s"/>
    <n v="10"/>
    <n v="2019"/>
  </r>
  <r>
    <n v="1"/>
    <n v="44"/>
    <x v="0"/>
    <s v="Mercedes"/>
    <n v="56"/>
    <d v="1899-12-30T01:32:06"/>
    <n v="25"/>
    <n v="2019"/>
  </r>
  <r>
    <n v="3"/>
    <n v="5"/>
    <x v="1"/>
    <s v="Ferrari"/>
    <n v="56"/>
    <s v="+13.744s"/>
    <n v="15"/>
    <n v="2019"/>
  </r>
  <r>
    <n v="2"/>
    <n v="44"/>
    <x v="0"/>
    <s v="Mercedes"/>
    <n v="51"/>
    <s v="+1.524s"/>
    <n v="18"/>
    <n v="2019"/>
  </r>
  <r>
    <n v="3"/>
    <n v="5"/>
    <x v="1"/>
    <s v="Ferrari"/>
    <n v="51"/>
    <s v="+11.739s"/>
    <n v="15"/>
    <n v="2019"/>
  </r>
  <r>
    <n v="1"/>
    <n v="44"/>
    <x v="0"/>
    <s v="Mercedes"/>
    <n v="66"/>
    <d v="1899-12-30T01:35:50"/>
    <n v="26"/>
    <n v="2019"/>
  </r>
  <r>
    <n v="4"/>
    <n v="5"/>
    <x v="1"/>
    <s v="Ferrari"/>
    <n v="66"/>
    <s v="+9.167s"/>
    <n v="12"/>
    <n v="2019"/>
  </r>
  <r>
    <n v="1"/>
    <n v="44"/>
    <x v="0"/>
    <s v="Mercedes"/>
    <n v="78"/>
    <d v="1899-12-30T01:43:28"/>
    <n v="25"/>
    <n v="2019"/>
  </r>
  <r>
    <n v="2"/>
    <n v="5"/>
    <x v="1"/>
    <s v="Ferrari"/>
    <n v="78"/>
    <s v="+2.602s"/>
    <n v="18"/>
    <n v="2019"/>
  </r>
  <r>
    <n v="1"/>
    <n v="44"/>
    <x v="0"/>
    <s v="Mercedes"/>
    <n v="70"/>
    <d v="1899-12-30T01:29:07"/>
    <n v="25"/>
    <n v="2019"/>
  </r>
  <r>
    <n v="2"/>
    <n v="5"/>
    <x v="1"/>
    <s v="Ferrari"/>
    <n v="70"/>
    <s v="+3.658s"/>
    <n v="18"/>
    <n v="2019"/>
  </r>
  <r>
    <n v="1"/>
    <n v="44"/>
    <x v="0"/>
    <s v="Mercedes"/>
    <n v="53"/>
    <d v="1899-12-30T01:24:31"/>
    <n v="25"/>
    <n v="2019"/>
  </r>
  <r>
    <n v="5"/>
    <n v="5"/>
    <x v="1"/>
    <s v="Ferrari"/>
    <n v="53"/>
    <s v="+62.796s"/>
    <n v="11"/>
    <n v="2019"/>
  </r>
  <r>
    <n v="4"/>
    <n v="5"/>
    <x v="1"/>
    <s v="Ferrari"/>
    <n v="71"/>
    <s v="+19.610s"/>
    <n v="12"/>
    <n v="2019"/>
  </r>
  <r>
    <n v="5"/>
    <n v="44"/>
    <x v="0"/>
    <s v="Mercedes"/>
    <n v="71"/>
    <s v="+22.805s"/>
    <n v="10"/>
    <n v="2019"/>
  </r>
  <r>
    <n v="1"/>
    <n v="44"/>
    <x v="0"/>
    <s v="Mercedes"/>
    <n v="52"/>
    <d v="1899-12-30T01:21:08"/>
    <n v="26"/>
    <n v="2019"/>
  </r>
  <r>
    <n v="16"/>
    <n v="5"/>
    <x v="1"/>
    <s v="Ferrari"/>
    <n v="51"/>
    <s v="+1 lap"/>
    <n v="0"/>
    <n v="2019"/>
  </r>
  <r>
    <n v="2"/>
    <n v="5"/>
    <x v="1"/>
    <s v="Ferrari"/>
    <n v="64"/>
    <s v="+7.333s"/>
    <n v="18"/>
    <n v="2019"/>
  </r>
  <r>
    <n v="9"/>
    <n v="44"/>
    <x v="0"/>
    <s v="Mercedes"/>
    <n v="64"/>
    <s v="+19.667s"/>
    <n v="2"/>
    <n v="2019"/>
  </r>
  <r>
    <n v="1"/>
    <n v="44"/>
    <x v="0"/>
    <s v="Mercedes"/>
    <n v="70"/>
    <d v="1899-12-30T01:35:04"/>
    <n v="25"/>
    <n v="2019"/>
  </r>
  <r>
    <n v="3"/>
    <n v="5"/>
    <x v="1"/>
    <s v="Ferrari"/>
    <n v="70"/>
    <s v="+61.433s"/>
    <n v="15"/>
    <n v="2019"/>
  </r>
  <r>
    <n v="2"/>
    <n v="44"/>
    <x v="0"/>
    <s v="Mercedes"/>
    <n v="44"/>
    <s v="+0.981s"/>
    <n v="18"/>
    <n v="2019"/>
  </r>
  <r>
    <n v="4"/>
    <n v="5"/>
    <x v="1"/>
    <s v="Ferrari"/>
    <n v="44"/>
    <s v="+26.422s"/>
    <n v="13"/>
    <n v="2019"/>
  </r>
  <r>
    <n v="3"/>
    <n v="44"/>
    <x v="0"/>
    <s v="Mercedes"/>
    <n v="53"/>
    <s v="+35.199s"/>
    <n v="16"/>
    <n v="2019"/>
  </r>
  <r>
    <n v="13"/>
    <n v="5"/>
    <x v="1"/>
    <s v="Ferrari"/>
    <n v="52"/>
    <s v="+1 lap"/>
    <n v="0"/>
    <n v="2019"/>
  </r>
  <r>
    <n v="1"/>
    <n v="5"/>
    <x v="1"/>
    <s v="Ferrari"/>
    <n v="61"/>
    <d v="1899-12-30T01:58:34"/>
    <n v="25"/>
    <n v="2019"/>
  </r>
  <r>
    <n v="4"/>
    <n v="44"/>
    <x v="0"/>
    <s v="Mercedes"/>
    <n v="61"/>
    <s v="+4.608s"/>
    <n v="12"/>
    <n v="2019"/>
  </r>
  <r>
    <n v="1"/>
    <n v="44"/>
    <x v="0"/>
    <s v="Mercedes"/>
    <n v="53"/>
    <d v="1899-12-30T01:33:39"/>
    <n v="26"/>
    <n v="2019"/>
  </r>
  <r>
    <s v="NC"/>
    <n v="5"/>
    <x v="1"/>
    <s v="Ferrari"/>
    <n v="26"/>
    <s v="DNF"/>
    <n v="0"/>
    <n v="2019"/>
  </r>
  <r>
    <n v="2"/>
    <n v="5"/>
    <x v="1"/>
    <s v="Ferrari"/>
    <n v="52"/>
    <s v="+13.343s"/>
    <n v="18"/>
    <n v="2019"/>
  </r>
  <r>
    <n v="3"/>
    <n v="44"/>
    <x v="0"/>
    <s v="Mercedes"/>
    <n v="52"/>
    <s v="+13.858s"/>
    <n v="16"/>
    <n v="2019"/>
  </r>
  <r>
    <n v="1"/>
    <n v="44"/>
    <x v="0"/>
    <s v="Mercedes"/>
    <n v="71"/>
    <d v="1899-12-30T01:36:49"/>
    <n v="25"/>
    <n v="2019"/>
  </r>
  <r>
    <n v="2"/>
    <n v="5"/>
    <x v="1"/>
    <s v="Ferrari"/>
    <n v="71"/>
    <s v="+1.766s"/>
    <n v="18"/>
    <n v="2019"/>
  </r>
  <r>
    <n v="2"/>
    <n v="44"/>
    <x v="0"/>
    <s v="Mercedes"/>
    <n v="56"/>
    <s v="+4.148s"/>
    <n v="18"/>
    <n v="2019"/>
  </r>
  <r>
    <s v="NC"/>
    <n v="5"/>
    <x v="1"/>
    <s v="Ferrari"/>
    <n v="7"/>
    <s v="DNF"/>
    <n v="0"/>
    <n v="2019"/>
  </r>
  <r>
    <n v="7"/>
    <n v="44"/>
    <x v="0"/>
    <s v="Mercedes"/>
    <n v="71"/>
    <s v="+11.139s"/>
    <n v="6"/>
    <n v="2019"/>
  </r>
  <r>
    <n v="17"/>
    <n v="5"/>
    <x v="1"/>
    <s v="Ferrari"/>
    <n v="65"/>
    <s v="DNF"/>
    <n v="0"/>
    <n v="2019"/>
  </r>
  <r>
    <n v="1"/>
    <n v="44"/>
    <x v="0"/>
    <s v="Mercedes"/>
    <n v="55"/>
    <d v="1899-12-30T01:34:06"/>
    <n v="26"/>
    <n v="2019"/>
  </r>
  <r>
    <n v="5"/>
    <n v="5"/>
    <x v="1"/>
    <s v="Ferrari"/>
    <n v="55"/>
    <s v="+64.357s"/>
    <n v="10"/>
    <n v="2019"/>
  </r>
  <r>
    <n v="4"/>
    <n v="44"/>
    <x v="0"/>
    <s v="Mercedes"/>
    <n v="71"/>
    <s v="+5.689s"/>
    <n v="12"/>
    <n v="2020"/>
  </r>
  <r>
    <n v="10"/>
    <n v="5"/>
    <x v="1"/>
    <s v="Ferrari"/>
    <n v="71"/>
    <s v="+24.545s"/>
    <n v="1"/>
    <n v="2020"/>
  </r>
  <r>
    <n v="1"/>
    <n v="44"/>
    <x v="0"/>
    <s v="Mercedes"/>
    <n v="71"/>
    <d v="1899-12-30T01:22:51"/>
    <n v="25"/>
    <n v="2020"/>
  </r>
  <r>
    <s v="NC"/>
    <n v="5"/>
    <x v="1"/>
    <s v="Ferrari"/>
    <n v="1"/>
    <s v="DNF"/>
    <n v="0"/>
    <n v="2020"/>
  </r>
  <r>
    <n v="1"/>
    <n v="44"/>
    <x v="0"/>
    <s v="Mercedes"/>
    <n v="70"/>
    <d v="1899-12-30T01:36:12"/>
    <n v="26"/>
    <n v="2020"/>
  </r>
  <r>
    <n v="6"/>
    <n v="5"/>
    <x v="1"/>
    <s v="Ferrari"/>
    <n v="69"/>
    <s v="+1 lap"/>
    <n v="8"/>
    <n v="2020"/>
  </r>
  <r>
    <n v="1"/>
    <n v="44"/>
    <x v="0"/>
    <s v="Mercedes"/>
    <n v="52"/>
    <d v="1899-12-30T01:28:01"/>
    <n v="25"/>
    <n v="2020"/>
  </r>
  <r>
    <n v="10"/>
    <n v="5"/>
    <x v="1"/>
    <s v="Ferrari"/>
    <n v="52"/>
    <s v="+41.857s"/>
    <n v="1"/>
    <n v="2020"/>
  </r>
  <r>
    <n v="2"/>
    <n v="44"/>
    <x v="0"/>
    <s v="Mercedes"/>
    <n v="52"/>
    <s v="+11.326s"/>
    <n v="19"/>
    <n v="2020"/>
  </r>
  <r>
    <n v="12"/>
    <n v="5"/>
    <x v="1"/>
    <s v="Ferrari"/>
    <n v="52"/>
    <s v="+73.370s"/>
    <n v="0"/>
    <n v="2020"/>
  </r>
  <r>
    <n v="1"/>
    <n v="44"/>
    <x v="0"/>
    <s v="Mercedes"/>
    <n v="66"/>
    <d v="1899-12-30T01:31:45"/>
    <n v="25"/>
    <n v="2020"/>
  </r>
  <r>
    <n v="7"/>
    <n v="5"/>
    <x v="1"/>
    <s v="Ferrari"/>
    <n v="65"/>
    <s v="+1 lap"/>
    <n v="6"/>
    <n v="2020"/>
  </r>
  <r>
    <n v="1"/>
    <n v="44"/>
    <x v="0"/>
    <s v="Mercedes"/>
    <n v="44"/>
    <d v="1899-12-30T01:24:09"/>
    <n v="25"/>
    <n v="2020"/>
  </r>
  <r>
    <n v="13"/>
    <n v="5"/>
    <x v="1"/>
    <s v="Ferrari"/>
    <n v="44"/>
    <s v="+72.894s"/>
    <n v="0"/>
    <n v="2020"/>
  </r>
  <r>
    <n v="7"/>
    <n v="44"/>
    <x v="0"/>
    <s v="Mercedes"/>
    <n v="53"/>
    <s v="+17.245s"/>
    <n v="7"/>
    <n v="2020"/>
  </r>
  <r>
    <s v="NC"/>
    <n v="5"/>
    <x v="1"/>
    <s v="Ferrari"/>
    <n v="6"/>
    <s v="DNF"/>
    <n v="0"/>
    <n v="2020"/>
  </r>
  <r>
    <n v="1"/>
    <n v="44"/>
    <x v="0"/>
    <s v="Mercedes"/>
    <n v="59"/>
    <d v="1899-12-30T02:19:35"/>
    <n v="26"/>
    <n v="2020"/>
  </r>
  <r>
    <n v="10"/>
    <n v="5"/>
    <x v="1"/>
    <s v="Ferrari"/>
    <n v="59"/>
    <s v="+29.983s"/>
    <n v="1"/>
    <n v="2020"/>
  </r>
  <r>
    <n v="3"/>
    <n v="44"/>
    <x v="0"/>
    <s v="Mercedes"/>
    <n v="53"/>
    <s v="+22.729s"/>
    <n v="15"/>
    <n v="2020"/>
  </r>
  <r>
    <n v="13"/>
    <n v="5"/>
    <x v="1"/>
    <s v="Ferrari"/>
    <n v="52"/>
    <s v="+1 lap"/>
    <n v="0"/>
    <n v="2020"/>
  </r>
  <r>
    <n v="1"/>
    <n v="44"/>
    <x v="0"/>
    <s v="Mercedes"/>
    <n v="60"/>
    <d v="1899-12-30T01:35:50"/>
    <n v="25"/>
    <n v="2020"/>
  </r>
  <r>
    <n v="11"/>
    <n v="5"/>
    <x v="1"/>
    <s v="Ferrari"/>
    <n v="60"/>
    <s v="+40.810s"/>
    <n v="0"/>
    <n v="2020"/>
  </r>
  <r>
    <n v="1"/>
    <n v="44"/>
    <x v="0"/>
    <s v="Mercedes"/>
    <n v="66"/>
    <d v="1899-12-30T01:29:57"/>
    <n v="26"/>
    <n v="2020"/>
  </r>
  <r>
    <n v="10"/>
    <n v="5"/>
    <x v="1"/>
    <s v="Ferrari"/>
    <n v="65"/>
    <s v="+1 lap"/>
    <n v="1"/>
    <n v="2020"/>
  </r>
  <r>
    <n v="1"/>
    <n v="44"/>
    <x v="0"/>
    <s v="Mercedes"/>
    <n v="63"/>
    <d v="1899-12-30T01:28:32"/>
    <n v="26"/>
    <n v="2020"/>
  </r>
  <r>
    <n v="12"/>
    <n v="5"/>
    <x v="1"/>
    <s v="Ferrari"/>
    <n v="63"/>
    <s v="+28.453s"/>
    <n v="0"/>
    <n v="2020"/>
  </r>
  <r>
    <n v="1"/>
    <n v="44"/>
    <x v="0"/>
    <s v="Mercedes"/>
    <n v="58"/>
    <d v="1899-12-30T01:42:19"/>
    <n v="25"/>
    <n v="2020"/>
  </r>
  <r>
    <n v="3"/>
    <n v="5"/>
    <x v="1"/>
    <s v="Ferrari"/>
    <n v="58"/>
    <s v="+31.960s"/>
    <n v="15"/>
    <n v="2020"/>
  </r>
  <r>
    <n v="1"/>
    <n v="44"/>
    <x v="0"/>
    <s v="Mercedes"/>
    <n v="57"/>
    <d v="1899-12-30T02:59:48"/>
    <n v="25"/>
    <n v="2020"/>
  </r>
  <r>
    <n v="13"/>
    <n v="5"/>
    <x v="1"/>
    <s v="Ferrari"/>
    <n v="56"/>
    <s v="+1 lap"/>
    <n v="0"/>
    <n v="2020"/>
  </r>
  <r>
    <n v="12"/>
    <n v="5"/>
    <x v="1"/>
    <s v="Ferrari"/>
    <n v="87"/>
    <s v="+22.611s"/>
    <n v="0"/>
    <n v="2020"/>
  </r>
  <r>
    <n v="3"/>
    <n v="44"/>
    <x v="0"/>
    <s v="Mercedes"/>
    <n v="55"/>
    <s v="+18.415s"/>
    <n v="15"/>
    <n v="2020"/>
  </r>
  <r>
    <n v="14"/>
    <n v="5"/>
    <x v="1"/>
    <s v="Ferrari"/>
    <n v="54"/>
    <s v="+1 lap"/>
    <n v="0"/>
    <n v="2020"/>
  </r>
  <r>
    <n v="1"/>
    <n v="44"/>
    <x v="0"/>
    <s v="Mercedes"/>
    <n v="56"/>
    <d v="1899-12-30T01:32:04"/>
    <n v="25"/>
    <n v="2021"/>
  </r>
  <r>
    <n v="15"/>
    <n v="5"/>
    <x v="1"/>
    <s v="Aston Martin Mercedes"/>
    <n v="55"/>
    <s v="+1 lap"/>
    <n v="0"/>
    <n v="2021"/>
  </r>
  <r>
    <n v="2"/>
    <n v="44"/>
    <x v="0"/>
    <s v="Mercedes"/>
    <n v="63"/>
    <s v="+22.000s"/>
    <n v="19"/>
    <n v="2021"/>
  </r>
  <r>
    <n v="15"/>
    <n v="5"/>
    <x v="1"/>
    <s v="Aston Martin Mercedes"/>
    <n v="61"/>
    <s v="DNF"/>
    <n v="0"/>
    <n v="2021"/>
  </r>
  <r>
    <n v="1"/>
    <n v="44"/>
    <x v="0"/>
    <s v="Mercedes"/>
    <n v="66"/>
    <d v="1899-12-30T01:34:31"/>
    <n v="25"/>
    <n v="2021"/>
  </r>
  <r>
    <n v="13"/>
    <n v="5"/>
    <x v="1"/>
    <s v="Aston Martin Mercedes"/>
    <n v="65"/>
    <s v="+1 lap"/>
    <n v="0"/>
    <n v="2021"/>
  </r>
  <r>
    <n v="1"/>
    <n v="44"/>
    <x v="0"/>
    <s v="Mercedes"/>
    <n v="66"/>
    <d v="1899-12-30T01:33:08"/>
    <n v="25"/>
    <n v="2021"/>
  </r>
  <r>
    <n v="13"/>
    <n v="5"/>
    <x v="1"/>
    <s v="Aston Martin Mercedes"/>
    <n v="65"/>
    <s v="+1 lap"/>
    <n v="0"/>
    <n v="2021"/>
  </r>
  <r>
    <n v="5"/>
    <n v="5"/>
    <x v="1"/>
    <s v="Aston Martin Mercedes"/>
    <n v="78"/>
    <s v="+52.591s"/>
    <n v="10"/>
    <n v="2021"/>
  </r>
  <r>
    <n v="7"/>
    <n v="44"/>
    <x v="0"/>
    <s v="Mercedes"/>
    <n v="78"/>
    <s v="+68.231s"/>
    <n v="7"/>
    <n v="2021"/>
  </r>
  <r>
    <n v="2"/>
    <n v="5"/>
    <x v="1"/>
    <s v="Aston Martin Mercedes"/>
    <n v="51"/>
    <s v="+1.385s"/>
    <n v="18"/>
    <n v="2021"/>
  </r>
  <r>
    <n v="15"/>
    <n v="44"/>
    <x v="0"/>
    <s v="Mercedes"/>
    <n v="51"/>
    <s v="+17.668s"/>
    <n v="0"/>
    <n v="2021"/>
  </r>
  <r>
    <n v="2"/>
    <n v="44"/>
    <x v="0"/>
    <s v="Mercedes"/>
    <n v="53"/>
    <s v="+2.904s"/>
    <n v="18"/>
    <n v="2021"/>
  </r>
  <r>
    <n v="9"/>
    <n v="5"/>
    <x v="1"/>
    <s v="Aston Martin Mercedes"/>
    <n v="53"/>
    <s v="+79.666s"/>
    <n v="2"/>
    <n v="2021"/>
  </r>
  <r>
    <n v="2"/>
    <n v="44"/>
    <x v="0"/>
    <s v="Mercedes"/>
    <n v="71"/>
    <s v="+35.743s"/>
    <n v="19"/>
    <n v="2021"/>
  </r>
  <r>
    <n v="12"/>
    <n v="5"/>
    <x v="1"/>
    <s v="Aston Martin Mercedes"/>
    <n v="70"/>
    <s v="+1 lap"/>
    <n v="0"/>
    <n v="2021"/>
  </r>
  <r>
    <n v="4"/>
    <n v="44"/>
    <x v="0"/>
    <s v="Mercedes"/>
    <n v="71"/>
    <s v="+46.452s"/>
    <n v="12"/>
    <n v="2021"/>
  </r>
  <r>
    <n v="17"/>
    <n v="5"/>
    <x v="1"/>
    <s v="Aston Martin Mercedes"/>
    <n v="69"/>
    <s v="DNF"/>
    <n v="0"/>
    <n v="2021"/>
  </r>
  <r>
    <n v="1"/>
    <n v="44"/>
    <x v="0"/>
    <s v="Mercedes"/>
    <n v="52"/>
    <d v="1899-12-30T01:58:23"/>
    <n v="25"/>
    <n v="2021"/>
  </r>
  <r>
    <s v="NC"/>
    <n v="5"/>
    <x v="1"/>
    <s v="Aston Martin Mercedes"/>
    <n v="40"/>
    <s v="DNF"/>
    <n v="0"/>
    <n v="2021"/>
  </r>
  <r>
    <s v="DQ"/>
    <n v="5"/>
    <x v="1"/>
    <s v="Aston Martin Mercedes"/>
    <n v="70"/>
    <s v="+1.859s"/>
    <n v="0"/>
    <n v="2021"/>
  </r>
  <r>
    <n v="2"/>
    <n v="44"/>
    <x v="0"/>
    <s v="Mercedes"/>
    <n v="70"/>
    <s v="+2.736s"/>
    <n v="18"/>
    <n v="2021"/>
  </r>
  <r>
    <n v="3"/>
    <n v="44"/>
    <x v="0"/>
    <s v="Mercedes"/>
    <n v="1"/>
    <s v="+2.601s"/>
    <n v="7.5"/>
    <n v="2021"/>
  </r>
  <r>
    <n v="5"/>
    <n v="5"/>
    <x v="1"/>
    <s v="Aston Martin Mercedes"/>
    <n v="1"/>
    <s v="+7.479s"/>
    <n v="5"/>
    <n v="2021"/>
  </r>
  <r>
    <n v="2"/>
    <n v="44"/>
    <x v="0"/>
    <s v="Mercedes"/>
    <n v="72"/>
    <s v="+20.932s"/>
    <n v="19"/>
    <n v="2021"/>
  </r>
  <r>
    <n v="13"/>
    <n v="5"/>
    <x v="1"/>
    <s v="Aston Martin Mercedes"/>
    <n v="70"/>
    <s v="+2 laps"/>
    <n v="0"/>
    <n v="2021"/>
  </r>
  <r>
    <n v="12"/>
    <n v="5"/>
    <x v="1"/>
    <s v="Aston Martin Mercedes"/>
    <n v="53"/>
    <s v="+24.621s"/>
    <n v="0"/>
    <n v="2021"/>
  </r>
  <r>
    <s v="NC"/>
    <n v="44"/>
    <x v="0"/>
    <s v="Mercedes"/>
    <n v="25"/>
    <s v="DNF"/>
    <n v="0"/>
    <n v="2021"/>
  </r>
  <r>
    <n v="1"/>
    <n v="44"/>
    <x v="0"/>
    <s v="Mercedes"/>
    <n v="53"/>
    <d v="1899-12-30T01:30:41"/>
    <n v="25"/>
    <n v="2021"/>
  </r>
  <r>
    <n v="12"/>
    <n v="5"/>
    <x v="1"/>
    <s v="Aston Martin Mercedes"/>
    <n v="52"/>
    <s v="+1 lap"/>
    <n v="0"/>
    <n v="2021"/>
  </r>
  <r>
    <n v="5"/>
    <n v="44"/>
    <x v="0"/>
    <s v="Mercedes"/>
    <n v="58"/>
    <s v="+41.812s"/>
    <n v="10"/>
    <n v="2021"/>
  </r>
  <r>
    <n v="18"/>
    <n v="5"/>
    <x v="1"/>
    <s v="Aston Martin Mercedes"/>
    <n v="57"/>
    <s v="+1 lap"/>
    <n v="0"/>
    <n v="2021"/>
  </r>
  <r>
    <n v="2"/>
    <n v="44"/>
    <x v="0"/>
    <s v="Mercedes"/>
    <n v="56"/>
    <s v="+1.333s"/>
    <n v="19"/>
    <n v="2021"/>
  </r>
  <r>
    <n v="10"/>
    <n v="5"/>
    <x v="1"/>
    <s v="Aston Martin Mercedes"/>
    <n v="55"/>
    <s v="+1 lap"/>
    <n v="1"/>
    <n v="2021"/>
  </r>
  <r>
    <n v="2"/>
    <n v="44"/>
    <x v="0"/>
    <s v="Mercedes"/>
    <n v="71"/>
    <s v="+16.555s"/>
    <n v="18"/>
    <n v="2021"/>
  </r>
  <r>
    <n v="7"/>
    <n v="5"/>
    <x v="1"/>
    <s v="Aston Martin Mercedes"/>
    <n v="70"/>
    <s v="+1 lap"/>
    <n v="6"/>
    <n v="2021"/>
  </r>
  <r>
    <n v="1"/>
    <n v="44"/>
    <x v="0"/>
    <s v="Mercedes"/>
    <n v="71"/>
    <d v="1899-12-30T01:32:23"/>
    <n v="25"/>
    <n v="2021"/>
  </r>
  <r>
    <n v="11"/>
    <n v="5"/>
    <x v="1"/>
    <s v="Aston Martin Mercedes"/>
    <n v="70"/>
    <s v="+1 lap"/>
    <n v="0"/>
    <n v="2021"/>
  </r>
  <r>
    <n v="1"/>
    <n v="44"/>
    <x v="0"/>
    <s v="Mercedes"/>
    <n v="57"/>
    <d v="1899-12-30T01:24:28"/>
    <n v="25"/>
    <n v="2021"/>
  </r>
  <r>
    <n v="10"/>
    <n v="5"/>
    <x v="1"/>
    <s v="Aston Martin Mercedes"/>
    <n v="56"/>
    <s v="+1 lap"/>
    <n v="1"/>
    <n v="2021"/>
  </r>
  <r>
    <n v="1"/>
    <n v="44"/>
    <x v="0"/>
    <s v="Mercedes"/>
    <n v="50"/>
    <d v="1899-12-30T02:06:15"/>
    <n v="26"/>
    <n v="2021"/>
  </r>
  <r>
    <s v="NC"/>
    <n v="5"/>
    <x v="1"/>
    <s v="Aston Martin Mercedes"/>
    <n v="44"/>
    <s v="DNF"/>
    <n v="0"/>
    <n v="2021"/>
  </r>
  <r>
    <n v="2"/>
    <n v="44"/>
    <x v="0"/>
    <s v="Mercedes"/>
    <n v="58"/>
    <s v="+2.256s"/>
    <n v="18"/>
    <n v="2021"/>
  </r>
  <r>
    <n v="11"/>
    <n v="5"/>
    <x v="1"/>
    <s v="Aston Martin Mercedes"/>
    <n v="58"/>
    <s v="+67.527s"/>
    <n v="0"/>
    <n v="2021"/>
  </r>
  <r>
    <n v="3"/>
    <n v="44"/>
    <x v="0"/>
    <s v="Mercedes"/>
    <n v="57"/>
    <s v="+9.675s"/>
    <n v="15"/>
    <n v="2022"/>
  </r>
  <r>
    <n v="10"/>
    <n v="44"/>
    <x v="0"/>
    <s v="Mercedes"/>
    <n v="50"/>
    <s v="+73.948s"/>
    <n v="1"/>
    <n v="2022"/>
  </r>
  <r>
    <n v="4"/>
    <n v="44"/>
    <x v="0"/>
    <s v="Mercedes"/>
    <n v="58"/>
    <s v="+28.543s"/>
    <n v="12"/>
    <n v="2022"/>
  </r>
  <r>
    <s v="NC"/>
    <n v="5"/>
    <x v="1"/>
    <s v="Aston Martin Aramco Mercedes"/>
    <n v="22"/>
    <s v="DNF"/>
    <n v="0"/>
    <n v="2022"/>
  </r>
  <r>
    <n v="8"/>
    <n v="5"/>
    <x v="1"/>
    <s v="Aston Martin Aramco Mercedes"/>
    <n v="63"/>
    <s v="+70.892s"/>
    <n v="4"/>
    <n v="2022"/>
  </r>
  <r>
    <n v="13"/>
    <n v="44"/>
    <x v="0"/>
    <s v="Mercedes"/>
    <n v="62"/>
    <s v="+1 lap"/>
    <n v="0"/>
    <n v="2022"/>
  </r>
  <r>
    <n v="6"/>
    <n v="44"/>
    <x v="0"/>
    <s v="Mercedes"/>
    <n v="57"/>
    <s v="+21.368s"/>
    <n v="8"/>
    <n v="2022"/>
  </r>
  <r>
    <n v="17"/>
    <n v="5"/>
    <x v="1"/>
    <s v="Aston Martin Aramco Mercedes"/>
    <n v="54"/>
    <s v="DNF"/>
    <n v="0"/>
    <n v="2022"/>
  </r>
  <r>
    <n v="5"/>
    <n v="44"/>
    <x v="0"/>
    <s v="Mercedes"/>
    <n v="66"/>
    <s v="+54.534s"/>
    <n v="10"/>
    <n v="2022"/>
  </r>
  <r>
    <n v="11"/>
    <n v="5"/>
    <x v="1"/>
    <s v="Aston Martin Aramco Mercedes"/>
    <n v="65"/>
    <s v="+1 lap"/>
    <n v="0"/>
    <n v="2022"/>
  </r>
  <r>
    <n v="8"/>
    <n v="44"/>
    <x v="0"/>
    <s v="Mercedes"/>
    <n v="64"/>
    <s v="+50.388s"/>
    <n v="4"/>
    <n v="2022"/>
  </r>
  <r>
    <n v="10"/>
    <n v="5"/>
    <x v="1"/>
    <s v="Aston Martin Aramco Mercedes"/>
    <n v="64"/>
    <s v="+53.536s"/>
    <n v="1"/>
    <n v="2022"/>
  </r>
  <r>
    <n v="4"/>
    <n v="44"/>
    <x v="0"/>
    <s v="Mercedes"/>
    <n v="51"/>
    <s v="+71.679s"/>
    <n v="12"/>
    <n v="2022"/>
  </r>
  <r>
    <n v="6"/>
    <n v="5"/>
    <x v="1"/>
    <s v="Aston Martin Aramco Mercedes"/>
    <n v="51"/>
    <s v="+84.099s"/>
    <n v="8"/>
    <n v="2022"/>
  </r>
  <r>
    <n v="3"/>
    <n v="44"/>
    <x v="0"/>
    <s v="Mercedes"/>
    <n v="70"/>
    <s v="+7.006s"/>
    <n v="15"/>
    <n v="2022"/>
  </r>
  <r>
    <n v="12"/>
    <n v="5"/>
    <x v="1"/>
    <s v="Aston Martin Aramco Mercedes"/>
    <n v="70"/>
    <s v="+44.245s"/>
    <n v="0"/>
    <n v="2022"/>
  </r>
  <r>
    <n v="3"/>
    <n v="44"/>
    <x v="0"/>
    <s v="Mercedes"/>
    <n v="52"/>
    <s v="+6.225s"/>
    <n v="16"/>
    <n v="2022"/>
  </r>
  <r>
    <n v="9"/>
    <n v="5"/>
    <x v="1"/>
    <s v="Aston Martin Aramco Mercedes"/>
    <n v="52"/>
    <s v="+22.356s"/>
    <n v="2"/>
    <n v="2022"/>
  </r>
  <r>
    <n v="3"/>
    <n v="44"/>
    <x v="0"/>
    <s v="Mercedes"/>
    <n v="71"/>
    <s v="+41.217s"/>
    <n v="15"/>
    <n v="2022"/>
  </r>
  <r>
    <n v="17"/>
    <n v="5"/>
    <x v="1"/>
    <s v="Aston Martin Aramco Mercedes"/>
    <n v="70"/>
    <s v="+1 lap"/>
    <n v="0"/>
    <n v="2022"/>
  </r>
  <r>
    <n v="2"/>
    <n v="44"/>
    <x v="0"/>
    <s v="Mercedes"/>
    <n v="53"/>
    <s v="+10.587s"/>
    <n v="18"/>
    <n v="2022"/>
  </r>
  <r>
    <n v="11"/>
    <n v="5"/>
    <x v="1"/>
    <s v="Aston Martin Aramco Mercedes"/>
    <n v="53"/>
    <s v="+64.494s"/>
    <n v="0"/>
    <n v="2022"/>
  </r>
  <r>
    <n v="2"/>
    <n v="44"/>
    <x v="0"/>
    <s v="Mercedes"/>
    <n v="70"/>
    <s v="+7.834s"/>
    <n v="19"/>
    <n v="2022"/>
  </r>
  <r>
    <n v="10"/>
    <n v="5"/>
    <x v="1"/>
    <s v="Aston Martin Aramco Mercedes"/>
    <n v="69"/>
    <s v="+1 lap"/>
    <n v="1"/>
    <n v="2022"/>
  </r>
  <r>
    <n v="8"/>
    <n v="5"/>
    <x v="1"/>
    <s v="Aston Martin Aramco Mercedes"/>
    <n v="44"/>
    <s v="+78.107s"/>
    <n v="4"/>
    <n v="2022"/>
  </r>
  <r>
    <s v="NC"/>
    <n v="44"/>
    <x v="0"/>
    <s v="Mercedes"/>
    <n v="0"/>
    <s v="DNF"/>
    <n v="0"/>
    <n v="2022"/>
  </r>
  <r>
    <n v="4"/>
    <n v="44"/>
    <x v="0"/>
    <s v="Mercedes"/>
    <n v="72"/>
    <s v="+13.016s"/>
    <n v="12"/>
    <n v="2022"/>
  </r>
  <r>
    <n v="14"/>
    <n v="5"/>
    <x v="1"/>
    <s v="Aston Martin Aramco Mercedes"/>
    <n v="72"/>
    <s v="+36.007s"/>
    <n v="0"/>
    <n v="2022"/>
  </r>
  <r>
    <n v="5"/>
    <n v="44"/>
    <x v="0"/>
    <s v="Mercedes"/>
    <n v="53"/>
    <s v="+5.380s"/>
    <n v="10"/>
    <n v="2022"/>
  </r>
  <r>
    <s v="NC"/>
    <n v="5"/>
    <x v="1"/>
    <s v="Aston Martin Aramco Mercedes"/>
    <n v="10"/>
    <s v="DNF"/>
    <n v="0"/>
    <n v="2022"/>
  </r>
  <r>
    <n v="8"/>
    <n v="5"/>
    <x v="1"/>
    <s v="Aston Martin Aramco Mercedes"/>
    <n v="59"/>
    <s v="+60.032s"/>
    <n v="4"/>
    <n v="2022"/>
  </r>
  <r>
    <n v="9"/>
    <n v="44"/>
    <x v="0"/>
    <s v="Mercedes"/>
    <n v="59"/>
    <s v="+61.515s"/>
    <n v="2"/>
    <n v="2022"/>
  </r>
  <r>
    <n v="5"/>
    <n v="44"/>
    <x v="0"/>
    <s v="Mercedes"/>
    <n v="28"/>
    <s v="+40.326s"/>
    <n v="10"/>
    <n v="2022"/>
  </r>
  <r>
    <n v="6"/>
    <n v="5"/>
    <x v="1"/>
    <s v="Aston Martin Aramco Mercedes"/>
    <n v="28"/>
    <s v="+46.358s"/>
    <n v="8"/>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976586-4FEE-4845-9B9F-D27AB4249760}" name="PivotTable24" cacheId="17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N13:P30" firstHeaderRow="0" firstDataRow="1" firstDataCol="1" rowPageCount="1" colPageCount="1"/>
  <pivotFields count="14">
    <pivotField dataField="1" showAll="0"/>
    <pivotField showAll="0"/>
    <pivotField axis="axisPage" multipleItemSelectionAllowed="1" showAll="0">
      <items count="3">
        <item h="1" x="0"/>
        <item x="1"/>
        <item t="default"/>
      </items>
    </pivotField>
    <pivotField showAll="0"/>
    <pivotField showAll="0"/>
    <pivotField showAll="0"/>
    <pivotField showAll="0"/>
    <pivotField axis="axisRow" showAll="0">
      <items count="17">
        <item x="0"/>
        <item x="1"/>
        <item x="2"/>
        <item x="3"/>
        <item x="4"/>
        <item x="5"/>
        <item x="6"/>
        <item x="7"/>
        <item x="8"/>
        <item x="9"/>
        <item x="10"/>
        <item x="11"/>
        <item x="12"/>
        <item x="13"/>
        <item x="14"/>
        <item x="15"/>
        <item t="default"/>
      </items>
    </pivotField>
    <pivotField showAll="0"/>
    <pivotField dataField="1" showAll="0"/>
    <pivotField showAll="0"/>
    <pivotField numFmtId="1" showAll="0"/>
    <pivotField numFmtId="1" showAll="0"/>
    <pivotField numFmtId="1" showAll="0"/>
  </pivotFields>
  <rowFields count="1">
    <field x="7"/>
  </rowFields>
  <rowItems count="17">
    <i>
      <x/>
    </i>
    <i>
      <x v="1"/>
    </i>
    <i>
      <x v="2"/>
    </i>
    <i>
      <x v="3"/>
    </i>
    <i>
      <x v="4"/>
    </i>
    <i>
      <x v="5"/>
    </i>
    <i>
      <x v="6"/>
    </i>
    <i>
      <x v="7"/>
    </i>
    <i>
      <x v="8"/>
    </i>
    <i>
      <x v="9"/>
    </i>
    <i>
      <x v="10"/>
    </i>
    <i>
      <x v="11"/>
    </i>
    <i>
      <x v="12"/>
    </i>
    <i>
      <x v="13"/>
    </i>
    <i>
      <x v="14"/>
    </i>
    <i>
      <x v="15"/>
    </i>
    <i t="grand">
      <x/>
    </i>
  </rowItems>
  <colFields count="1">
    <field x="-2"/>
  </colFields>
  <colItems count="2">
    <i>
      <x/>
    </i>
    <i i="1">
      <x v="1"/>
    </i>
  </colItems>
  <pageFields count="1">
    <pageField fld="2" hier="-1"/>
  </pageFields>
  <dataFields count="2">
    <dataField name="Start grid" fld="9" subtotal="average" baseField="7" baseItem="0"/>
    <dataField name="Finish Position" fld="0" subtotal="average" baseField="7" baseItem="0"/>
  </dataFields>
  <formats count="5">
    <format dxfId="974">
      <pivotArea collapsedLevelsAreSubtotals="1" fieldPosition="0">
        <references count="1">
          <reference field="7" count="0"/>
        </references>
      </pivotArea>
    </format>
    <format dxfId="969">
      <pivotArea collapsedLevelsAreSubtotals="1" fieldPosition="0">
        <references count="1">
          <reference field="7" count="0"/>
        </references>
      </pivotArea>
    </format>
    <format dxfId="968">
      <pivotArea field="7" type="button" dataOnly="0" labelOnly="1" outline="0" axis="axisRow" fieldPosition="0"/>
    </format>
    <format dxfId="967">
      <pivotArea dataOnly="0" labelOnly="1" fieldPosition="0">
        <references count="1">
          <reference field="7" count="0"/>
        </references>
      </pivotArea>
    </format>
    <format dxfId="966">
      <pivotArea dataOnly="0" labelOnly="1" outline="0" fieldPosition="0">
        <references count="1">
          <reference field="4294967294" count="2">
            <x v="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B799DF-4A83-44B8-893F-B0B05B24270C}" name="PivotTable16" cacheId="1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rivers">
  <location ref="E12:F15" firstHeaderRow="1" firstDataRow="1" firstDataCol="1"/>
  <pivotFields count="9">
    <pivotField showAll="0"/>
    <pivotField showAll="0"/>
    <pivotField axis="axisRow" dataField="1" showAll="0">
      <items count="3">
        <item x="0"/>
        <item x="1"/>
        <item t="default"/>
      </items>
    </pivotField>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Grandprix entered" fld="2" subtotal="count" baseField="2" baseItem="0"/>
  </dataFields>
  <formats count="6">
    <format dxfId="949">
      <pivotArea type="all" dataOnly="0" outline="0" fieldPosition="0"/>
    </format>
    <format dxfId="948">
      <pivotArea outline="0" collapsedLevelsAreSubtotals="1" fieldPosition="0"/>
    </format>
    <format dxfId="947">
      <pivotArea field="2" type="button" dataOnly="0" labelOnly="1" outline="0" axis="axisRow" fieldPosition="0"/>
    </format>
    <format dxfId="946">
      <pivotArea dataOnly="0" labelOnly="1" fieldPosition="0">
        <references count="1">
          <reference field="2" count="0"/>
        </references>
      </pivotArea>
    </format>
    <format dxfId="945">
      <pivotArea dataOnly="0" labelOnly="1" grandRow="1" outline="0" fieldPosition="0"/>
    </format>
    <format dxfId="9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34951D3-BBE6-4D6F-9DAB-C53B32987B43}" name="PivotTable14" cacheId="1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4:M6" firstHeaderRow="1" firstDataRow="2" firstDataCol="1" rowPageCount="1" colPageCount="1"/>
  <pivotFields count="11">
    <pivotField showAll="0"/>
    <pivotField showAll="0"/>
    <pivotField axis="axisPage" multipleItemSelectionAllowed="1" showAll="0">
      <items count="3">
        <item h="1" x="0"/>
        <item x="1"/>
        <item t="default"/>
      </items>
    </pivotField>
    <pivotField showAll="0"/>
    <pivotField showAll="0"/>
    <pivotField showAll="0"/>
    <pivotField showAll="0"/>
    <pivotField showAll="0">
      <items count="17">
        <item x="0"/>
        <item x="1"/>
        <item x="2"/>
        <item x="3"/>
        <item x="4"/>
        <item x="5"/>
        <item x="6"/>
        <item x="7"/>
        <item x="8"/>
        <item x="9"/>
        <item x="10"/>
        <item x="11"/>
        <item x="12"/>
        <item x="13"/>
        <item x="14"/>
        <item x="15"/>
        <item t="default"/>
      </items>
    </pivotField>
    <pivotField showAll="0"/>
    <pivotField showAll="0"/>
    <pivotField axis="axisCol" dataField="1" showAll="0">
      <items count="5">
        <item x="3"/>
        <item x="1"/>
        <item x="0"/>
        <item x="2"/>
        <item t="default"/>
      </items>
    </pivotField>
  </pivotFields>
  <rowItems count="1">
    <i/>
  </rowItems>
  <colFields count="1">
    <field x="10"/>
  </colFields>
  <colItems count="5">
    <i>
      <x/>
    </i>
    <i>
      <x v="1"/>
    </i>
    <i>
      <x v="2"/>
    </i>
    <i>
      <x v="3"/>
    </i>
    <i t="grand">
      <x/>
    </i>
  </colItems>
  <pageFields count="1">
    <pageField fld="2" hier="-1"/>
  </pageFields>
  <dataFields count="1">
    <dataField name="Count of position"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13BD806-FEBF-4235-B2DA-59D0001A92BF}" name="PivotTable18" cacheId="1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F6" firstHeaderRow="1" firstDataRow="2" firstDataCol="1" rowPageCount="1" colPageCount="1"/>
  <pivotFields count="11">
    <pivotField showAll="0"/>
    <pivotField showAll="0"/>
    <pivotField axis="axisPage" multipleItemSelectionAllowed="1" showAll="0">
      <items count="3">
        <item x="0"/>
        <item h="1" x="1"/>
        <item t="default"/>
      </items>
    </pivotField>
    <pivotField showAll="0"/>
    <pivotField showAll="0"/>
    <pivotField showAll="0"/>
    <pivotField showAll="0"/>
    <pivotField showAll="0">
      <items count="17">
        <item x="0"/>
        <item x="1"/>
        <item x="2"/>
        <item x="3"/>
        <item x="4"/>
        <item x="5"/>
        <item x="6"/>
        <item x="7"/>
        <item x="8"/>
        <item x="9"/>
        <item x="10"/>
        <item x="11"/>
        <item x="12"/>
        <item x="13"/>
        <item x="14"/>
        <item x="15"/>
        <item t="default"/>
      </items>
    </pivotField>
    <pivotField showAll="0"/>
    <pivotField showAll="0"/>
    <pivotField axis="axisCol" dataField="1" showAll="0">
      <items count="5">
        <item x="3"/>
        <item x="1"/>
        <item x="0"/>
        <item x="2"/>
        <item t="default"/>
      </items>
    </pivotField>
  </pivotFields>
  <rowItems count="1">
    <i/>
  </rowItems>
  <colFields count="1">
    <field x="10"/>
  </colFields>
  <colItems count="5">
    <i>
      <x/>
    </i>
    <i>
      <x v="1"/>
    </i>
    <i>
      <x v="2"/>
    </i>
    <i>
      <x v="3"/>
    </i>
    <i t="grand">
      <x/>
    </i>
  </colItems>
  <pageFields count="1">
    <pageField fld="2" hier="-1"/>
  </pageFields>
  <dataFields count="1">
    <dataField name="Count of position"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C3509-666B-4E19-A08F-EA3762ECCA80}" name="PivotTable23" cacheId="17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J13:L30" firstHeaderRow="0" firstDataRow="1" firstDataCol="1" rowPageCount="1" colPageCount="1"/>
  <pivotFields count="14">
    <pivotField dataField="1" showAll="0"/>
    <pivotField showAll="0"/>
    <pivotField axis="axisPage" multipleItemSelectionAllowed="1" showAll="0">
      <items count="3">
        <item x="0"/>
        <item h="1" x="1"/>
        <item t="default"/>
      </items>
    </pivotField>
    <pivotField showAll="0"/>
    <pivotField showAll="0"/>
    <pivotField showAll="0"/>
    <pivotField showAll="0"/>
    <pivotField axis="axisRow" showAll="0">
      <items count="17">
        <item x="0"/>
        <item x="1"/>
        <item x="2"/>
        <item x="3"/>
        <item x="4"/>
        <item x="5"/>
        <item x="6"/>
        <item x="7"/>
        <item x="8"/>
        <item x="9"/>
        <item x="10"/>
        <item x="11"/>
        <item x="12"/>
        <item x="13"/>
        <item x="14"/>
        <item x="15"/>
        <item t="default"/>
      </items>
    </pivotField>
    <pivotField showAll="0"/>
    <pivotField dataField="1" showAll="0"/>
    <pivotField showAll="0">
      <items count="5">
        <item x="3"/>
        <item x="1"/>
        <item x="0"/>
        <item x="2"/>
        <item t="default"/>
      </items>
    </pivotField>
    <pivotField numFmtId="1" showAll="0"/>
    <pivotField numFmtId="1" showAll="0"/>
    <pivotField numFmtId="1" showAll="0"/>
  </pivotFields>
  <rowFields count="1">
    <field x="7"/>
  </rowFields>
  <rowItems count="17">
    <i>
      <x/>
    </i>
    <i>
      <x v="1"/>
    </i>
    <i>
      <x v="2"/>
    </i>
    <i>
      <x v="3"/>
    </i>
    <i>
      <x v="4"/>
    </i>
    <i>
      <x v="5"/>
    </i>
    <i>
      <x v="6"/>
    </i>
    <i>
      <x v="7"/>
    </i>
    <i>
      <x v="8"/>
    </i>
    <i>
      <x v="9"/>
    </i>
    <i>
      <x v="10"/>
    </i>
    <i>
      <x v="11"/>
    </i>
    <i>
      <x v="12"/>
    </i>
    <i>
      <x v="13"/>
    </i>
    <i>
      <x v="14"/>
    </i>
    <i>
      <x v="15"/>
    </i>
    <i t="grand">
      <x/>
    </i>
  </rowItems>
  <colFields count="1">
    <field x="-2"/>
  </colFields>
  <colItems count="2">
    <i>
      <x/>
    </i>
    <i i="1">
      <x v="1"/>
    </i>
  </colItems>
  <pageFields count="1">
    <pageField fld="2" hier="-1"/>
  </pageFields>
  <dataFields count="2">
    <dataField name="Start grid" fld="9" subtotal="average" baseField="7" baseItem="0"/>
    <dataField name="Finish Position" fld="0" subtotal="average" baseField="7" baseItem="0"/>
  </dataFields>
  <formats count="5">
    <format dxfId="973">
      <pivotArea collapsedLevelsAreSubtotals="1" fieldPosition="0">
        <references count="1">
          <reference field="7" count="0"/>
        </references>
      </pivotArea>
    </format>
    <format dxfId="965">
      <pivotArea collapsedLevelsAreSubtotals="1" fieldPosition="0">
        <references count="1">
          <reference field="7" count="0"/>
        </references>
      </pivotArea>
    </format>
    <format dxfId="964">
      <pivotArea field="7" type="button" dataOnly="0" labelOnly="1" outline="0" axis="axisRow" fieldPosition="0"/>
    </format>
    <format dxfId="963">
      <pivotArea dataOnly="0" labelOnly="1" fieldPosition="0">
        <references count="1">
          <reference field="7" count="0"/>
        </references>
      </pivotArea>
    </format>
    <format dxfId="962">
      <pivotArea dataOnly="0" labelOnly="1" outline="0" fieldPosition="0">
        <references count="1">
          <reference field="4294967294" count="2">
            <x v="0"/>
            <x v="1"/>
          </reference>
        </references>
      </pivotArea>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CAA889-96FC-46C9-845A-E8CDA26E9C72}" name="PivotTable22" cacheId="17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7:D66" firstHeaderRow="1" firstDataRow="2" firstDataCol="1"/>
  <pivotFields count="14">
    <pivotField showAll="0"/>
    <pivotField showAll="0"/>
    <pivotField axis="axisCol" showAll="0">
      <items count="3">
        <item x="0"/>
        <item x="1"/>
        <item t="default"/>
      </items>
    </pivotField>
    <pivotField showAll="0"/>
    <pivotField showAll="0"/>
    <pivotField showAll="0"/>
    <pivotField showAll="0"/>
    <pivotField showAll="0">
      <items count="17">
        <item x="0"/>
        <item x="1"/>
        <item x="2"/>
        <item x="3"/>
        <item x="4"/>
        <item x="5"/>
        <item x="6"/>
        <item x="7"/>
        <item x="8"/>
        <item x="9"/>
        <item x="10"/>
        <item x="11"/>
        <item x="12"/>
        <item x="13"/>
        <item x="14"/>
        <item x="15"/>
        <item t="default"/>
      </items>
    </pivotField>
    <pivotField axis="axisRow" showAll="0">
      <items count="38">
        <item x="27"/>
        <item x="19"/>
        <item x="0"/>
        <item x="22"/>
        <item x="25"/>
        <item x="2"/>
        <item x="13"/>
        <item x="16"/>
        <item x="5"/>
        <item x="15"/>
        <item x="29"/>
        <item x="31"/>
        <item x="9"/>
        <item x="7"/>
        <item x="17"/>
        <item x="8"/>
        <item x="10"/>
        <item x="21"/>
        <item x="12"/>
        <item x="14"/>
        <item x="1"/>
        <item x="24"/>
        <item x="36"/>
        <item x="4"/>
        <item x="33"/>
        <item x="30"/>
        <item x="34"/>
        <item x="23"/>
        <item x="32"/>
        <item x="35"/>
        <item x="18"/>
        <item x="20"/>
        <item x="3"/>
        <item x="26"/>
        <item x="11"/>
        <item x="28"/>
        <item x="6"/>
        <item t="default"/>
      </items>
    </pivotField>
    <pivotField showAll="0"/>
    <pivotField showAll="0"/>
    <pivotField dataField="1" numFmtId="1" showAll="0"/>
    <pivotField numFmtId="1" showAll="0"/>
    <pivotField numFmtId="1" showAll="0"/>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3">
    <i>
      <x/>
    </i>
    <i>
      <x v="1"/>
    </i>
    <i t="grand">
      <x/>
    </i>
  </colItems>
  <dataFields count="1">
    <dataField name="Sum of win" fld="11" baseField="0" baseItem="0"/>
  </dataFields>
  <formats count="10">
    <format dxfId="919">
      <pivotArea type="all" dataOnly="0" outline="0" fieldPosition="0"/>
    </format>
    <format dxfId="918">
      <pivotArea outline="0" collapsedLevelsAreSubtotals="1" fieldPosition="0"/>
    </format>
    <format dxfId="917">
      <pivotArea type="origin" dataOnly="0" labelOnly="1" outline="0" fieldPosition="0"/>
    </format>
    <format dxfId="916">
      <pivotArea field="2" type="button" dataOnly="0" labelOnly="1" outline="0" axis="axisCol" fieldPosition="0"/>
    </format>
    <format dxfId="915">
      <pivotArea type="topRight" dataOnly="0" labelOnly="1" outline="0" fieldPosition="0"/>
    </format>
    <format dxfId="914">
      <pivotArea field="8" type="button" dataOnly="0" labelOnly="1" outline="0" axis="axisRow" fieldPosition="0"/>
    </format>
    <format dxfId="913">
      <pivotArea dataOnly="0" labelOnly="1" fieldPosition="0">
        <references count="1">
          <reference field="8" count="0"/>
        </references>
      </pivotArea>
    </format>
    <format dxfId="912">
      <pivotArea dataOnly="0" labelOnly="1" grandRow="1" outline="0" fieldPosition="0"/>
    </format>
    <format dxfId="911">
      <pivotArea dataOnly="0" labelOnly="1" fieldPosition="0">
        <references count="1">
          <reference field="2" count="0"/>
        </references>
      </pivotArea>
    </format>
    <format dxfId="910">
      <pivotArea dataOnly="0" labelOnly="1" grandCol="1" outline="0" fieldPosition="0"/>
    </format>
  </formats>
  <chartFormats count="2">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A5DEDA-8F74-40F4-97FF-2F2F02948F1B}" name="PivotTable21" cacheId="17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3:O6" firstHeaderRow="0" firstDataRow="1" firstDataCol="1"/>
  <pivotFields count="14">
    <pivotField showAll="0"/>
    <pivotField showAll="0"/>
    <pivotField axis="axisRow" showAll="0">
      <items count="3">
        <item x="0"/>
        <item x="1"/>
        <item t="default"/>
      </items>
    </pivotField>
    <pivotField showAll="0"/>
    <pivotField showAll="0"/>
    <pivotField showAll="0"/>
    <pivotField dataField="1" showAll="0"/>
    <pivotField showAll="0">
      <items count="17">
        <item x="0"/>
        <item x="1"/>
        <item x="2"/>
        <item x="3"/>
        <item x="4"/>
        <item x="5"/>
        <item x="6"/>
        <item x="7"/>
        <item x="8"/>
        <item x="9"/>
        <item x="10"/>
        <item x="11"/>
        <item x="12"/>
        <item x="13"/>
        <item x="14"/>
        <item x="15"/>
        <item t="default"/>
      </items>
    </pivotField>
    <pivotField dataField="1" showAll="0"/>
    <pivotField showAll="0"/>
    <pivotField dataField="1" showAll="0"/>
    <pivotField dataField="1" numFmtId="1" showAll="0"/>
    <pivotField dataField="1" numFmtId="1" showAll="0"/>
    <pivotField dataField="1" numFmtId="1" showAll="0"/>
  </pivotFields>
  <rowFields count="1">
    <field x="2"/>
  </rowFields>
  <rowItems count="3">
    <i>
      <x/>
    </i>
    <i>
      <x v="1"/>
    </i>
    <i t="grand">
      <x/>
    </i>
  </rowItems>
  <colFields count="1">
    <field x="-2"/>
  </colFields>
  <colItems count="6">
    <i>
      <x/>
    </i>
    <i i="1">
      <x v="1"/>
    </i>
    <i i="2">
      <x v="2"/>
    </i>
    <i i="3">
      <x v="3"/>
    </i>
    <i i="4">
      <x v="4"/>
    </i>
    <i i="5">
      <x v="5"/>
    </i>
  </colItems>
  <dataFields count="6">
    <dataField name="Count of Grand Prix" fld="8" subtotal="count" baseField="0" baseItem="0"/>
    <dataField name="Sum of win" fld="11" baseField="0" baseItem="0"/>
    <dataField name="Sum of second" fld="12" baseField="0" baseItem="0"/>
    <dataField name="Sum of third" fld="13" baseField="0" baseItem="0"/>
    <dataField name="Count of position" fld="10" subtotal="count" baseField="0" baseItem="0"/>
    <dataField name="Sum of PTS" fld="6" baseField="0" baseItem="0"/>
  </dataFields>
  <formats count="6">
    <format dxfId="961">
      <pivotArea type="all" dataOnly="0" outline="0" fieldPosition="0"/>
    </format>
    <format dxfId="960">
      <pivotArea outline="0" collapsedLevelsAreSubtotals="1" fieldPosition="0"/>
    </format>
    <format dxfId="959">
      <pivotArea field="2" type="button" dataOnly="0" labelOnly="1" outline="0" axis="axisRow" fieldPosition="0"/>
    </format>
    <format dxfId="958">
      <pivotArea dataOnly="0" labelOnly="1" fieldPosition="0">
        <references count="1">
          <reference field="2" count="0"/>
        </references>
      </pivotArea>
    </format>
    <format dxfId="957">
      <pivotArea dataOnly="0" labelOnly="1" grandRow="1" outline="0" fieldPosition="0"/>
    </format>
    <format dxfId="956">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F9BAE7-9917-4F20-BF6C-A981912FC7DA}" name="PivotTable7" cacheId="14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1:B24" firstHeaderRow="1" firstDataRow="1" firstDataCol="1"/>
  <pivotFields count="6">
    <pivotField showAll="0"/>
    <pivotField axis="axisRow" dataField="1" showAll="0">
      <items count="3">
        <item x="0"/>
        <item x="1"/>
        <item t="default"/>
      </items>
    </pivotField>
    <pivotField showAll="0"/>
    <pivotField numFmtId="47" showAll="0"/>
    <pivotField showAll="0"/>
    <pivotField showAll="0"/>
  </pivotFields>
  <rowFields count="1">
    <field x="1"/>
  </rowFields>
  <rowItems count="3">
    <i>
      <x/>
    </i>
    <i>
      <x v="1"/>
    </i>
    <i t="grand">
      <x/>
    </i>
  </rowItems>
  <colItems count="1">
    <i/>
  </colItems>
  <dataFields count="1">
    <dataField name="No of times fastest lap winner" fld="1" subtotal="count" baseField="0" baseItem="0"/>
  </dataFields>
  <formats count="6">
    <format dxfId="925">
      <pivotArea type="all" dataOnly="0" outline="0" fieldPosition="0"/>
    </format>
    <format dxfId="924">
      <pivotArea outline="0" collapsedLevelsAreSubtotals="1" fieldPosition="0"/>
    </format>
    <format dxfId="923">
      <pivotArea field="1" type="button" dataOnly="0" labelOnly="1" outline="0" axis="axisRow" fieldPosition="0"/>
    </format>
    <format dxfId="922">
      <pivotArea dataOnly="0" labelOnly="1" fieldPosition="0">
        <references count="1">
          <reference field="1" count="0"/>
        </references>
      </pivotArea>
    </format>
    <format dxfId="921">
      <pivotArea dataOnly="0" labelOnly="1" grandRow="1" outline="0" fieldPosition="0"/>
    </format>
    <format dxfId="9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3E425B-8443-4D30-B7B0-01A45A9BB45D}" name="PivotTable8" cacheId="1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8:F21" firstHeaderRow="1" firstDataRow="1" firstDataCol="1"/>
  <pivotFields count="8">
    <pivotField showAll="0"/>
    <pivotField numFmtId="15" showAll="0"/>
    <pivotField axis="axisRow" showAll="0">
      <items count="3">
        <item x="0"/>
        <item x="1"/>
        <item t="default"/>
      </items>
    </pivotField>
    <pivotField showAll="0"/>
    <pivotField showAll="0"/>
    <pivotField numFmtId="47" showAll="0"/>
    <pivotField dataField="1" showAll="0"/>
    <pivotField showAll="0"/>
  </pivotFields>
  <rowFields count="1">
    <field x="2"/>
  </rowFields>
  <rowItems count="3">
    <i>
      <x/>
    </i>
    <i>
      <x v="1"/>
    </i>
    <i t="grand">
      <x/>
    </i>
  </rowItems>
  <colItems count="1">
    <i/>
  </colItems>
  <dataFields count="1">
    <dataField name="total wins" fld="6" subtotal="count" baseField="2" baseItem="0"/>
  </dataFields>
  <formats count="6">
    <format dxfId="943">
      <pivotArea type="all" dataOnly="0" outline="0" fieldPosition="0"/>
    </format>
    <format dxfId="942">
      <pivotArea outline="0" collapsedLevelsAreSubtotals="1" fieldPosition="0"/>
    </format>
    <format dxfId="941">
      <pivotArea field="2" type="button" dataOnly="0" labelOnly="1" outline="0" axis="axisRow" fieldPosition="0"/>
    </format>
    <format dxfId="940">
      <pivotArea dataOnly="0" labelOnly="1" fieldPosition="0">
        <references count="1">
          <reference field="2" count="0"/>
        </references>
      </pivotArea>
    </format>
    <format dxfId="939">
      <pivotArea dataOnly="0" labelOnly="1" grandRow="1" outline="0" fieldPosition="0"/>
    </format>
    <format dxfId="93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6AD6CE-DEDF-4653-B731-B427AF692808}" name="PivotTable2" cacheId="1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rivers">
  <location ref="A9:B12" firstHeaderRow="1" firstDataRow="1" firstDataCol="1"/>
  <pivotFields count="8">
    <pivotField showAll="0"/>
    <pivotField showAll="0"/>
    <pivotField axis="axisRow" showAll="0">
      <items count="3">
        <item x="0"/>
        <item x="1"/>
        <item t="default"/>
      </items>
    </pivotField>
    <pivotField showAll="0"/>
    <pivotField showAll="0"/>
    <pivotField showAll="0"/>
    <pivotField dataField="1" showAll="0"/>
    <pivotField showAll="0"/>
  </pivotFields>
  <rowFields count="1">
    <field x="2"/>
  </rowFields>
  <rowItems count="3">
    <i>
      <x/>
    </i>
    <i>
      <x v="1"/>
    </i>
    <i t="grand">
      <x/>
    </i>
  </rowItems>
  <colItems count="1">
    <i/>
  </colItems>
  <dataFields count="1">
    <dataField name="Total Points" fld="6" baseField="0" baseItem="0"/>
  </dataFields>
  <formats count="6">
    <format dxfId="931">
      <pivotArea type="all" dataOnly="0" outline="0" fieldPosition="0"/>
    </format>
    <format dxfId="930">
      <pivotArea outline="0" collapsedLevelsAreSubtotals="1" fieldPosition="0"/>
    </format>
    <format dxfId="929">
      <pivotArea field="2" type="button" dataOnly="0" labelOnly="1" outline="0" axis="axisRow" fieldPosition="0"/>
    </format>
    <format dxfId="928">
      <pivotArea dataOnly="0" labelOnly="1" fieldPosition="0">
        <references count="1">
          <reference field="2" count="0"/>
        </references>
      </pivotArea>
    </format>
    <format dxfId="927">
      <pivotArea dataOnly="0" labelOnly="1" grandRow="1" outline="0" fieldPosition="0"/>
    </format>
    <format dxfId="9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39B2FB-61ED-4241-90BD-E4BA264AAADE}" name="PivotTable1" cacheId="16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rivers">
  <location ref="A2:B5" firstHeaderRow="1" firstDataRow="1" firstDataCol="1"/>
  <pivotFields count="3">
    <pivotField axis="axisRow" showAll="0">
      <items count="3">
        <item x="0"/>
        <item x="1"/>
        <item t="default"/>
      </items>
    </pivotField>
    <pivotField showAll="0"/>
    <pivotField dataField="1" numFmtId="1" showAll="0"/>
  </pivotFields>
  <rowFields count="1">
    <field x="0"/>
  </rowFields>
  <rowItems count="3">
    <i>
      <x/>
    </i>
    <i>
      <x v="1"/>
    </i>
    <i t="grand">
      <x/>
    </i>
  </rowItems>
  <colItems count="1">
    <i/>
  </colItems>
  <dataFields count="1">
    <dataField name="Championships" fld="2" baseField="0" baseItem="0"/>
  </dataFields>
  <formats count="6">
    <format dxfId="937">
      <pivotArea type="all" dataOnly="0" outline="0" fieldPosition="0"/>
    </format>
    <format dxfId="936">
      <pivotArea outline="0" collapsedLevelsAreSubtotals="1" fieldPosition="0"/>
    </format>
    <format dxfId="935">
      <pivotArea field="0" type="button" dataOnly="0" labelOnly="1" outline="0" axis="axisRow" fieldPosition="0"/>
    </format>
    <format dxfId="934">
      <pivotArea dataOnly="0" labelOnly="1" fieldPosition="0">
        <references count="1">
          <reference field="0" count="0"/>
        </references>
      </pivotArea>
    </format>
    <format dxfId="933">
      <pivotArea dataOnly="0" labelOnly="1" grandRow="1" outline="0" fieldPosition="0"/>
    </format>
    <format dxfId="9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7E7408-A7E4-4D8C-ABCF-E04B754690C0}" name="PivotTable15" cacheId="1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drivers">
  <location ref="E3:F6" firstHeaderRow="1" firstDataRow="1" firstDataCol="1" rowPageCount="1" colPageCount="1"/>
  <pivotFields count="9">
    <pivotField axis="axisPage" multipleItemSelectionAllowed="1" showAll="0">
      <items count="23">
        <item x="2"/>
        <item x="1"/>
        <item x="0"/>
        <item h="1" x="9"/>
        <item h="1" x="6"/>
        <item h="1" x="16"/>
        <item h="1" x="11"/>
        <item h="1" x="3"/>
        <item h="1" x="4"/>
        <item h="1" x="14"/>
        <item h="1" x="20"/>
        <item h="1" x="15"/>
        <item h="1" x="12"/>
        <item h="1" x="19"/>
        <item h="1" x="18"/>
        <item h="1" x="5"/>
        <item h="1" x="13"/>
        <item h="1" x="8"/>
        <item h="1" x="7"/>
        <item h="1" x="21"/>
        <item h="1" x="17"/>
        <item h="1" x="10"/>
        <item t="default"/>
      </items>
    </pivotField>
    <pivotField showAll="0"/>
    <pivotField axis="axisRow" dataField="1" showAll="0">
      <items count="3">
        <item x="0"/>
        <item x="1"/>
        <item t="default"/>
      </items>
    </pivotField>
    <pivotField showAll="0"/>
    <pivotField showAll="0"/>
    <pivotField showAll="0"/>
    <pivotField showAll="0"/>
    <pivotField showAll="0"/>
    <pivotField showAll="0"/>
  </pivotFields>
  <rowFields count="1">
    <field x="2"/>
  </rowFields>
  <rowItems count="3">
    <i>
      <x/>
    </i>
    <i>
      <x v="1"/>
    </i>
    <i t="grand">
      <x/>
    </i>
  </rowItems>
  <colItems count="1">
    <i/>
  </colItems>
  <pageFields count="1">
    <pageField fld="0" hier="-1"/>
  </pageFields>
  <dataFields count="1">
    <dataField name="total podiums" fld="2" subtotal="count" baseField="2" baseItem="0"/>
  </dataFields>
  <formats count="6">
    <format dxfId="955">
      <pivotArea type="all" dataOnly="0" outline="0" fieldPosition="0"/>
    </format>
    <format dxfId="954">
      <pivotArea outline="0" collapsedLevelsAreSubtotals="1" fieldPosition="0"/>
    </format>
    <format dxfId="953">
      <pivotArea field="2" type="button" dataOnly="0" labelOnly="1" outline="0" axis="axisRow" fieldPosition="0"/>
    </format>
    <format dxfId="952">
      <pivotArea dataOnly="0" labelOnly="1" fieldPosition="0">
        <references count="1">
          <reference field="2" count="0"/>
        </references>
      </pivotArea>
    </format>
    <format dxfId="951">
      <pivotArea dataOnly="0" labelOnly="1" grandRow="1" outline="0" fieldPosition="0"/>
    </format>
    <format dxfId="95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CA9C4D8-5926-4C0E-A4A8-01B157F56AD1}" sourceName="Year">
  <pivotTables>
    <pivotTable tabId="9" name="PivotTable24"/>
    <pivotTable tabId="9" name="PivotTable21"/>
    <pivotTable tabId="9" name="PivotTable22"/>
    <pivotTable tabId="9" name="PivotTable23"/>
  </pivotTables>
  <data>
    <tabular pivotCacheId="2086969331">
      <items count="16">
        <i x="0" s="1"/>
        <i x="1" s="1"/>
        <i x="2" s="1"/>
        <i x="3" s="1"/>
        <i x="4" s="1"/>
        <i x="5" s="1"/>
        <i x="6" s="1"/>
        <i x="7" s="1"/>
        <i x="8" s="1"/>
        <i x="9" s="1"/>
        <i x="10" s="1"/>
        <i x="11" s="1"/>
        <i x="12" s="1"/>
        <i x="13" s="1"/>
        <i x="1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0C4A203-A398-4D46-A75F-ACD02D152C89}" cache="Slicer_Year" caption="Year Slicer" columnCount="16" style="SlicerStyleDark5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289C6-3DDC-4AE3-A360-3FB8D1EB279D}">
  <dimension ref="A1:L33"/>
  <sheetViews>
    <sheetView topLeftCell="B1" workbookViewId="0">
      <selection activeCell="M4" sqref="M4"/>
    </sheetView>
  </sheetViews>
  <sheetFormatPr defaultRowHeight="15" x14ac:dyDescent="0.25"/>
  <cols>
    <col min="10" max="10" width="16.28515625" customWidth="1"/>
  </cols>
  <sheetData>
    <row r="1" spans="1:12" x14ac:dyDescent="0.25">
      <c r="A1" t="s">
        <v>0</v>
      </c>
      <c r="B1" t="s">
        <v>1</v>
      </c>
      <c r="C1" t="s">
        <v>2</v>
      </c>
      <c r="D1" t="s">
        <v>3</v>
      </c>
      <c r="E1" t="s">
        <v>4</v>
      </c>
      <c r="F1" t="s">
        <v>5</v>
      </c>
      <c r="G1" t="s">
        <v>6</v>
      </c>
      <c r="J1" t="s">
        <v>1</v>
      </c>
      <c r="K1" t="s">
        <v>6</v>
      </c>
      <c r="L1" t="s">
        <v>421</v>
      </c>
    </row>
    <row r="2" spans="1:12" x14ac:dyDescent="0.25">
      <c r="A2">
        <v>2</v>
      </c>
      <c r="B2" t="s">
        <v>7</v>
      </c>
      <c r="C2" t="s">
        <v>8</v>
      </c>
      <c r="D2" t="s">
        <v>9</v>
      </c>
      <c r="E2">
        <v>109</v>
      </c>
      <c r="F2" t="s">
        <v>10</v>
      </c>
      <c r="G2">
        <v>2007</v>
      </c>
      <c r="J2" t="s">
        <v>7</v>
      </c>
      <c r="K2">
        <v>2007</v>
      </c>
      <c r="L2" s="5">
        <v>0</v>
      </c>
    </row>
    <row r="3" spans="1:12" x14ac:dyDescent="0.25">
      <c r="A3">
        <v>1</v>
      </c>
      <c r="B3" t="s">
        <v>7</v>
      </c>
      <c r="C3" t="s">
        <v>8</v>
      </c>
      <c r="D3" t="s">
        <v>9</v>
      </c>
      <c r="E3">
        <v>98</v>
      </c>
      <c r="F3" t="s">
        <v>10</v>
      </c>
      <c r="G3">
        <v>2008</v>
      </c>
      <c r="H3">
        <v>1</v>
      </c>
      <c r="J3" t="s">
        <v>11</v>
      </c>
      <c r="K3">
        <v>2007</v>
      </c>
      <c r="L3" s="5">
        <v>0</v>
      </c>
    </row>
    <row r="4" spans="1:12" x14ac:dyDescent="0.25">
      <c r="A4">
        <v>2</v>
      </c>
      <c r="B4" t="s">
        <v>11</v>
      </c>
      <c r="C4" t="s">
        <v>12</v>
      </c>
      <c r="D4" t="s">
        <v>13</v>
      </c>
      <c r="E4">
        <v>84</v>
      </c>
      <c r="F4" t="s">
        <v>14</v>
      </c>
      <c r="G4">
        <v>2009</v>
      </c>
      <c r="J4" t="s">
        <v>7</v>
      </c>
      <c r="K4">
        <v>2008</v>
      </c>
      <c r="L4" s="5">
        <v>1</v>
      </c>
    </row>
    <row r="5" spans="1:12" x14ac:dyDescent="0.25">
      <c r="A5">
        <v>1</v>
      </c>
      <c r="B5" t="s">
        <v>11</v>
      </c>
      <c r="C5" t="s">
        <v>12</v>
      </c>
      <c r="D5" t="s">
        <v>13</v>
      </c>
      <c r="E5">
        <v>256</v>
      </c>
      <c r="F5" t="s">
        <v>14</v>
      </c>
      <c r="G5">
        <v>2010</v>
      </c>
      <c r="H5">
        <v>1</v>
      </c>
      <c r="J5" t="s">
        <v>11</v>
      </c>
      <c r="K5">
        <v>2008</v>
      </c>
      <c r="L5" s="5">
        <v>0</v>
      </c>
    </row>
    <row r="6" spans="1:12" x14ac:dyDescent="0.25">
      <c r="A6">
        <v>1</v>
      </c>
      <c r="B6" t="s">
        <v>11</v>
      </c>
      <c r="C6" t="s">
        <v>12</v>
      </c>
      <c r="D6" t="s">
        <v>15</v>
      </c>
      <c r="E6">
        <v>392</v>
      </c>
      <c r="F6" t="s">
        <v>14</v>
      </c>
      <c r="G6">
        <v>2011</v>
      </c>
      <c r="H6">
        <v>1</v>
      </c>
      <c r="J6" t="s">
        <v>7</v>
      </c>
      <c r="K6">
        <v>2009</v>
      </c>
      <c r="L6" s="5">
        <v>0</v>
      </c>
    </row>
    <row r="7" spans="1:12" x14ac:dyDescent="0.25">
      <c r="A7">
        <v>1</v>
      </c>
      <c r="B7" t="s">
        <v>11</v>
      </c>
      <c r="C7" t="s">
        <v>12</v>
      </c>
      <c r="D7" t="s">
        <v>15</v>
      </c>
      <c r="E7">
        <v>281</v>
      </c>
      <c r="F7" t="s">
        <v>14</v>
      </c>
      <c r="G7">
        <v>2012</v>
      </c>
      <c r="H7">
        <v>1</v>
      </c>
      <c r="J7" t="s">
        <v>11</v>
      </c>
      <c r="K7">
        <v>2009</v>
      </c>
      <c r="L7" s="5">
        <v>0</v>
      </c>
    </row>
    <row r="8" spans="1:12" x14ac:dyDescent="0.25">
      <c r="A8">
        <v>1</v>
      </c>
      <c r="B8" t="s">
        <v>11</v>
      </c>
      <c r="C8" t="s">
        <v>12</v>
      </c>
      <c r="D8" t="s">
        <v>15</v>
      </c>
      <c r="E8">
        <v>397</v>
      </c>
      <c r="F8" t="s">
        <v>14</v>
      </c>
      <c r="G8">
        <v>2013</v>
      </c>
      <c r="H8">
        <v>1</v>
      </c>
      <c r="J8" t="s">
        <v>7</v>
      </c>
      <c r="K8">
        <v>2010</v>
      </c>
      <c r="L8" s="5">
        <v>0</v>
      </c>
    </row>
    <row r="9" spans="1:12" x14ac:dyDescent="0.25">
      <c r="A9">
        <v>1</v>
      </c>
      <c r="B9" t="s">
        <v>7</v>
      </c>
      <c r="C9" t="s">
        <v>8</v>
      </c>
      <c r="D9" t="s">
        <v>16</v>
      </c>
      <c r="E9">
        <v>384</v>
      </c>
      <c r="F9" t="s">
        <v>10</v>
      </c>
      <c r="G9">
        <v>2014</v>
      </c>
      <c r="H9">
        <v>1</v>
      </c>
      <c r="J9" t="s">
        <v>11</v>
      </c>
      <c r="K9">
        <v>2010</v>
      </c>
      <c r="L9" s="5">
        <v>1</v>
      </c>
    </row>
    <row r="10" spans="1:12" x14ac:dyDescent="0.25">
      <c r="A10">
        <v>1</v>
      </c>
      <c r="B10" t="s">
        <v>7</v>
      </c>
      <c r="C10" t="s">
        <v>8</v>
      </c>
      <c r="D10" t="s">
        <v>16</v>
      </c>
      <c r="E10">
        <v>381</v>
      </c>
      <c r="F10" t="s">
        <v>10</v>
      </c>
      <c r="G10">
        <v>2015</v>
      </c>
      <c r="H10">
        <v>1</v>
      </c>
      <c r="J10" t="s">
        <v>7</v>
      </c>
      <c r="K10">
        <v>2011</v>
      </c>
      <c r="L10" s="5">
        <v>0</v>
      </c>
    </row>
    <row r="11" spans="1:12" x14ac:dyDescent="0.25">
      <c r="A11">
        <v>3</v>
      </c>
      <c r="B11" t="s">
        <v>11</v>
      </c>
      <c r="C11" t="s">
        <v>12</v>
      </c>
      <c r="D11" t="s">
        <v>17</v>
      </c>
      <c r="E11">
        <v>278</v>
      </c>
      <c r="F11" t="s">
        <v>14</v>
      </c>
      <c r="G11">
        <v>2015</v>
      </c>
      <c r="J11" t="s">
        <v>11</v>
      </c>
      <c r="K11">
        <v>2011</v>
      </c>
      <c r="L11" s="5">
        <v>1</v>
      </c>
    </row>
    <row r="12" spans="1:12" x14ac:dyDescent="0.25">
      <c r="A12">
        <v>2</v>
      </c>
      <c r="B12" t="s">
        <v>7</v>
      </c>
      <c r="C12" t="s">
        <v>8</v>
      </c>
      <c r="D12" t="s">
        <v>16</v>
      </c>
      <c r="E12">
        <v>380</v>
      </c>
      <c r="F12" t="s">
        <v>10</v>
      </c>
      <c r="G12">
        <v>2016</v>
      </c>
      <c r="J12" t="s">
        <v>7</v>
      </c>
      <c r="K12">
        <v>2012</v>
      </c>
      <c r="L12" s="5">
        <v>0</v>
      </c>
    </row>
    <row r="13" spans="1:12" x14ac:dyDescent="0.25">
      <c r="A13">
        <v>1</v>
      </c>
      <c r="B13" t="s">
        <v>7</v>
      </c>
      <c r="C13" t="s">
        <v>8</v>
      </c>
      <c r="D13" t="s">
        <v>16</v>
      </c>
      <c r="E13">
        <v>363</v>
      </c>
      <c r="F13" t="s">
        <v>10</v>
      </c>
      <c r="G13">
        <v>2017</v>
      </c>
      <c r="H13">
        <v>1</v>
      </c>
      <c r="J13" t="s">
        <v>11</v>
      </c>
      <c r="K13">
        <v>2012</v>
      </c>
      <c r="L13" s="5">
        <v>1</v>
      </c>
    </row>
    <row r="14" spans="1:12" x14ac:dyDescent="0.25">
      <c r="A14">
        <v>2</v>
      </c>
      <c r="B14" t="s">
        <v>11</v>
      </c>
      <c r="C14" t="s">
        <v>12</v>
      </c>
      <c r="D14" t="s">
        <v>17</v>
      </c>
      <c r="E14">
        <v>317</v>
      </c>
      <c r="F14" t="s">
        <v>14</v>
      </c>
      <c r="G14">
        <v>2017</v>
      </c>
      <c r="J14" t="s">
        <v>7</v>
      </c>
      <c r="K14">
        <v>2013</v>
      </c>
      <c r="L14" s="5">
        <v>0</v>
      </c>
    </row>
    <row r="15" spans="1:12" x14ac:dyDescent="0.25">
      <c r="A15">
        <v>1</v>
      </c>
      <c r="B15" t="s">
        <v>7</v>
      </c>
      <c r="C15" t="s">
        <v>8</v>
      </c>
      <c r="D15" t="s">
        <v>16</v>
      </c>
      <c r="E15">
        <v>408</v>
      </c>
      <c r="F15" t="s">
        <v>10</v>
      </c>
      <c r="G15">
        <v>2018</v>
      </c>
      <c r="H15">
        <v>1</v>
      </c>
      <c r="J15" t="s">
        <v>11</v>
      </c>
      <c r="K15">
        <v>2013</v>
      </c>
      <c r="L15" s="5">
        <v>1</v>
      </c>
    </row>
    <row r="16" spans="1:12" x14ac:dyDescent="0.25">
      <c r="A16">
        <v>2</v>
      </c>
      <c r="B16" t="s">
        <v>11</v>
      </c>
      <c r="C16" t="s">
        <v>12</v>
      </c>
      <c r="D16" t="s">
        <v>17</v>
      </c>
      <c r="E16">
        <v>320</v>
      </c>
      <c r="F16" t="s">
        <v>14</v>
      </c>
      <c r="G16">
        <v>2018</v>
      </c>
      <c r="J16" t="s">
        <v>7</v>
      </c>
      <c r="K16">
        <v>2014</v>
      </c>
      <c r="L16" s="5">
        <v>1</v>
      </c>
    </row>
    <row r="17" spans="1:12" x14ac:dyDescent="0.25">
      <c r="A17">
        <v>1</v>
      </c>
      <c r="B17" t="s">
        <v>7</v>
      </c>
      <c r="C17" t="s">
        <v>8</v>
      </c>
      <c r="D17" t="s">
        <v>16</v>
      </c>
      <c r="E17">
        <v>413</v>
      </c>
      <c r="F17" t="s">
        <v>10</v>
      </c>
      <c r="G17">
        <v>2019</v>
      </c>
      <c r="H17">
        <v>1</v>
      </c>
      <c r="J17" t="s">
        <v>11</v>
      </c>
      <c r="K17">
        <v>2014</v>
      </c>
      <c r="L17" s="5">
        <v>0</v>
      </c>
    </row>
    <row r="18" spans="1:12" x14ac:dyDescent="0.25">
      <c r="A18">
        <v>1</v>
      </c>
      <c r="B18" t="s">
        <v>7</v>
      </c>
      <c r="C18" t="s">
        <v>8</v>
      </c>
      <c r="D18" t="s">
        <v>16</v>
      </c>
      <c r="E18">
        <v>347</v>
      </c>
      <c r="F18" t="s">
        <v>10</v>
      </c>
      <c r="G18">
        <v>2020</v>
      </c>
      <c r="H18">
        <v>1</v>
      </c>
      <c r="J18" t="s">
        <v>7</v>
      </c>
      <c r="K18">
        <v>2015</v>
      </c>
      <c r="L18" s="5">
        <v>1</v>
      </c>
    </row>
    <row r="19" spans="1:12" x14ac:dyDescent="0.25">
      <c r="A19">
        <v>2</v>
      </c>
      <c r="B19" t="s">
        <v>7</v>
      </c>
      <c r="C19" t="s">
        <v>8</v>
      </c>
      <c r="D19" t="s">
        <v>16</v>
      </c>
      <c r="E19">
        <v>387.5</v>
      </c>
      <c r="F19" t="s">
        <v>10</v>
      </c>
      <c r="G19">
        <v>2021</v>
      </c>
      <c r="J19" t="s">
        <v>11</v>
      </c>
      <c r="K19">
        <v>2015</v>
      </c>
      <c r="L19" s="5">
        <v>0</v>
      </c>
    </row>
    <row r="20" spans="1:12" x14ac:dyDescent="0.25">
      <c r="J20" t="s">
        <v>7</v>
      </c>
      <c r="K20">
        <v>2016</v>
      </c>
      <c r="L20" s="5">
        <v>0</v>
      </c>
    </row>
    <row r="21" spans="1:12" x14ac:dyDescent="0.25">
      <c r="J21" t="s">
        <v>11</v>
      </c>
      <c r="K21">
        <v>2016</v>
      </c>
      <c r="L21" s="5">
        <v>0</v>
      </c>
    </row>
    <row r="22" spans="1:12" x14ac:dyDescent="0.25">
      <c r="J22" t="s">
        <v>7</v>
      </c>
      <c r="K22">
        <v>2017</v>
      </c>
      <c r="L22" s="5">
        <v>1</v>
      </c>
    </row>
    <row r="23" spans="1:12" x14ac:dyDescent="0.25">
      <c r="J23" t="s">
        <v>11</v>
      </c>
      <c r="K23">
        <v>2017</v>
      </c>
      <c r="L23" s="5">
        <v>0</v>
      </c>
    </row>
    <row r="24" spans="1:12" x14ac:dyDescent="0.25">
      <c r="J24" t="s">
        <v>7</v>
      </c>
      <c r="K24">
        <v>2018</v>
      </c>
      <c r="L24" s="5">
        <v>1</v>
      </c>
    </row>
    <row r="25" spans="1:12" x14ac:dyDescent="0.25">
      <c r="J25" t="s">
        <v>11</v>
      </c>
      <c r="K25">
        <v>2018</v>
      </c>
      <c r="L25" s="5">
        <v>0</v>
      </c>
    </row>
    <row r="26" spans="1:12" x14ac:dyDescent="0.25">
      <c r="J26" t="s">
        <v>7</v>
      </c>
      <c r="K26">
        <v>2019</v>
      </c>
      <c r="L26" s="5">
        <v>1</v>
      </c>
    </row>
    <row r="27" spans="1:12" x14ac:dyDescent="0.25">
      <c r="J27" t="s">
        <v>11</v>
      </c>
      <c r="K27">
        <v>2019</v>
      </c>
      <c r="L27" s="5">
        <v>0</v>
      </c>
    </row>
    <row r="28" spans="1:12" x14ac:dyDescent="0.25">
      <c r="J28" t="s">
        <v>7</v>
      </c>
      <c r="K28">
        <v>2020</v>
      </c>
      <c r="L28" s="5">
        <v>1</v>
      </c>
    </row>
    <row r="29" spans="1:12" x14ac:dyDescent="0.25">
      <c r="J29" t="s">
        <v>11</v>
      </c>
      <c r="K29">
        <v>2020</v>
      </c>
      <c r="L29" s="5">
        <v>0</v>
      </c>
    </row>
    <row r="30" spans="1:12" x14ac:dyDescent="0.25">
      <c r="J30" t="s">
        <v>7</v>
      </c>
      <c r="K30">
        <v>2021</v>
      </c>
      <c r="L30" s="5">
        <v>0</v>
      </c>
    </row>
    <row r="31" spans="1:12" x14ac:dyDescent="0.25">
      <c r="J31" t="s">
        <v>11</v>
      </c>
      <c r="K31">
        <v>2021</v>
      </c>
      <c r="L31" s="5">
        <v>0</v>
      </c>
    </row>
    <row r="32" spans="1:12" x14ac:dyDescent="0.25">
      <c r="J32" t="s">
        <v>7</v>
      </c>
      <c r="K32">
        <v>2022</v>
      </c>
      <c r="L32" s="5">
        <v>0</v>
      </c>
    </row>
    <row r="33" spans="10:12" x14ac:dyDescent="0.25">
      <c r="J33" t="s">
        <v>11</v>
      </c>
      <c r="K33">
        <v>2022</v>
      </c>
      <c r="L33" s="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E0D0D-1A38-4496-B062-82357D03A069}">
  <dimension ref="A1:F100"/>
  <sheetViews>
    <sheetView workbookViewId="0">
      <selection activeCell="I19" sqref="I19"/>
    </sheetView>
  </sheetViews>
  <sheetFormatPr defaultRowHeight="15" x14ac:dyDescent="0.25"/>
  <sheetData>
    <row r="1" spans="1:6" x14ac:dyDescent="0.25">
      <c r="A1" t="s">
        <v>18</v>
      </c>
      <c r="B1" t="s">
        <v>1</v>
      </c>
      <c r="C1" t="s">
        <v>3</v>
      </c>
      <c r="D1" t="s">
        <v>19</v>
      </c>
      <c r="E1" t="s">
        <v>5</v>
      </c>
      <c r="F1" t="s">
        <v>6</v>
      </c>
    </row>
    <row r="2" spans="1:6" x14ac:dyDescent="0.25">
      <c r="A2" t="s">
        <v>20</v>
      </c>
      <c r="B2" t="s">
        <v>7</v>
      </c>
      <c r="C2" t="s">
        <v>9</v>
      </c>
      <c r="D2" s="1">
        <v>1.1192245370370371E-3</v>
      </c>
      <c r="E2" t="s">
        <v>10</v>
      </c>
      <c r="F2">
        <v>2007</v>
      </c>
    </row>
    <row r="3" spans="1:6" x14ac:dyDescent="0.25">
      <c r="A3" t="s">
        <v>21</v>
      </c>
      <c r="B3" t="s">
        <v>7</v>
      </c>
      <c r="C3" t="s">
        <v>9</v>
      </c>
      <c r="D3" s="1">
        <v>1.0207523148148148E-3</v>
      </c>
      <c r="E3" t="s">
        <v>10</v>
      </c>
      <c r="F3">
        <v>2007</v>
      </c>
    </row>
    <row r="4" spans="1:6" x14ac:dyDescent="0.25">
      <c r="A4" t="s">
        <v>22</v>
      </c>
      <c r="B4" t="s">
        <v>7</v>
      </c>
      <c r="C4" t="s">
        <v>9</v>
      </c>
      <c r="D4" s="1">
        <v>1.1148726851851851E-3</v>
      </c>
      <c r="E4" t="s">
        <v>10</v>
      </c>
      <c r="F4">
        <v>2008</v>
      </c>
    </row>
    <row r="5" spans="1:6" x14ac:dyDescent="0.25">
      <c r="A5" t="s">
        <v>23</v>
      </c>
      <c r="B5" t="s">
        <v>11</v>
      </c>
      <c r="C5" t="s">
        <v>13</v>
      </c>
      <c r="D5" s="1">
        <v>9.344328703703703E-4</v>
      </c>
      <c r="E5" t="s">
        <v>14</v>
      </c>
      <c r="F5">
        <v>2009</v>
      </c>
    </row>
    <row r="6" spans="1:6" x14ac:dyDescent="0.25">
      <c r="A6" t="s">
        <v>24</v>
      </c>
      <c r="B6" t="s">
        <v>11</v>
      </c>
      <c r="C6" t="s">
        <v>13</v>
      </c>
      <c r="D6" s="1">
        <v>1.2414699074074075E-3</v>
      </c>
      <c r="E6" t="s">
        <v>14</v>
      </c>
      <c r="F6">
        <v>2009</v>
      </c>
    </row>
    <row r="7" spans="1:6" x14ac:dyDescent="0.25">
      <c r="A7" t="s">
        <v>25</v>
      </c>
      <c r="B7" t="s">
        <v>11</v>
      </c>
      <c r="C7" t="s">
        <v>13</v>
      </c>
      <c r="D7" s="1">
        <v>1.1606365740740741E-3</v>
      </c>
      <c r="E7" t="s">
        <v>14</v>
      </c>
      <c r="F7">
        <v>2009</v>
      </c>
    </row>
    <row r="8" spans="1:6" x14ac:dyDescent="0.25">
      <c r="A8" t="s">
        <v>22</v>
      </c>
      <c r="B8" t="s">
        <v>7</v>
      </c>
      <c r="C8" t="s">
        <v>9</v>
      </c>
      <c r="D8" s="1">
        <v>1.1812615740740739E-3</v>
      </c>
      <c r="E8" t="s">
        <v>10</v>
      </c>
      <c r="F8">
        <v>2010</v>
      </c>
    </row>
    <row r="9" spans="1:6" x14ac:dyDescent="0.25">
      <c r="A9" t="s">
        <v>26</v>
      </c>
      <c r="B9" t="s">
        <v>7</v>
      </c>
      <c r="C9" t="s">
        <v>9</v>
      </c>
      <c r="D9" s="1">
        <v>9.7635416666666671E-4</v>
      </c>
      <c r="E9" t="s">
        <v>10</v>
      </c>
      <c r="F9">
        <v>2010</v>
      </c>
    </row>
    <row r="10" spans="1:6" x14ac:dyDescent="0.25">
      <c r="A10" t="s">
        <v>27</v>
      </c>
      <c r="B10" t="s">
        <v>11</v>
      </c>
      <c r="C10" t="s">
        <v>13</v>
      </c>
      <c r="D10" s="1">
        <v>8.7027777777777787E-4</v>
      </c>
      <c r="E10" t="s">
        <v>14</v>
      </c>
      <c r="F10">
        <v>2010</v>
      </c>
    </row>
    <row r="11" spans="1:6" x14ac:dyDescent="0.25">
      <c r="A11" t="s">
        <v>28</v>
      </c>
      <c r="B11" t="s">
        <v>11</v>
      </c>
      <c r="C11" t="s">
        <v>13</v>
      </c>
      <c r="D11" s="1">
        <v>8.7759259259259257E-4</v>
      </c>
      <c r="E11" t="s">
        <v>14</v>
      </c>
      <c r="F11">
        <v>2010</v>
      </c>
    </row>
    <row r="12" spans="1:6" x14ac:dyDescent="0.25">
      <c r="A12" t="s">
        <v>29</v>
      </c>
      <c r="B12" t="s">
        <v>11</v>
      </c>
      <c r="C12" t="s">
        <v>13</v>
      </c>
      <c r="D12" s="1">
        <v>9.5326388888888891E-4</v>
      </c>
      <c r="E12" t="s">
        <v>14</v>
      </c>
      <c r="F12">
        <v>2010</v>
      </c>
    </row>
    <row r="13" spans="1:6" x14ac:dyDescent="0.25">
      <c r="A13" t="s">
        <v>24</v>
      </c>
      <c r="B13" t="s">
        <v>7</v>
      </c>
      <c r="C13" t="s">
        <v>9</v>
      </c>
      <c r="D13" s="1">
        <v>1.2623726851851854E-3</v>
      </c>
      <c r="E13" t="s">
        <v>10</v>
      </c>
      <c r="F13">
        <v>2010</v>
      </c>
    </row>
    <row r="14" spans="1:6" x14ac:dyDescent="0.25">
      <c r="A14" t="s">
        <v>30</v>
      </c>
      <c r="B14" t="s">
        <v>7</v>
      </c>
      <c r="C14" t="s">
        <v>9</v>
      </c>
      <c r="D14" s="1">
        <v>8.5475694444444444E-4</v>
      </c>
      <c r="E14" t="s">
        <v>10</v>
      </c>
      <c r="F14">
        <v>2010</v>
      </c>
    </row>
    <row r="15" spans="1:6" x14ac:dyDescent="0.25">
      <c r="A15" t="s">
        <v>25</v>
      </c>
      <c r="B15" t="s">
        <v>7</v>
      </c>
      <c r="C15" t="s">
        <v>9</v>
      </c>
      <c r="D15" s="1">
        <v>1.1721527777777778E-3</v>
      </c>
      <c r="E15" t="s">
        <v>10</v>
      </c>
      <c r="F15">
        <v>2010</v>
      </c>
    </row>
    <row r="16" spans="1:6" x14ac:dyDescent="0.25">
      <c r="A16" t="s">
        <v>26</v>
      </c>
      <c r="B16" t="s">
        <v>7</v>
      </c>
      <c r="C16" t="s">
        <v>9</v>
      </c>
      <c r="D16" s="1">
        <v>1.0037847222222223E-3</v>
      </c>
      <c r="E16" t="s">
        <v>10</v>
      </c>
      <c r="F16">
        <v>2011</v>
      </c>
    </row>
    <row r="17" spans="1:6" x14ac:dyDescent="0.25">
      <c r="A17" t="s">
        <v>31</v>
      </c>
      <c r="B17" t="s">
        <v>11</v>
      </c>
      <c r="C17" t="s">
        <v>15</v>
      </c>
      <c r="D17" s="1">
        <v>1.1788425925925927E-3</v>
      </c>
      <c r="E17" t="s">
        <v>14</v>
      </c>
      <c r="F17">
        <v>2011</v>
      </c>
    </row>
    <row r="18" spans="1:6" x14ac:dyDescent="0.25">
      <c r="A18" t="s">
        <v>28</v>
      </c>
      <c r="B18" t="s">
        <v>7</v>
      </c>
      <c r="C18" t="s">
        <v>9</v>
      </c>
      <c r="D18" s="1">
        <v>1.0914583333333334E-3</v>
      </c>
      <c r="E18" t="s">
        <v>10</v>
      </c>
      <c r="F18">
        <v>2011</v>
      </c>
    </row>
    <row r="19" spans="1:6" x14ac:dyDescent="0.25">
      <c r="A19" t="s">
        <v>32</v>
      </c>
      <c r="B19" t="s">
        <v>7</v>
      </c>
      <c r="C19" t="s">
        <v>9</v>
      </c>
      <c r="D19" s="1">
        <v>9.9753472222222236E-4</v>
      </c>
      <c r="E19" t="s">
        <v>10</v>
      </c>
      <c r="F19">
        <v>2011</v>
      </c>
    </row>
    <row r="20" spans="1:6" x14ac:dyDescent="0.25">
      <c r="A20" t="s">
        <v>33</v>
      </c>
      <c r="B20" t="s">
        <v>11</v>
      </c>
      <c r="C20" t="s">
        <v>15</v>
      </c>
      <c r="D20" s="1">
        <v>1.1528356481481481E-3</v>
      </c>
      <c r="E20" t="s">
        <v>14</v>
      </c>
      <c r="F20">
        <v>2011</v>
      </c>
    </row>
    <row r="21" spans="1:6" x14ac:dyDescent="0.25">
      <c r="A21" t="s">
        <v>34</v>
      </c>
      <c r="B21" t="s">
        <v>11</v>
      </c>
      <c r="C21" t="s">
        <v>15</v>
      </c>
      <c r="D21" s="1">
        <v>1.0098263888888889E-3</v>
      </c>
      <c r="E21" t="s">
        <v>14</v>
      </c>
      <c r="F21">
        <v>2011</v>
      </c>
    </row>
    <row r="22" spans="1:6" x14ac:dyDescent="0.25">
      <c r="A22" t="s">
        <v>35</v>
      </c>
      <c r="B22" t="s">
        <v>11</v>
      </c>
      <c r="C22" t="s">
        <v>15</v>
      </c>
      <c r="D22" s="1">
        <v>1.1154976851851851E-3</v>
      </c>
      <c r="E22" t="s">
        <v>14</v>
      </c>
      <c r="F22">
        <v>2012</v>
      </c>
    </row>
    <row r="23" spans="1:6" x14ac:dyDescent="0.25">
      <c r="A23" t="s">
        <v>36</v>
      </c>
      <c r="B23" t="s">
        <v>11</v>
      </c>
      <c r="C23" t="s">
        <v>15</v>
      </c>
      <c r="D23" s="1">
        <v>8.7675925925925931E-4</v>
      </c>
      <c r="E23" t="s">
        <v>14</v>
      </c>
      <c r="F23">
        <v>2012</v>
      </c>
    </row>
    <row r="24" spans="1:6" x14ac:dyDescent="0.25">
      <c r="A24" t="s">
        <v>29</v>
      </c>
      <c r="B24" t="s">
        <v>11</v>
      </c>
      <c r="C24" t="s">
        <v>15</v>
      </c>
      <c r="D24" s="1">
        <v>9.7379629629629639E-4</v>
      </c>
      <c r="E24" t="s">
        <v>14</v>
      </c>
      <c r="F24">
        <v>2012</v>
      </c>
    </row>
    <row r="25" spans="1:6" x14ac:dyDescent="0.25">
      <c r="A25" t="s">
        <v>21</v>
      </c>
      <c r="B25" t="s">
        <v>11</v>
      </c>
      <c r="C25" t="s">
        <v>15</v>
      </c>
      <c r="D25" s="1">
        <v>1.1084953703703704E-3</v>
      </c>
      <c r="E25" t="s">
        <v>14</v>
      </c>
      <c r="F25">
        <v>2012</v>
      </c>
    </row>
    <row r="26" spans="1:6" x14ac:dyDescent="0.25">
      <c r="A26" t="s">
        <v>25</v>
      </c>
      <c r="B26" t="s">
        <v>11</v>
      </c>
      <c r="C26" t="s">
        <v>15</v>
      </c>
      <c r="D26" s="1">
        <v>1.2032870370370372E-3</v>
      </c>
      <c r="E26" t="s">
        <v>14</v>
      </c>
      <c r="F26">
        <v>2012</v>
      </c>
    </row>
    <row r="27" spans="1:6" x14ac:dyDescent="0.25">
      <c r="A27" t="s">
        <v>37</v>
      </c>
      <c r="B27" t="s">
        <v>11</v>
      </c>
      <c r="C27" t="s">
        <v>15</v>
      </c>
      <c r="D27" s="1">
        <v>1.1498495370370371E-3</v>
      </c>
      <c r="E27" t="s">
        <v>14</v>
      </c>
      <c r="F27">
        <v>2012</v>
      </c>
    </row>
    <row r="28" spans="1:6" x14ac:dyDescent="0.25">
      <c r="A28" t="s">
        <v>30</v>
      </c>
      <c r="B28" t="s">
        <v>7</v>
      </c>
      <c r="C28" t="s">
        <v>9</v>
      </c>
      <c r="D28" s="1">
        <v>9.0357638888888898E-4</v>
      </c>
      <c r="E28" t="s">
        <v>10</v>
      </c>
      <c r="F28">
        <v>2012</v>
      </c>
    </row>
    <row r="29" spans="1:6" x14ac:dyDescent="0.25">
      <c r="A29" t="s">
        <v>22</v>
      </c>
      <c r="B29" t="s">
        <v>11</v>
      </c>
      <c r="C29" t="s">
        <v>15</v>
      </c>
      <c r="D29" s="1">
        <v>1.1204629629629629E-3</v>
      </c>
      <c r="E29" t="s">
        <v>14</v>
      </c>
      <c r="F29">
        <v>2013</v>
      </c>
    </row>
    <row r="30" spans="1:6" x14ac:dyDescent="0.25">
      <c r="A30" t="s">
        <v>35</v>
      </c>
      <c r="B30" t="s">
        <v>11</v>
      </c>
      <c r="C30" t="s">
        <v>15</v>
      </c>
      <c r="D30" s="1">
        <v>1.1222337962962963E-3</v>
      </c>
      <c r="E30" t="s">
        <v>14</v>
      </c>
      <c r="F30">
        <v>2013</v>
      </c>
    </row>
    <row r="31" spans="1:6" x14ac:dyDescent="0.25">
      <c r="A31" t="s">
        <v>27</v>
      </c>
      <c r="B31" t="s">
        <v>11</v>
      </c>
      <c r="C31" t="s">
        <v>15</v>
      </c>
      <c r="D31" s="1">
        <v>8.8630787037037031E-4</v>
      </c>
      <c r="E31" t="s">
        <v>14</v>
      </c>
      <c r="F31">
        <v>2013</v>
      </c>
    </row>
    <row r="32" spans="1:6" x14ac:dyDescent="0.25">
      <c r="A32" t="s">
        <v>24</v>
      </c>
      <c r="B32" t="s">
        <v>11</v>
      </c>
      <c r="C32" t="s">
        <v>15</v>
      </c>
      <c r="D32" s="1">
        <v>1.2818981481481481E-3</v>
      </c>
      <c r="E32" t="s">
        <v>14</v>
      </c>
      <c r="F32">
        <v>2013</v>
      </c>
    </row>
    <row r="33" spans="1:6" x14ac:dyDescent="0.25">
      <c r="A33" t="s">
        <v>32</v>
      </c>
      <c r="B33" t="s">
        <v>7</v>
      </c>
      <c r="C33" t="s">
        <v>16</v>
      </c>
      <c r="D33" s="1">
        <v>9.9362268518518528E-4</v>
      </c>
      <c r="E33" t="s">
        <v>10</v>
      </c>
      <c r="F33">
        <v>2013</v>
      </c>
    </row>
    <row r="34" spans="1:6" x14ac:dyDescent="0.25">
      <c r="A34" t="s">
        <v>38</v>
      </c>
      <c r="B34" t="s">
        <v>11</v>
      </c>
      <c r="C34" t="s">
        <v>15</v>
      </c>
      <c r="D34" s="1">
        <v>1.2566435185185185E-3</v>
      </c>
      <c r="E34" t="s">
        <v>14</v>
      </c>
      <c r="F34">
        <v>2013</v>
      </c>
    </row>
    <row r="35" spans="1:6" x14ac:dyDescent="0.25">
      <c r="A35" t="s">
        <v>33</v>
      </c>
      <c r="B35" t="s">
        <v>11</v>
      </c>
      <c r="C35" t="s">
        <v>15</v>
      </c>
      <c r="D35" s="1">
        <v>1.1733796296296297E-3</v>
      </c>
      <c r="E35" t="s">
        <v>14</v>
      </c>
      <c r="F35">
        <v>2013</v>
      </c>
    </row>
    <row r="36" spans="1:6" x14ac:dyDescent="0.25">
      <c r="A36" t="s">
        <v>37</v>
      </c>
      <c r="B36" t="s">
        <v>11</v>
      </c>
      <c r="C36" t="s">
        <v>15</v>
      </c>
      <c r="D36" s="1">
        <v>1.1557407407407408E-3</v>
      </c>
      <c r="E36" t="s">
        <v>14</v>
      </c>
      <c r="F36">
        <v>2013</v>
      </c>
    </row>
    <row r="37" spans="1:6" x14ac:dyDescent="0.25">
      <c r="A37" t="s">
        <v>20</v>
      </c>
      <c r="B37" t="s">
        <v>7</v>
      </c>
      <c r="C37" t="s">
        <v>16</v>
      </c>
      <c r="D37" s="1">
        <v>1.1928935185185185E-3</v>
      </c>
      <c r="E37" t="s">
        <v>10</v>
      </c>
      <c r="F37">
        <v>2014</v>
      </c>
    </row>
    <row r="38" spans="1:6" x14ac:dyDescent="0.25">
      <c r="A38" t="s">
        <v>26</v>
      </c>
      <c r="B38" t="s">
        <v>11</v>
      </c>
      <c r="C38" t="s">
        <v>15</v>
      </c>
      <c r="D38" s="1">
        <v>1.0291435185185184E-3</v>
      </c>
      <c r="E38" t="s">
        <v>14</v>
      </c>
      <c r="F38">
        <v>2014</v>
      </c>
    </row>
    <row r="39" spans="1:6" x14ac:dyDescent="0.25">
      <c r="A39" t="s">
        <v>23</v>
      </c>
      <c r="B39" t="s">
        <v>7</v>
      </c>
      <c r="C39" t="s">
        <v>16</v>
      </c>
      <c r="D39" s="1">
        <v>1.1247222222222223E-3</v>
      </c>
      <c r="E39" t="s">
        <v>10</v>
      </c>
      <c r="F39">
        <v>2014</v>
      </c>
    </row>
    <row r="40" spans="1:6" x14ac:dyDescent="0.25">
      <c r="A40" t="s">
        <v>28</v>
      </c>
      <c r="B40" t="s">
        <v>7</v>
      </c>
      <c r="C40" t="s">
        <v>16</v>
      </c>
      <c r="D40" s="1">
        <v>9.2486111111111111E-4</v>
      </c>
      <c r="E40" t="s">
        <v>10</v>
      </c>
      <c r="F40">
        <v>2014</v>
      </c>
    </row>
    <row r="41" spans="1:6" x14ac:dyDescent="0.25">
      <c r="A41" t="s">
        <v>32</v>
      </c>
      <c r="B41" t="s">
        <v>7</v>
      </c>
      <c r="C41" t="s">
        <v>16</v>
      </c>
      <c r="D41" s="1">
        <v>1.0185648148148148E-3</v>
      </c>
      <c r="E41" t="s">
        <v>10</v>
      </c>
      <c r="F41">
        <v>2014</v>
      </c>
    </row>
    <row r="42" spans="1:6" x14ac:dyDescent="0.25">
      <c r="A42" t="s">
        <v>38</v>
      </c>
      <c r="B42" t="s">
        <v>7</v>
      </c>
      <c r="C42" t="s">
        <v>16</v>
      </c>
      <c r="D42" s="1">
        <v>1.2779745370370369E-3</v>
      </c>
      <c r="E42" t="s">
        <v>10</v>
      </c>
      <c r="F42">
        <v>2014</v>
      </c>
    </row>
    <row r="43" spans="1:6" x14ac:dyDescent="0.25">
      <c r="A43" t="s">
        <v>21</v>
      </c>
      <c r="B43" t="s">
        <v>7</v>
      </c>
      <c r="C43" t="s">
        <v>16</v>
      </c>
      <c r="D43" s="1">
        <v>1.2916666666666664E-3</v>
      </c>
      <c r="E43" t="s">
        <v>10</v>
      </c>
      <c r="F43">
        <v>2014</v>
      </c>
    </row>
    <row r="44" spans="1:6" x14ac:dyDescent="0.25">
      <c r="A44" t="s">
        <v>37</v>
      </c>
      <c r="B44" t="s">
        <v>11</v>
      </c>
      <c r="C44" t="s">
        <v>15</v>
      </c>
      <c r="D44" s="1">
        <v>1.1733680555555555E-3</v>
      </c>
      <c r="E44" t="s">
        <v>14</v>
      </c>
      <c r="F44">
        <v>2014</v>
      </c>
    </row>
    <row r="45" spans="1:6" x14ac:dyDescent="0.25">
      <c r="A45" t="s">
        <v>30</v>
      </c>
      <c r="B45" t="s">
        <v>7</v>
      </c>
      <c r="C45" t="s">
        <v>16</v>
      </c>
      <c r="D45" s="1">
        <v>8.5133101851851852E-4</v>
      </c>
      <c r="E45" t="s">
        <v>10</v>
      </c>
      <c r="F45">
        <v>2014</v>
      </c>
    </row>
    <row r="46" spans="1:6" x14ac:dyDescent="0.25">
      <c r="A46" t="s">
        <v>39</v>
      </c>
      <c r="B46" t="s">
        <v>7</v>
      </c>
      <c r="C46" t="s">
        <v>16</v>
      </c>
      <c r="D46" s="1">
        <v>1.0526041666666667E-3</v>
      </c>
      <c r="E46" t="s">
        <v>10</v>
      </c>
      <c r="F46">
        <v>2015</v>
      </c>
    </row>
    <row r="47" spans="1:6" x14ac:dyDescent="0.25">
      <c r="A47" t="s">
        <v>22</v>
      </c>
      <c r="B47" t="s">
        <v>7</v>
      </c>
      <c r="C47" t="s">
        <v>16</v>
      </c>
      <c r="D47" s="1">
        <v>1.1829629629629629E-3</v>
      </c>
      <c r="E47" t="s">
        <v>10</v>
      </c>
      <c r="F47">
        <v>2015</v>
      </c>
    </row>
    <row r="48" spans="1:6" x14ac:dyDescent="0.25">
      <c r="A48" t="s">
        <v>26</v>
      </c>
      <c r="B48" t="s">
        <v>7</v>
      </c>
      <c r="C48" t="s">
        <v>16</v>
      </c>
      <c r="D48" s="1">
        <v>1.0216435185185185E-3</v>
      </c>
      <c r="E48" t="s">
        <v>10</v>
      </c>
      <c r="F48">
        <v>2015</v>
      </c>
    </row>
    <row r="49" spans="1:6" x14ac:dyDescent="0.25">
      <c r="A49" t="s">
        <v>23</v>
      </c>
      <c r="B49" t="s">
        <v>7</v>
      </c>
      <c r="C49" t="s">
        <v>16</v>
      </c>
      <c r="D49" s="1">
        <v>1.1237615740740741E-3</v>
      </c>
      <c r="E49" t="s">
        <v>10</v>
      </c>
      <c r="F49">
        <v>2015</v>
      </c>
    </row>
    <row r="50" spans="1:6" x14ac:dyDescent="0.25">
      <c r="A50" t="s">
        <v>32</v>
      </c>
      <c r="B50" t="s">
        <v>7</v>
      </c>
      <c r="C50" t="s">
        <v>16</v>
      </c>
      <c r="D50" s="1">
        <v>1.0031481481481482E-3</v>
      </c>
      <c r="E50" t="s">
        <v>10</v>
      </c>
      <c r="F50">
        <v>2015</v>
      </c>
    </row>
    <row r="51" spans="1:6" x14ac:dyDescent="0.25">
      <c r="A51" t="s">
        <v>21</v>
      </c>
      <c r="B51" t="s">
        <v>7</v>
      </c>
      <c r="C51" t="s">
        <v>16</v>
      </c>
      <c r="D51" s="1">
        <v>1.1127893518518518E-3</v>
      </c>
      <c r="E51" t="s">
        <v>10</v>
      </c>
      <c r="F51">
        <v>2015</v>
      </c>
    </row>
    <row r="52" spans="1:6" x14ac:dyDescent="0.25">
      <c r="A52" t="s">
        <v>40</v>
      </c>
      <c r="B52" t="s">
        <v>11</v>
      </c>
      <c r="C52" t="s">
        <v>17</v>
      </c>
      <c r="D52" s="1">
        <v>1.1582291666666666E-3</v>
      </c>
      <c r="E52" t="s">
        <v>14</v>
      </c>
      <c r="F52">
        <v>2015</v>
      </c>
    </row>
    <row r="53" spans="1:6" x14ac:dyDescent="0.25">
      <c r="A53" t="s">
        <v>30</v>
      </c>
      <c r="B53" t="s">
        <v>7</v>
      </c>
      <c r="C53" t="s">
        <v>16</v>
      </c>
      <c r="D53" s="1">
        <v>8.6611111111111123E-4</v>
      </c>
      <c r="E53" t="s">
        <v>10</v>
      </c>
      <c r="F53">
        <v>2015</v>
      </c>
    </row>
    <row r="54" spans="1:6" x14ac:dyDescent="0.25">
      <c r="A54" t="s">
        <v>25</v>
      </c>
      <c r="B54" t="s">
        <v>7</v>
      </c>
      <c r="C54" t="s">
        <v>16</v>
      </c>
      <c r="D54" s="1">
        <v>1.2096875E-3</v>
      </c>
      <c r="E54" t="s">
        <v>10</v>
      </c>
      <c r="F54">
        <v>2015</v>
      </c>
    </row>
    <row r="55" spans="1:6" x14ac:dyDescent="0.25">
      <c r="A55" t="s">
        <v>27</v>
      </c>
      <c r="B55" t="s">
        <v>7</v>
      </c>
      <c r="C55" t="s">
        <v>16</v>
      </c>
      <c r="D55" s="1">
        <v>9.0207175925925925E-4</v>
      </c>
      <c r="E55" t="s">
        <v>10</v>
      </c>
      <c r="F55">
        <v>2016</v>
      </c>
    </row>
    <row r="56" spans="1:6" x14ac:dyDescent="0.25">
      <c r="A56" t="s">
        <v>41</v>
      </c>
      <c r="B56" t="s">
        <v>7</v>
      </c>
      <c r="C56" t="s">
        <v>16</v>
      </c>
      <c r="D56" s="1">
        <v>7.9179398148148143E-4</v>
      </c>
      <c r="E56" t="s">
        <v>10</v>
      </c>
      <c r="F56">
        <v>2016</v>
      </c>
    </row>
    <row r="57" spans="1:6" x14ac:dyDescent="0.25">
      <c r="A57" t="s">
        <v>24</v>
      </c>
      <c r="B57" t="s">
        <v>7</v>
      </c>
      <c r="C57" t="s">
        <v>16</v>
      </c>
      <c r="D57" s="1">
        <v>1.2914699074074074E-3</v>
      </c>
      <c r="E57" t="s">
        <v>10</v>
      </c>
      <c r="F57">
        <v>2016</v>
      </c>
    </row>
    <row r="58" spans="1:6" x14ac:dyDescent="0.25">
      <c r="A58" t="s">
        <v>21</v>
      </c>
      <c r="B58" t="s">
        <v>11</v>
      </c>
      <c r="C58" t="s">
        <v>17</v>
      </c>
      <c r="D58" s="1">
        <v>1.1009027777777779E-3</v>
      </c>
      <c r="E58" t="s">
        <v>14</v>
      </c>
      <c r="F58">
        <v>2016</v>
      </c>
    </row>
    <row r="59" spans="1:6" x14ac:dyDescent="0.25">
      <c r="A59" t="s">
        <v>37</v>
      </c>
      <c r="B59" t="s">
        <v>11</v>
      </c>
      <c r="C59" t="s">
        <v>17</v>
      </c>
      <c r="D59" s="1">
        <v>1.1559837962962964E-3</v>
      </c>
      <c r="E59" t="s">
        <v>14</v>
      </c>
      <c r="F59">
        <v>2016</v>
      </c>
    </row>
    <row r="60" spans="1:6" x14ac:dyDescent="0.25">
      <c r="A60" t="s">
        <v>25</v>
      </c>
      <c r="B60" t="s">
        <v>11</v>
      </c>
      <c r="C60" t="s">
        <v>17</v>
      </c>
      <c r="D60" s="1">
        <v>1.2005671296296298E-3</v>
      </c>
      <c r="E60" t="s">
        <v>14</v>
      </c>
      <c r="F60">
        <v>2016</v>
      </c>
    </row>
    <row r="61" spans="1:6" x14ac:dyDescent="0.25">
      <c r="A61" t="s">
        <v>22</v>
      </c>
      <c r="B61" t="s">
        <v>7</v>
      </c>
      <c r="C61" t="s">
        <v>16</v>
      </c>
      <c r="D61" s="1">
        <v>1.1039120370370371E-3</v>
      </c>
      <c r="E61" t="s">
        <v>10</v>
      </c>
      <c r="F61">
        <v>2017</v>
      </c>
    </row>
    <row r="62" spans="1:6" x14ac:dyDescent="0.25">
      <c r="A62" t="s">
        <v>35</v>
      </c>
      <c r="B62" t="s">
        <v>7</v>
      </c>
      <c r="C62" t="s">
        <v>16</v>
      </c>
      <c r="D62" s="1">
        <v>1.074050925925926E-3</v>
      </c>
      <c r="E62" t="s">
        <v>10</v>
      </c>
      <c r="F62">
        <v>2017</v>
      </c>
    </row>
    <row r="63" spans="1:6" x14ac:dyDescent="0.25">
      <c r="A63" t="s">
        <v>26</v>
      </c>
      <c r="B63" t="s">
        <v>7</v>
      </c>
      <c r="C63" t="s">
        <v>16</v>
      </c>
      <c r="D63" s="1">
        <v>9.6751157407407409E-4</v>
      </c>
      <c r="E63" t="s">
        <v>10</v>
      </c>
      <c r="F63">
        <v>2017</v>
      </c>
    </row>
    <row r="64" spans="1:6" x14ac:dyDescent="0.25">
      <c r="A64" t="s">
        <v>36</v>
      </c>
      <c r="B64" t="s">
        <v>7</v>
      </c>
      <c r="C64" t="s">
        <v>16</v>
      </c>
      <c r="D64" s="1">
        <v>8.6285879629629636E-4</v>
      </c>
      <c r="E64" t="s">
        <v>10</v>
      </c>
      <c r="F64">
        <v>2017</v>
      </c>
    </row>
    <row r="65" spans="1:6" x14ac:dyDescent="0.25">
      <c r="A65" t="s">
        <v>42</v>
      </c>
      <c r="B65" t="s">
        <v>11</v>
      </c>
      <c r="C65" t="s">
        <v>17</v>
      </c>
      <c r="D65" s="1">
        <v>1.1972337962962963E-3</v>
      </c>
      <c r="E65" t="s">
        <v>14</v>
      </c>
      <c r="F65">
        <v>2017</v>
      </c>
    </row>
    <row r="66" spans="1:6" x14ac:dyDescent="0.25">
      <c r="A66" t="s">
        <v>41</v>
      </c>
      <c r="B66" t="s">
        <v>7</v>
      </c>
      <c r="C66" t="s">
        <v>16</v>
      </c>
      <c r="D66" s="1">
        <v>7.8021990740740742E-4</v>
      </c>
      <c r="E66" t="s">
        <v>10</v>
      </c>
      <c r="F66">
        <v>2017</v>
      </c>
    </row>
    <row r="67" spans="1:6" x14ac:dyDescent="0.25">
      <c r="A67" t="s">
        <v>23</v>
      </c>
      <c r="B67" t="s">
        <v>7</v>
      </c>
      <c r="C67" t="s">
        <v>16</v>
      </c>
      <c r="D67" s="1">
        <v>1.0488541666666665E-3</v>
      </c>
      <c r="E67" t="s">
        <v>10</v>
      </c>
      <c r="F67">
        <v>2017</v>
      </c>
    </row>
    <row r="68" spans="1:6" x14ac:dyDescent="0.25">
      <c r="A68" t="s">
        <v>24</v>
      </c>
      <c r="B68" t="s">
        <v>11</v>
      </c>
      <c r="C68" t="s">
        <v>17</v>
      </c>
      <c r="D68" s="1">
        <v>1.2335300925925925E-3</v>
      </c>
      <c r="E68" t="s">
        <v>14</v>
      </c>
      <c r="F68">
        <v>2017</v>
      </c>
    </row>
    <row r="69" spans="1:6" x14ac:dyDescent="0.25">
      <c r="A69" t="s">
        <v>38</v>
      </c>
      <c r="B69" t="s">
        <v>7</v>
      </c>
      <c r="C69" t="s">
        <v>16</v>
      </c>
      <c r="D69" s="1">
        <v>1.2153703703703703E-3</v>
      </c>
      <c r="E69" t="s">
        <v>10</v>
      </c>
      <c r="F69">
        <v>2017</v>
      </c>
    </row>
    <row r="70" spans="1:6" x14ac:dyDescent="0.25">
      <c r="A70" t="s">
        <v>20</v>
      </c>
      <c r="B70" t="s">
        <v>11</v>
      </c>
      <c r="C70" t="s">
        <v>17</v>
      </c>
      <c r="D70" s="1">
        <v>1.088888888888889E-3</v>
      </c>
      <c r="E70" t="s">
        <v>14</v>
      </c>
      <c r="F70">
        <v>2017</v>
      </c>
    </row>
    <row r="71" spans="1:6" x14ac:dyDescent="0.25">
      <c r="A71" t="s">
        <v>37</v>
      </c>
      <c r="B71" t="s">
        <v>11</v>
      </c>
      <c r="C71" t="s">
        <v>17</v>
      </c>
      <c r="D71" s="1">
        <v>1.1315509259259258E-3</v>
      </c>
      <c r="E71" t="s">
        <v>14</v>
      </c>
      <c r="F71">
        <v>2017</v>
      </c>
    </row>
    <row r="72" spans="1:6" x14ac:dyDescent="0.25">
      <c r="A72" t="s">
        <v>43</v>
      </c>
      <c r="B72" t="s">
        <v>11</v>
      </c>
      <c r="C72" t="s">
        <v>17</v>
      </c>
      <c r="D72" s="1">
        <v>9.1186342592592588E-4</v>
      </c>
      <c r="E72" t="s">
        <v>14</v>
      </c>
      <c r="F72">
        <v>2017</v>
      </c>
    </row>
    <row r="73" spans="1:6" x14ac:dyDescent="0.25">
      <c r="A73" t="s">
        <v>23</v>
      </c>
      <c r="B73" t="s">
        <v>11</v>
      </c>
      <c r="C73" t="s">
        <v>17</v>
      </c>
      <c r="D73" s="1">
        <v>1.0497222222222223E-3</v>
      </c>
      <c r="E73" t="s">
        <v>14</v>
      </c>
      <c r="F73">
        <v>2018</v>
      </c>
    </row>
    <row r="74" spans="1:6" x14ac:dyDescent="0.25">
      <c r="A74" t="s">
        <v>28</v>
      </c>
      <c r="B74" t="s">
        <v>7</v>
      </c>
      <c r="C74" t="s">
        <v>16</v>
      </c>
      <c r="D74" s="1">
        <v>8.7436342592592589E-4</v>
      </c>
      <c r="E74" t="s">
        <v>10</v>
      </c>
      <c r="F74">
        <v>2018</v>
      </c>
    </row>
    <row r="75" spans="1:6" x14ac:dyDescent="0.25">
      <c r="A75" t="s">
        <v>32</v>
      </c>
      <c r="B75" t="s">
        <v>7</v>
      </c>
      <c r="C75" t="s">
        <v>16</v>
      </c>
      <c r="D75" s="1">
        <v>9.5482638888888906E-4</v>
      </c>
      <c r="E75" t="s">
        <v>10</v>
      </c>
      <c r="F75">
        <v>2018</v>
      </c>
    </row>
    <row r="76" spans="1:6" x14ac:dyDescent="0.25">
      <c r="A76" t="s">
        <v>21</v>
      </c>
      <c r="B76" t="s">
        <v>11</v>
      </c>
      <c r="C76" t="s">
        <v>17</v>
      </c>
      <c r="D76" s="1">
        <v>1.0684953703703705E-3</v>
      </c>
      <c r="E76" t="s">
        <v>14</v>
      </c>
      <c r="F76">
        <v>2018</v>
      </c>
    </row>
    <row r="77" spans="1:6" x14ac:dyDescent="0.25">
      <c r="A77" t="s">
        <v>37</v>
      </c>
      <c r="B77" t="s">
        <v>7</v>
      </c>
      <c r="C77" t="s">
        <v>16</v>
      </c>
      <c r="D77" s="1">
        <v>1.1272222222222224E-3</v>
      </c>
      <c r="E77" t="s">
        <v>10</v>
      </c>
      <c r="F77">
        <v>2018</v>
      </c>
    </row>
    <row r="78" spans="1:6" x14ac:dyDescent="0.25">
      <c r="A78" t="s">
        <v>25</v>
      </c>
      <c r="B78" t="s">
        <v>11</v>
      </c>
      <c r="C78" t="s">
        <v>17</v>
      </c>
      <c r="D78" s="1">
        <v>1.1674421296296296E-3</v>
      </c>
      <c r="E78" t="s">
        <v>14</v>
      </c>
      <c r="F78">
        <v>2018</v>
      </c>
    </row>
    <row r="79" spans="1:6" x14ac:dyDescent="0.25">
      <c r="A79" t="s">
        <v>26</v>
      </c>
      <c r="B79" t="s">
        <v>7</v>
      </c>
      <c r="C79" t="s">
        <v>16</v>
      </c>
      <c r="D79" s="1">
        <v>9.084722222222223E-4</v>
      </c>
      <c r="E79" t="s">
        <v>10</v>
      </c>
      <c r="F79">
        <v>2019</v>
      </c>
    </row>
    <row r="80" spans="1:6" x14ac:dyDescent="0.25">
      <c r="A80" t="s">
        <v>44</v>
      </c>
      <c r="B80" t="s">
        <v>11</v>
      </c>
      <c r="C80" t="s">
        <v>17</v>
      </c>
      <c r="D80" s="1">
        <v>1.0733796296296296E-3</v>
      </c>
      <c r="E80" t="s">
        <v>14</v>
      </c>
      <c r="F80">
        <v>2019</v>
      </c>
    </row>
    <row r="81" spans="1:6" x14ac:dyDescent="0.25">
      <c r="A81" t="s">
        <v>23</v>
      </c>
      <c r="B81" t="s">
        <v>7</v>
      </c>
      <c r="C81" t="s">
        <v>16</v>
      </c>
      <c r="D81" s="1">
        <v>1.0112152777777778E-3</v>
      </c>
      <c r="E81" t="s">
        <v>10</v>
      </c>
      <c r="F81">
        <v>2019</v>
      </c>
    </row>
    <row r="82" spans="1:6" x14ac:dyDescent="0.25">
      <c r="A82" t="s">
        <v>24</v>
      </c>
      <c r="B82" t="s">
        <v>11</v>
      </c>
      <c r="C82" t="s">
        <v>17</v>
      </c>
      <c r="D82" s="1">
        <v>1.2315856481481481E-3</v>
      </c>
      <c r="E82" t="s">
        <v>14</v>
      </c>
      <c r="F82">
        <v>2019</v>
      </c>
    </row>
    <row r="83" spans="1:6" x14ac:dyDescent="0.25">
      <c r="A83" t="s">
        <v>32</v>
      </c>
      <c r="B83" t="s">
        <v>7</v>
      </c>
      <c r="C83" t="s">
        <v>16</v>
      </c>
      <c r="D83" s="1">
        <v>9.4651620370370365E-4</v>
      </c>
      <c r="E83" t="s">
        <v>10</v>
      </c>
      <c r="F83">
        <v>2019</v>
      </c>
    </row>
    <row r="84" spans="1:6" x14ac:dyDescent="0.25">
      <c r="A84" t="s">
        <v>40</v>
      </c>
      <c r="B84" t="s">
        <v>7</v>
      </c>
      <c r="C84" t="s">
        <v>16</v>
      </c>
      <c r="D84" s="1">
        <v>1.1083449074074075E-3</v>
      </c>
      <c r="E84" t="s">
        <v>10</v>
      </c>
      <c r="F84">
        <v>2019</v>
      </c>
    </row>
    <row r="85" spans="1:6" x14ac:dyDescent="0.25">
      <c r="A85" t="s">
        <v>21</v>
      </c>
      <c r="B85" t="s">
        <v>7</v>
      </c>
      <c r="C85" t="s">
        <v>16</v>
      </c>
      <c r="D85" s="1">
        <v>1.0530439814814814E-3</v>
      </c>
      <c r="E85" t="s">
        <v>10</v>
      </c>
      <c r="F85">
        <v>2019</v>
      </c>
    </row>
    <row r="86" spans="1:6" x14ac:dyDescent="0.25">
      <c r="A86" t="s">
        <v>25</v>
      </c>
      <c r="B86" t="s">
        <v>7</v>
      </c>
      <c r="C86" t="s">
        <v>16</v>
      </c>
      <c r="D86" s="1">
        <v>1.1491087962962963E-3</v>
      </c>
      <c r="E86" t="s">
        <v>10</v>
      </c>
      <c r="F86">
        <v>2019</v>
      </c>
    </row>
    <row r="87" spans="1:6" x14ac:dyDescent="0.25">
      <c r="A87" t="s">
        <v>29</v>
      </c>
      <c r="B87" t="s">
        <v>7</v>
      </c>
      <c r="C87" t="s">
        <v>16</v>
      </c>
      <c r="D87" s="1">
        <v>8.8688657407407412E-4</v>
      </c>
      <c r="E87" t="s">
        <v>10</v>
      </c>
      <c r="F87">
        <v>2020</v>
      </c>
    </row>
    <row r="88" spans="1:6" x14ac:dyDescent="0.25">
      <c r="A88" t="s">
        <v>45</v>
      </c>
      <c r="B88" t="s">
        <v>7</v>
      </c>
      <c r="C88" t="s">
        <v>16</v>
      </c>
      <c r="D88" s="1">
        <v>1.023738425925926E-3</v>
      </c>
      <c r="E88" t="s">
        <v>10</v>
      </c>
      <c r="F88">
        <v>2020</v>
      </c>
    </row>
    <row r="89" spans="1:6" x14ac:dyDescent="0.25">
      <c r="A89" t="s">
        <v>32</v>
      </c>
      <c r="B89" t="s">
        <v>7</v>
      </c>
      <c r="C89" t="s">
        <v>16</v>
      </c>
      <c r="D89" s="1">
        <v>9.5770833333333331E-4</v>
      </c>
      <c r="E89" t="s">
        <v>10</v>
      </c>
      <c r="F89">
        <v>2020</v>
      </c>
    </row>
    <row r="90" spans="1:6" x14ac:dyDescent="0.25">
      <c r="A90" t="s">
        <v>46</v>
      </c>
      <c r="B90" t="s">
        <v>7</v>
      </c>
      <c r="C90" t="s">
        <v>16</v>
      </c>
      <c r="D90" s="1">
        <v>9.124189814814815E-4</v>
      </c>
      <c r="E90" t="s">
        <v>10</v>
      </c>
      <c r="F90">
        <v>2020</v>
      </c>
    </row>
    <row r="91" spans="1:6" x14ac:dyDescent="0.25">
      <c r="A91" t="s">
        <v>47</v>
      </c>
      <c r="B91" t="s">
        <v>7</v>
      </c>
      <c r="C91" t="s">
        <v>16</v>
      </c>
      <c r="D91" s="1">
        <v>9.1145833333333324E-4</v>
      </c>
      <c r="E91" t="s">
        <v>10</v>
      </c>
      <c r="F91">
        <v>2020</v>
      </c>
    </row>
    <row r="92" spans="1:6" x14ac:dyDescent="0.25">
      <c r="A92" t="s">
        <v>48</v>
      </c>
      <c r="B92" t="s">
        <v>7</v>
      </c>
      <c r="C92" t="s">
        <v>16</v>
      </c>
      <c r="D92" s="1">
        <v>8.736574074074073E-4</v>
      </c>
      <c r="E92" t="s">
        <v>10</v>
      </c>
      <c r="F92">
        <v>2020</v>
      </c>
    </row>
    <row r="93" spans="1:6" x14ac:dyDescent="0.25">
      <c r="A93" t="s">
        <v>48</v>
      </c>
      <c r="B93" t="s">
        <v>7</v>
      </c>
      <c r="C93" t="s">
        <v>16</v>
      </c>
      <c r="D93" s="1">
        <v>8.8775462962962972E-4</v>
      </c>
      <c r="E93" t="s">
        <v>10</v>
      </c>
      <c r="F93">
        <v>2021</v>
      </c>
    </row>
    <row r="94" spans="1:6" x14ac:dyDescent="0.25">
      <c r="A94" t="s">
        <v>27</v>
      </c>
      <c r="B94" t="s">
        <v>7</v>
      </c>
      <c r="C94" t="s">
        <v>16</v>
      </c>
      <c r="D94" s="1">
        <v>8.4385416666666669E-4</v>
      </c>
      <c r="E94" t="s">
        <v>10</v>
      </c>
      <c r="F94">
        <v>2021</v>
      </c>
    </row>
    <row r="95" spans="1:6" x14ac:dyDescent="0.25">
      <c r="A95" t="s">
        <v>49</v>
      </c>
      <c r="B95" t="s">
        <v>7</v>
      </c>
      <c r="C95" t="s">
        <v>16</v>
      </c>
      <c r="D95" s="1">
        <v>7.7613425925925929E-4</v>
      </c>
      <c r="E95" t="s">
        <v>10</v>
      </c>
      <c r="F95">
        <v>2021</v>
      </c>
    </row>
    <row r="96" spans="1:6" x14ac:dyDescent="0.25">
      <c r="A96" t="s">
        <v>50</v>
      </c>
      <c r="B96" t="s">
        <v>7</v>
      </c>
      <c r="C96" t="s">
        <v>16</v>
      </c>
      <c r="D96" s="1">
        <v>8.2288194444444433E-4</v>
      </c>
      <c r="E96" t="s">
        <v>10</v>
      </c>
      <c r="F96">
        <v>2021</v>
      </c>
    </row>
    <row r="97" spans="1:6" x14ac:dyDescent="0.25">
      <c r="A97" t="s">
        <v>37</v>
      </c>
      <c r="B97" t="s">
        <v>7</v>
      </c>
      <c r="C97" t="s">
        <v>16</v>
      </c>
      <c r="D97" s="1">
        <v>1.1398726851851852E-3</v>
      </c>
      <c r="E97" t="s">
        <v>10</v>
      </c>
      <c r="F97">
        <v>2021</v>
      </c>
    </row>
    <row r="98" spans="1:6" x14ac:dyDescent="0.25">
      <c r="A98" t="s">
        <v>51</v>
      </c>
      <c r="B98" t="s">
        <v>7</v>
      </c>
      <c r="C98" t="s">
        <v>16</v>
      </c>
      <c r="D98" s="1">
        <v>1.0501620370370372E-3</v>
      </c>
      <c r="E98" t="s">
        <v>10</v>
      </c>
      <c r="F98">
        <v>2021</v>
      </c>
    </row>
    <row r="99" spans="1:6" x14ac:dyDescent="0.25">
      <c r="A99" t="s">
        <v>23</v>
      </c>
      <c r="B99" t="s">
        <v>7</v>
      </c>
      <c r="C99" t="s">
        <v>16</v>
      </c>
      <c r="D99" s="1">
        <v>1.0475694444444445E-3</v>
      </c>
      <c r="E99" t="s">
        <v>10</v>
      </c>
      <c r="F99">
        <v>2022</v>
      </c>
    </row>
    <row r="100" spans="1:6" x14ac:dyDescent="0.25">
      <c r="A100" t="s">
        <v>29</v>
      </c>
      <c r="B100" t="s">
        <v>7</v>
      </c>
      <c r="C100" t="s">
        <v>16</v>
      </c>
      <c r="D100" s="1">
        <v>9.4196759259259266E-4</v>
      </c>
      <c r="E100" t="s">
        <v>10</v>
      </c>
      <c r="F100">
        <v>2022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844BF-F7DB-4BAD-81CC-DACDB557133B}">
  <dimension ref="A1:N627"/>
  <sheetViews>
    <sheetView workbookViewId="0">
      <selection activeCell="B1" sqref="B1"/>
    </sheetView>
  </sheetViews>
  <sheetFormatPr defaultRowHeight="15" x14ac:dyDescent="0.25"/>
  <cols>
    <col min="10" max="10" width="12.28515625" customWidth="1"/>
    <col min="11" max="11" width="13.42578125" customWidth="1"/>
  </cols>
  <sheetData>
    <row r="1" spans="1:14" x14ac:dyDescent="0.25">
      <c r="A1" t="s">
        <v>0</v>
      </c>
      <c r="B1" t="s">
        <v>52</v>
      </c>
      <c r="C1" t="s">
        <v>1</v>
      </c>
      <c r="D1" t="s">
        <v>3</v>
      </c>
      <c r="E1" t="s">
        <v>62</v>
      </c>
      <c r="F1" t="s">
        <v>66</v>
      </c>
      <c r="G1" t="s">
        <v>4</v>
      </c>
      <c r="H1" t="s">
        <v>6</v>
      </c>
      <c r="I1" t="s">
        <v>18</v>
      </c>
      <c r="J1" t="s">
        <v>404</v>
      </c>
      <c r="K1" t="s">
        <v>415</v>
      </c>
      <c r="L1" t="s">
        <v>431</v>
      </c>
      <c r="M1" t="s">
        <v>432</v>
      </c>
      <c r="N1" t="s">
        <v>433</v>
      </c>
    </row>
    <row r="2" spans="1:14" x14ac:dyDescent="0.25">
      <c r="A2">
        <v>3</v>
      </c>
      <c r="B2">
        <v>2</v>
      </c>
      <c r="C2" t="s">
        <v>7</v>
      </c>
      <c r="D2" t="s">
        <v>9</v>
      </c>
      <c r="E2">
        <v>58</v>
      </c>
      <c r="F2" t="s">
        <v>67</v>
      </c>
      <c r="G2">
        <v>6</v>
      </c>
      <c r="H2">
        <v>2007</v>
      </c>
      <c r="I2" t="s">
        <v>39</v>
      </c>
      <c r="J2">
        <v>4</v>
      </c>
      <c r="K2" s="1" t="str">
        <f>IF( A2=1,"Win",IF( A2=2,"Second place",IF( A2=3,"Third place","other")))</f>
        <v>Third place</v>
      </c>
      <c r="L2" s="5">
        <v>0</v>
      </c>
      <c r="M2" s="5">
        <v>0</v>
      </c>
      <c r="N2" s="5">
        <v>1</v>
      </c>
    </row>
    <row r="3" spans="1:14" x14ac:dyDescent="0.25">
      <c r="A3">
        <v>2</v>
      </c>
      <c r="B3">
        <v>2</v>
      </c>
      <c r="C3" t="s">
        <v>7</v>
      </c>
      <c r="D3" t="s">
        <v>9</v>
      </c>
      <c r="E3">
        <v>56</v>
      </c>
      <c r="F3" t="s">
        <v>68</v>
      </c>
      <c r="G3">
        <v>8</v>
      </c>
      <c r="H3">
        <v>2007</v>
      </c>
      <c r="I3" t="s">
        <v>20</v>
      </c>
      <c r="J3">
        <v>4</v>
      </c>
      <c r="K3" s="1" t="str">
        <f>IF( A3=1,"Win",IF( A3=2,"Second place",IF( A3=3,"Third place","other")))</f>
        <v>Second place</v>
      </c>
      <c r="L3" s="5">
        <v>0</v>
      </c>
      <c r="M3" s="5">
        <v>1</v>
      </c>
      <c r="N3" s="5">
        <v>0</v>
      </c>
    </row>
    <row r="4" spans="1:14" x14ac:dyDescent="0.25">
      <c r="A4">
        <v>2</v>
      </c>
      <c r="B4">
        <v>2</v>
      </c>
      <c r="C4" t="s">
        <v>7</v>
      </c>
      <c r="D4" t="s">
        <v>9</v>
      </c>
      <c r="E4">
        <v>57</v>
      </c>
      <c r="F4" t="s">
        <v>69</v>
      </c>
      <c r="G4">
        <v>8</v>
      </c>
      <c r="H4">
        <v>2007</v>
      </c>
      <c r="I4" t="s">
        <v>35</v>
      </c>
      <c r="J4">
        <v>2</v>
      </c>
      <c r="K4" s="1" t="str">
        <f t="shared" ref="K3:K66" si="0">IF( A4=1,"Win",IF( A4=2,"Second place",IF( A4=3,"Third place","other")))</f>
        <v>Second place</v>
      </c>
      <c r="L4" s="5">
        <v>0</v>
      </c>
      <c r="M4" s="5">
        <v>1</v>
      </c>
      <c r="N4" s="5">
        <v>0</v>
      </c>
    </row>
    <row r="5" spans="1:14" x14ac:dyDescent="0.25">
      <c r="A5">
        <v>2</v>
      </c>
      <c r="B5">
        <v>2</v>
      </c>
      <c r="C5" t="s">
        <v>7</v>
      </c>
      <c r="D5" t="s">
        <v>9</v>
      </c>
      <c r="E5">
        <v>65</v>
      </c>
      <c r="F5" t="s">
        <v>70</v>
      </c>
      <c r="G5">
        <v>8</v>
      </c>
      <c r="H5">
        <v>2007</v>
      </c>
      <c r="I5" t="s">
        <v>26</v>
      </c>
      <c r="J5">
        <v>4</v>
      </c>
      <c r="K5" s="1" t="str">
        <f t="shared" si="0"/>
        <v>Second place</v>
      </c>
      <c r="L5" s="5">
        <v>0</v>
      </c>
      <c r="M5" s="5">
        <v>1</v>
      </c>
      <c r="N5" s="5">
        <v>0</v>
      </c>
    </row>
    <row r="6" spans="1:14" x14ac:dyDescent="0.25">
      <c r="A6">
        <v>2</v>
      </c>
      <c r="B6">
        <v>2</v>
      </c>
      <c r="C6" t="s">
        <v>7</v>
      </c>
      <c r="D6" t="s">
        <v>9</v>
      </c>
      <c r="E6">
        <v>78</v>
      </c>
      <c r="F6" t="s">
        <v>71</v>
      </c>
      <c r="G6">
        <v>8</v>
      </c>
      <c r="H6">
        <v>2007</v>
      </c>
      <c r="I6" t="s">
        <v>27</v>
      </c>
      <c r="J6">
        <v>2</v>
      </c>
      <c r="K6" s="1" t="str">
        <f t="shared" si="0"/>
        <v>Second place</v>
      </c>
      <c r="L6" s="5">
        <v>0</v>
      </c>
      <c r="M6" s="5">
        <v>1</v>
      </c>
      <c r="N6" s="5">
        <v>0</v>
      </c>
    </row>
    <row r="7" spans="1:14" x14ac:dyDescent="0.25">
      <c r="A7">
        <v>1</v>
      </c>
      <c r="B7">
        <v>2</v>
      </c>
      <c r="C7" t="s">
        <v>7</v>
      </c>
      <c r="D7" t="s">
        <v>9</v>
      </c>
      <c r="E7">
        <v>70</v>
      </c>
      <c r="F7" s="1">
        <v>7.235291666666667E-2</v>
      </c>
      <c r="G7">
        <v>10</v>
      </c>
      <c r="H7">
        <v>2007</v>
      </c>
      <c r="I7" t="s">
        <v>36</v>
      </c>
      <c r="J7">
        <v>1</v>
      </c>
      <c r="K7" s="1" t="str">
        <f t="shared" si="0"/>
        <v>Win</v>
      </c>
      <c r="L7" s="5">
        <v>1</v>
      </c>
      <c r="M7" s="5">
        <v>0</v>
      </c>
      <c r="N7" s="5">
        <v>0</v>
      </c>
    </row>
    <row r="8" spans="1:14" x14ac:dyDescent="0.25">
      <c r="A8">
        <v>1</v>
      </c>
      <c r="B8">
        <v>2</v>
      </c>
      <c r="C8" t="s">
        <v>7</v>
      </c>
      <c r="D8" t="s">
        <v>9</v>
      </c>
      <c r="E8">
        <v>73</v>
      </c>
      <c r="F8" s="1">
        <v>6.3309780092592596E-2</v>
      </c>
      <c r="G8">
        <v>10</v>
      </c>
      <c r="H8">
        <v>2007</v>
      </c>
      <c r="I8" t="s">
        <v>37</v>
      </c>
      <c r="J8">
        <v>1</v>
      </c>
      <c r="K8" s="1" t="str">
        <f t="shared" si="0"/>
        <v>Win</v>
      </c>
      <c r="L8" s="5">
        <v>1</v>
      </c>
      <c r="M8" s="5">
        <v>0</v>
      </c>
      <c r="N8" s="5">
        <v>0</v>
      </c>
    </row>
    <row r="9" spans="1:14" x14ac:dyDescent="0.25">
      <c r="A9">
        <v>8</v>
      </c>
      <c r="B9">
        <v>10</v>
      </c>
      <c r="C9" t="s">
        <v>11</v>
      </c>
      <c r="D9" t="s">
        <v>53</v>
      </c>
      <c r="E9">
        <v>73</v>
      </c>
      <c r="F9" t="s">
        <v>72</v>
      </c>
      <c r="G9">
        <v>1</v>
      </c>
      <c r="H9">
        <v>2007</v>
      </c>
      <c r="I9" t="s">
        <v>37</v>
      </c>
      <c r="J9">
        <v>7</v>
      </c>
      <c r="K9" s="1" t="str">
        <f t="shared" si="0"/>
        <v>other</v>
      </c>
      <c r="L9" s="5">
        <v>0</v>
      </c>
      <c r="M9" s="5">
        <v>0</v>
      </c>
      <c r="N9" s="5">
        <v>0</v>
      </c>
    </row>
    <row r="10" spans="1:14" x14ac:dyDescent="0.25">
      <c r="A10">
        <v>3</v>
      </c>
      <c r="B10">
        <v>2</v>
      </c>
      <c r="C10" t="s">
        <v>7</v>
      </c>
      <c r="D10" t="s">
        <v>9</v>
      </c>
      <c r="E10">
        <v>70</v>
      </c>
      <c r="F10" t="s">
        <v>73</v>
      </c>
      <c r="G10">
        <v>6</v>
      </c>
      <c r="H10">
        <v>2007</v>
      </c>
      <c r="I10" t="s">
        <v>44</v>
      </c>
      <c r="J10">
        <v>2</v>
      </c>
      <c r="K10" s="1" t="str">
        <f t="shared" si="0"/>
        <v>Third place</v>
      </c>
      <c r="L10" s="5">
        <v>0</v>
      </c>
      <c r="M10" s="5">
        <v>0</v>
      </c>
      <c r="N10" s="5">
        <v>1</v>
      </c>
    </row>
    <row r="11" spans="1:14" x14ac:dyDescent="0.25">
      <c r="A11">
        <v>3</v>
      </c>
      <c r="B11">
        <v>2</v>
      </c>
      <c r="C11" t="s">
        <v>7</v>
      </c>
      <c r="D11" t="s">
        <v>9</v>
      </c>
      <c r="E11">
        <v>59</v>
      </c>
      <c r="F11" t="s">
        <v>74</v>
      </c>
      <c r="G11">
        <v>6</v>
      </c>
      <c r="H11">
        <v>2007</v>
      </c>
      <c r="I11" t="s">
        <v>23</v>
      </c>
      <c r="J11">
        <v>1</v>
      </c>
      <c r="K11" s="1" t="str">
        <f t="shared" si="0"/>
        <v>Third place</v>
      </c>
      <c r="L11" s="5">
        <v>0</v>
      </c>
      <c r="M11" s="5">
        <v>0</v>
      </c>
      <c r="N11" s="5">
        <v>1</v>
      </c>
    </row>
    <row r="12" spans="1:14" x14ac:dyDescent="0.25">
      <c r="A12">
        <v>9</v>
      </c>
      <c r="B12">
        <v>2</v>
      </c>
      <c r="C12" t="s">
        <v>7</v>
      </c>
      <c r="D12" t="s">
        <v>9</v>
      </c>
      <c r="E12">
        <v>59</v>
      </c>
      <c r="F12" t="s">
        <v>75</v>
      </c>
      <c r="G12">
        <v>0</v>
      </c>
      <c r="H12">
        <v>2007</v>
      </c>
      <c r="I12" t="s">
        <v>31</v>
      </c>
      <c r="J12">
        <v>10</v>
      </c>
      <c r="K12" s="1" t="str">
        <f t="shared" si="0"/>
        <v>other</v>
      </c>
      <c r="L12" s="5">
        <v>0</v>
      </c>
      <c r="M12" s="5">
        <v>0</v>
      </c>
      <c r="N12" s="5">
        <v>0</v>
      </c>
    </row>
    <row r="13" spans="1:14" x14ac:dyDescent="0.25">
      <c r="A13">
        <v>1</v>
      </c>
      <c r="B13">
        <v>2</v>
      </c>
      <c r="C13" t="s">
        <v>7</v>
      </c>
      <c r="D13" t="s">
        <v>9</v>
      </c>
      <c r="E13">
        <v>70</v>
      </c>
      <c r="F13" s="1">
        <v>6.6585543981481476E-2</v>
      </c>
      <c r="G13">
        <v>10</v>
      </c>
      <c r="H13">
        <v>2007</v>
      </c>
      <c r="I13" t="s">
        <v>29</v>
      </c>
      <c r="J13">
        <v>1</v>
      </c>
      <c r="K13" s="1" t="str">
        <f t="shared" si="0"/>
        <v>Win</v>
      </c>
      <c r="L13" s="5">
        <v>1</v>
      </c>
      <c r="M13" s="5">
        <v>0</v>
      </c>
      <c r="N13" s="5">
        <v>0</v>
      </c>
    </row>
    <row r="14" spans="1:14" x14ac:dyDescent="0.25">
      <c r="A14">
        <v>16</v>
      </c>
      <c r="B14">
        <v>19</v>
      </c>
      <c r="C14" t="s">
        <v>11</v>
      </c>
      <c r="D14" t="s">
        <v>54</v>
      </c>
      <c r="E14">
        <v>69</v>
      </c>
      <c r="F14" t="s">
        <v>75</v>
      </c>
      <c r="G14">
        <v>0</v>
      </c>
      <c r="H14">
        <v>2007</v>
      </c>
      <c r="I14" t="s">
        <v>29</v>
      </c>
      <c r="J14">
        <v>20</v>
      </c>
      <c r="K14" s="1" t="str">
        <f t="shared" si="0"/>
        <v>other</v>
      </c>
      <c r="L14" s="5">
        <v>0</v>
      </c>
      <c r="M14" s="5">
        <v>0</v>
      </c>
      <c r="N14" s="5">
        <v>0</v>
      </c>
    </row>
    <row r="15" spans="1:14" x14ac:dyDescent="0.25">
      <c r="A15">
        <v>5</v>
      </c>
      <c r="B15">
        <v>2</v>
      </c>
      <c r="C15" t="s">
        <v>7</v>
      </c>
      <c r="D15" t="s">
        <v>9</v>
      </c>
      <c r="E15">
        <v>58</v>
      </c>
      <c r="F15" t="s">
        <v>76</v>
      </c>
      <c r="G15">
        <v>4</v>
      </c>
      <c r="H15">
        <v>2007</v>
      </c>
      <c r="I15" t="s">
        <v>55</v>
      </c>
      <c r="J15">
        <v>2</v>
      </c>
      <c r="K15" s="1" t="str">
        <f t="shared" si="0"/>
        <v>other</v>
      </c>
      <c r="L15" s="5">
        <v>0</v>
      </c>
      <c r="M15" s="5">
        <v>0</v>
      </c>
      <c r="N15" s="5">
        <v>0</v>
      </c>
    </row>
    <row r="16" spans="1:14" x14ac:dyDescent="0.25">
      <c r="A16">
        <v>19</v>
      </c>
      <c r="B16">
        <v>19</v>
      </c>
      <c r="C16" t="s">
        <v>11</v>
      </c>
      <c r="D16" t="s">
        <v>54</v>
      </c>
      <c r="E16">
        <v>57</v>
      </c>
      <c r="F16" t="s">
        <v>75</v>
      </c>
      <c r="G16">
        <v>0</v>
      </c>
      <c r="H16">
        <v>2007</v>
      </c>
      <c r="I16" t="s">
        <v>55</v>
      </c>
      <c r="J16">
        <v>18</v>
      </c>
      <c r="K16" s="1" t="str">
        <f t="shared" si="0"/>
        <v>other</v>
      </c>
      <c r="L16" s="5">
        <v>0</v>
      </c>
      <c r="M16" s="5">
        <v>0</v>
      </c>
      <c r="N16" s="5">
        <v>0</v>
      </c>
    </row>
    <row r="17" spans="1:14" x14ac:dyDescent="0.25">
      <c r="A17">
        <v>2</v>
      </c>
      <c r="B17">
        <v>2</v>
      </c>
      <c r="C17" t="s">
        <v>7</v>
      </c>
      <c r="D17" t="s">
        <v>9</v>
      </c>
      <c r="E17">
        <v>53</v>
      </c>
      <c r="F17" t="s">
        <v>77</v>
      </c>
      <c r="G17">
        <v>8</v>
      </c>
      <c r="H17">
        <v>2007</v>
      </c>
      <c r="I17" t="s">
        <v>32</v>
      </c>
      <c r="J17">
        <v>2</v>
      </c>
      <c r="K17" s="1" t="str">
        <f t="shared" si="0"/>
        <v>Second place</v>
      </c>
      <c r="L17" s="5">
        <v>0</v>
      </c>
      <c r="M17" s="5">
        <v>1</v>
      </c>
      <c r="N17" s="5">
        <v>0</v>
      </c>
    </row>
    <row r="18" spans="1:14" x14ac:dyDescent="0.25">
      <c r="A18">
        <v>18</v>
      </c>
      <c r="B18">
        <v>19</v>
      </c>
      <c r="C18" t="s">
        <v>11</v>
      </c>
      <c r="D18" t="s">
        <v>54</v>
      </c>
      <c r="E18">
        <v>52</v>
      </c>
      <c r="F18" t="s">
        <v>75</v>
      </c>
      <c r="G18">
        <v>0</v>
      </c>
      <c r="H18">
        <v>2007</v>
      </c>
      <c r="I18" t="s">
        <v>32</v>
      </c>
      <c r="J18">
        <v>16</v>
      </c>
      <c r="K18" s="1" t="str">
        <f t="shared" si="0"/>
        <v>other</v>
      </c>
      <c r="L18" s="5">
        <v>0</v>
      </c>
      <c r="M18" s="5">
        <v>0</v>
      </c>
      <c r="N18" s="5">
        <v>0</v>
      </c>
    </row>
    <row r="19" spans="1:14" x14ac:dyDescent="0.25">
      <c r="A19">
        <v>4</v>
      </c>
      <c r="B19">
        <v>2</v>
      </c>
      <c r="C19" t="s">
        <v>7</v>
      </c>
      <c r="D19" t="s">
        <v>9</v>
      </c>
      <c r="E19">
        <v>44</v>
      </c>
      <c r="F19" t="s">
        <v>78</v>
      </c>
      <c r="G19">
        <v>5</v>
      </c>
      <c r="H19">
        <v>2007</v>
      </c>
      <c r="I19" t="s">
        <v>24</v>
      </c>
      <c r="J19">
        <v>4</v>
      </c>
      <c r="K19" s="1" t="str">
        <f t="shared" si="0"/>
        <v>other</v>
      </c>
      <c r="L19" s="5">
        <v>0</v>
      </c>
      <c r="M19" s="5">
        <v>0</v>
      </c>
      <c r="N19" s="5">
        <v>0</v>
      </c>
    </row>
    <row r="20" spans="1:14" x14ac:dyDescent="0.25">
      <c r="A20" t="s">
        <v>64</v>
      </c>
      <c r="B20">
        <v>19</v>
      </c>
      <c r="C20" t="s">
        <v>11</v>
      </c>
      <c r="D20" t="s">
        <v>54</v>
      </c>
      <c r="E20">
        <v>8</v>
      </c>
      <c r="F20" t="s">
        <v>63</v>
      </c>
      <c r="G20">
        <v>0</v>
      </c>
      <c r="H20">
        <v>2007</v>
      </c>
      <c r="I20" t="s">
        <v>24</v>
      </c>
      <c r="J20">
        <v>16</v>
      </c>
      <c r="K20" s="1" t="str">
        <f t="shared" si="0"/>
        <v>other</v>
      </c>
      <c r="L20" s="5">
        <v>0</v>
      </c>
      <c r="M20" s="5">
        <v>0</v>
      </c>
      <c r="N20" s="5">
        <v>0</v>
      </c>
    </row>
    <row r="21" spans="1:14" x14ac:dyDescent="0.25">
      <c r="A21">
        <v>1</v>
      </c>
      <c r="B21">
        <v>2</v>
      </c>
      <c r="C21" t="s">
        <v>7</v>
      </c>
      <c r="D21" t="s">
        <v>9</v>
      </c>
      <c r="E21">
        <v>67</v>
      </c>
      <c r="F21" s="1">
        <v>8.3733553240740735E-2</v>
      </c>
      <c r="G21">
        <v>10</v>
      </c>
      <c r="H21">
        <v>2007</v>
      </c>
      <c r="I21" t="s">
        <v>21</v>
      </c>
      <c r="J21">
        <v>1</v>
      </c>
      <c r="K21" s="1" t="str">
        <f t="shared" si="0"/>
        <v>Win</v>
      </c>
      <c r="L21" s="5">
        <v>1</v>
      </c>
      <c r="M21" s="5">
        <v>0</v>
      </c>
      <c r="N21" s="5">
        <v>0</v>
      </c>
    </row>
    <row r="22" spans="1:14" x14ac:dyDescent="0.25">
      <c r="A22" t="s">
        <v>64</v>
      </c>
      <c r="B22">
        <v>19</v>
      </c>
      <c r="C22" t="s">
        <v>11</v>
      </c>
      <c r="D22" t="s">
        <v>54</v>
      </c>
      <c r="E22">
        <v>46</v>
      </c>
      <c r="F22" t="s">
        <v>63</v>
      </c>
      <c r="G22">
        <v>0</v>
      </c>
      <c r="H22">
        <v>2007</v>
      </c>
      <c r="I22" t="s">
        <v>21</v>
      </c>
      <c r="J22">
        <v>8</v>
      </c>
      <c r="K22" s="1" t="str">
        <f t="shared" si="0"/>
        <v>other</v>
      </c>
      <c r="L22" s="5">
        <v>0</v>
      </c>
      <c r="M22" s="5">
        <v>0</v>
      </c>
      <c r="N22" s="5">
        <v>0</v>
      </c>
    </row>
    <row r="23" spans="1:14" x14ac:dyDescent="0.25">
      <c r="A23">
        <v>4</v>
      </c>
      <c r="B23">
        <v>19</v>
      </c>
      <c r="C23" t="s">
        <v>11</v>
      </c>
      <c r="D23" t="s">
        <v>54</v>
      </c>
      <c r="E23">
        <v>56</v>
      </c>
      <c r="F23" t="s">
        <v>79</v>
      </c>
      <c r="G23">
        <v>5</v>
      </c>
      <c r="H23">
        <v>2007</v>
      </c>
      <c r="I23" t="s">
        <v>22</v>
      </c>
      <c r="J23">
        <v>1</v>
      </c>
      <c r="K23" s="1" t="str">
        <f t="shared" si="0"/>
        <v>other</v>
      </c>
      <c r="L23" s="5">
        <v>0</v>
      </c>
      <c r="M23" s="5">
        <v>0</v>
      </c>
      <c r="N23" s="5">
        <v>0</v>
      </c>
    </row>
    <row r="24" spans="1:14" x14ac:dyDescent="0.25">
      <c r="A24" t="s">
        <v>64</v>
      </c>
      <c r="B24">
        <v>2</v>
      </c>
      <c r="C24" t="s">
        <v>7</v>
      </c>
      <c r="D24" t="s">
        <v>9</v>
      </c>
      <c r="E24">
        <v>30</v>
      </c>
      <c r="F24" t="s">
        <v>63</v>
      </c>
      <c r="G24">
        <v>0</v>
      </c>
      <c r="H24">
        <v>2007</v>
      </c>
      <c r="I24" t="s">
        <v>22</v>
      </c>
      <c r="J24">
        <v>17</v>
      </c>
      <c r="K24" s="1" t="str">
        <f t="shared" si="0"/>
        <v>other</v>
      </c>
      <c r="L24" s="5">
        <v>0</v>
      </c>
      <c r="M24" s="5">
        <v>0</v>
      </c>
      <c r="N24" s="5">
        <v>0</v>
      </c>
    </row>
    <row r="25" spans="1:14" x14ac:dyDescent="0.25">
      <c r="A25">
        <v>7</v>
      </c>
      <c r="B25">
        <v>2</v>
      </c>
      <c r="C25" t="s">
        <v>7</v>
      </c>
      <c r="D25" t="s">
        <v>9</v>
      </c>
      <c r="E25">
        <v>70</v>
      </c>
      <c r="F25" t="s">
        <v>75</v>
      </c>
      <c r="G25">
        <v>2</v>
      </c>
      <c r="H25">
        <v>2007</v>
      </c>
      <c r="I25" t="s">
        <v>30</v>
      </c>
      <c r="J25">
        <v>2</v>
      </c>
      <c r="K25" s="1" t="str">
        <f t="shared" si="0"/>
        <v>other</v>
      </c>
      <c r="L25" s="5">
        <v>0</v>
      </c>
      <c r="M25" s="5">
        <v>0</v>
      </c>
      <c r="N25" s="5">
        <v>0</v>
      </c>
    </row>
    <row r="26" spans="1:14" x14ac:dyDescent="0.25">
      <c r="A26" t="s">
        <v>64</v>
      </c>
      <c r="B26">
        <v>19</v>
      </c>
      <c r="C26" t="s">
        <v>11</v>
      </c>
      <c r="D26" t="s">
        <v>54</v>
      </c>
      <c r="E26">
        <v>34</v>
      </c>
      <c r="F26" t="s">
        <v>63</v>
      </c>
      <c r="G26">
        <v>0</v>
      </c>
      <c r="H26">
        <v>2007</v>
      </c>
      <c r="I26" t="s">
        <v>30</v>
      </c>
      <c r="J26">
        <v>13</v>
      </c>
      <c r="K26" s="1" t="str">
        <f t="shared" si="0"/>
        <v>other</v>
      </c>
      <c r="L26" s="5">
        <v>0</v>
      </c>
      <c r="M26" s="5">
        <v>0</v>
      </c>
      <c r="N26" s="5">
        <v>0</v>
      </c>
    </row>
    <row r="27" spans="1:14" x14ac:dyDescent="0.25">
      <c r="A27">
        <v>1</v>
      </c>
      <c r="B27">
        <v>22</v>
      </c>
      <c r="C27" t="s">
        <v>7</v>
      </c>
      <c r="D27" t="s">
        <v>9</v>
      </c>
      <c r="E27">
        <v>58</v>
      </c>
      <c r="F27" s="1">
        <v>6.5863611111111109E-2</v>
      </c>
      <c r="G27">
        <v>10</v>
      </c>
      <c r="H27">
        <v>2008</v>
      </c>
      <c r="I27" t="s">
        <v>39</v>
      </c>
      <c r="J27">
        <v>1</v>
      </c>
      <c r="K27" s="1" t="str">
        <f t="shared" si="0"/>
        <v>Win</v>
      </c>
      <c r="L27" s="5">
        <v>1</v>
      </c>
      <c r="M27" s="5">
        <v>0</v>
      </c>
      <c r="N27" s="5">
        <v>0</v>
      </c>
    </row>
    <row r="28" spans="1:14" x14ac:dyDescent="0.25">
      <c r="A28" t="s">
        <v>64</v>
      </c>
      <c r="B28">
        <v>15</v>
      </c>
      <c r="C28" t="s">
        <v>11</v>
      </c>
      <c r="D28" t="s">
        <v>54</v>
      </c>
      <c r="E28">
        <v>0</v>
      </c>
      <c r="F28" t="s">
        <v>63</v>
      </c>
      <c r="G28">
        <v>0</v>
      </c>
      <c r="H28">
        <v>2008</v>
      </c>
      <c r="I28" t="s">
        <v>39</v>
      </c>
      <c r="J28">
        <v>9</v>
      </c>
      <c r="K28" s="1" t="str">
        <f t="shared" si="0"/>
        <v>other</v>
      </c>
      <c r="L28" s="5">
        <v>0</v>
      </c>
      <c r="M28" s="5">
        <v>0</v>
      </c>
      <c r="N28" s="5">
        <v>0</v>
      </c>
    </row>
    <row r="29" spans="1:14" x14ac:dyDescent="0.25">
      <c r="A29">
        <v>5</v>
      </c>
      <c r="B29">
        <v>22</v>
      </c>
      <c r="C29" t="s">
        <v>7</v>
      </c>
      <c r="D29" t="s">
        <v>9</v>
      </c>
      <c r="E29">
        <v>56</v>
      </c>
      <c r="F29" t="s">
        <v>80</v>
      </c>
      <c r="G29">
        <v>4</v>
      </c>
      <c r="H29">
        <v>2008</v>
      </c>
      <c r="I29" t="s">
        <v>20</v>
      </c>
      <c r="J29">
        <v>9</v>
      </c>
      <c r="K29" s="1" t="str">
        <f t="shared" si="0"/>
        <v>other</v>
      </c>
      <c r="L29" s="5">
        <v>0</v>
      </c>
      <c r="M29" s="5">
        <v>0</v>
      </c>
      <c r="N29" s="5">
        <v>0</v>
      </c>
    </row>
    <row r="30" spans="1:14" x14ac:dyDescent="0.25">
      <c r="A30" t="s">
        <v>64</v>
      </c>
      <c r="B30">
        <v>15</v>
      </c>
      <c r="C30" t="s">
        <v>11</v>
      </c>
      <c r="D30" t="s">
        <v>54</v>
      </c>
      <c r="E30">
        <v>39</v>
      </c>
      <c r="F30" t="s">
        <v>63</v>
      </c>
      <c r="G30">
        <v>0</v>
      </c>
      <c r="H30">
        <v>2008</v>
      </c>
      <c r="I30" t="s">
        <v>20</v>
      </c>
      <c r="J30">
        <v>15</v>
      </c>
      <c r="K30" s="1" t="str">
        <f t="shared" si="0"/>
        <v>other</v>
      </c>
      <c r="L30" s="5">
        <v>0</v>
      </c>
      <c r="M30" s="5">
        <v>0</v>
      </c>
      <c r="N30" s="5">
        <v>0</v>
      </c>
    </row>
    <row r="31" spans="1:14" x14ac:dyDescent="0.25">
      <c r="A31">
        <v>13</v>
      </c>
      <c r="B31">
        <v>22</v>
      </c>
      <c r="C31" t="s">
        <v>7</v>
      </c>
      <c r="D31" t="s">
        <v>9</v>
      </c>
      <c r="E31">
        <v>56</v>
      </c>
      <c r="F31" t="s">
        <v>75</v>
      </c>
      <c r="G31">
        <v>0</v>
      </c>
      <c r="H31">
        <v>2008</v>
      </c>
      <c r="I31" t="s">
        <v>35</v>
      </c>
      <c r="J31">
        <v>3</v>
      </c>
      <c r="K31" s="1" t="str">
        <f t="shared" si="0"/>
        <v>other</v>
      </c>
      <c r="L31" s="5">
        <v>0</v>
      </c>
      <c r="M31" s="5">
        <v>0</v>
      </c>
      <c r="N31" s="5">
        <v>0</v>
      </c>
    </row>
    <row r="32" spans="1:14" x14ac:dyDescent="0.25">
      <c r="A32" t="s">
        <v>64</v>
      </c>
      <c r="B32">
        <v>15</v>
      </c>
      <c r="C32" t="s">
        <v>11</v>
      </c>
      <c r="D32" t="s">
        <v>54</v>
      </c>
      <c r="E32">
        <v>0</v>
      </c>
      <c r="F32" t="s">
        <v>63</v>
      </c>
      <c r="G32">
        <v>0</v>
      </c>
      <c r="H32">
        <v>2008</v>
      </c>
      <c r="I32" t="s">
        <v>35</v>
      </c>
      <c r="J32">
        <v>19</v>
      </c>
      <c r="K32" s="1" t="str">
        <f t="shared" si="0"/>
        <v>other</v>
      </c>
      <c r="L32" s="5">
        <v>0</v>
      </c>
      <c r="M32" s="5">
        <v>0</v>
      </c>
      <c r="N32" s="5">
        <v>0</v>
      </c>
    </row>
    <row r="33" spans="1:14" x14ac:dyDescent="0.25">
      <c r="A33">
        <v>3</v>
      </c>
      <c r="B33">
        <v>22</v>
      </c>
      <c r="C33" t="s">
        <v>7</v>
      </c>
      <c r="D33" t="s">
        <v>9</v>
      </c>
      <c r="E33">
        <v>66</v>
      </c>
      <c r="F33" t="s">
        <v>81</v>
      </c>
      <c r="G33">
        <v>6</v>
      </c>
      <c r="H33">
        <v>2008</v>
      </c>
      <c r="I33" t="s">
        <v>26</v>
      </c>
      <c r="J33">
        <v>5</v>
      </c>
      <c r="K33" s="1" t="str">
        <f t="shared" si="0"/>
        <v>Third place</v>
      </c>
      <c r="L33" s="5">
        <v>0</v>
      </c>
      <c r="M33" s="5">
        <v>0</v>
      </c>
      <c r="N33" s="5">
        <v>1</v>
      </c>
    </row>
    <row r="34" spans="1:14" x14ac:dyDescent="0.25">
      <c r="A34" t="s">
        <v>64</v>
      </c>
      <c r="B34">
        <v>15</v>
      </c>
      <c r="C34" t="s">
        <v>11</v>
      </c>
      <c r="D34" t="s">
        <v>54</v>
      </c>
      <c r="E34">
        <v>0</v>
      </c>
      <c r="F34" t="s">
        <v>63</v>
      </c>
      <c r="G34">
        <v>0</v>
      </c>
      <c r="H34">
        <v>2008</v>
      </c>
      <c r="I34" t="s">
        <v>26</v>
      </c>
      <c r="J34">
        <v>18</v>
      </c>
      <c r="K34" s="1" t="str">
        <f t="shared" si="0"/>
        <v>other</v>
      </c>
      <c r="L34" s="5">
        <v>0</v>
      </c>
      <c r="M34" s="5">
        <v>0</v>
      </c>
      <c r="N34" s="5">
        <v>0</v>
      </c>
    </row>
    <row r="35" spans="1:14" x14ac:dyDescent="0.25">
      <c r="A35">
        <v>2</v>
      </c>
      <c r="B35">
        <v>22</v>
      </c>
      <c r="C35" t="s">
        <v>7</v>
      </c>
      <c r="D35" t="s">
        <v>9</v>
      </c>
      <c r="E35">
        <v>58</v>
      </c>
      <c r="F35" t="s">
        <v>82</v>
      </c>
      <c r="G35">
        <v>8</v>
      </c>
      <c r="H35">
        <v>2008</v>
      </c>
      <c r="I35" t="s">
        <v>55</v>
      </c>
      <c r="J35">
        <v>3</v>
      </c>
      <c r="K35" s="1" t="str">
        <f t="shared" si="0"/>
        <v>Second place</v>
      </c>
      <c r="L35" s="5">
        <v>0</v>
      </c>
      <c r="M35" s="5">
        <v>1</v>
      </c>
      <c r="N35" s="5">
        <v>0</v>
      </c>
    </row>
    <row r="36" spans="1:14" x14ac:dyDescent="0.25">
      <c r="A36">
        <v>17</v>
      </c>
      <c r="B36">
        <v>15</v>
      </c>
      <c r="C36" t="s">
        <v>11</v>
      </c>
      <c r="D36" t="s">
        <v>54</v>
      </c>
      <c r="E36">
        <v>57</v>
      </c>
      <c r="F36" t="s">
        <v>75</v>
      </c>
      <c r="G36">
        <v>0</v>
      </c>
      <c r="H36">
        <v>2008</v>
      </c>
      <c r="I36" t="s">
        <v>55</v>
      </c>
      <c r="J36">
        <v>14</v>
      </c>
      <c r="K36" s="1" t="str">
        <f t="shared" si="0"/>
        <v>other</v>
      </c>
      <c r="L36" s="5">
        <v>0</v>
      </c>
      <c r="M36" s="5">
        <v>0</v>
      </c>
      <c r="N36" s="5">
        <v>0</v>
      </c>
    </row>
    <row r="37" spans="1:14" x14ac:dyDescent="0.25">
      <c r="A37">
        <v>1</v>
      </c>
      <c r="B37">
        <v>22</v>
      </c>
      <c r="C37" t="s">
        <v>7</v>
      </c>
      <c r="D37" t="s">
        <v>9</v>
      </c>
      <c r="E37">
        <v>76</v>
      </c>
      <c r="F37" s="1">
        <v>8.3828032407407396E-2</v>
      </c>
      <c r="G37">
        <v>10</v>
      </c>
      <c r="H37">
        <v>2008</v>
      </c>
      <c r="I37" t="s">
        <v>27</v>
      </c>
      <c r="J37">
        <v>3</v>
      </c>
      <c r="K37" s="1" t="str">
        <f t="shared" si="0"/>
        <v>Win</v>
      </c>
      <c r="L37" s="5">
        <v>1</v>
      </c>
      <c r="M37" s="5">
        <v>0</v>
      </c>
      <c r="N37" s="5">
        <v>0</v>
      </c>
    </row>
    <row r="38" spans="1:14" x14ac:dyDescent="0.25">
      <c r="A38">
        <v>5</v>
      </c>
      <c r="B38">
        <v>15</v>
      </c>
      <c r="C38" t="s">
        <v>11</v>
      </c>
      <c r="D38" t="s">
        <v>54</v>
      </c>
      <c r="E38">
        <v>76</v>
      </c>
      <c r="F38" t="s">
        <v>83</v>
      </c>
      <c r="G38">
        <v>4</v>
      </c>
      <c r="H38">
        <v>2008</v>
      </c>
      <c r="I38" t="s">
        <v>27</v>
      </c>
      <c r="J38">
        <v>19</v>
      </c>
      <c r="K38" s="1" t="str">
        <f t="shared" si="0"/>
        <v>other</v>
      </c>
      <c r="L38" s="5">
        <v>0</v>
      </c>
      <c r="M38" s="5">
        <v>0</v>
      </c>
      <c r="N38" s="5">
        <v>0</v>
      </c>
    </row>
    <row r="39" spans="1:14" x14ac:dyDescent="0.25">
      <c r="A39">
        <v>8</v>
      </c>
      <c r="B39">
        <v>15</v>
      </c>
      <c r="C39" t="s">
        <v>11</v>
      </c>
      <c r="D39" t="s">
        <v>54</v>
      </c>
      <c r="E39">
        <v>70</v>
      </c>
      <c r="F39" t="s">
        <v>84</v>
      </c>
      <c r="G39">
        <v>1</v>
      </c>
      <c r="H39">
        <v>2008</v>
      </c>
      <c r="I39" t="s">
        <v>36</v>
      </c>
      <c r="K39" s="1" t="str">
        <f t="shared" si="0"/>
        <v>other</v>
      </c>
      <c r="L39" s="5">
        <v>0</v>
      </c>
      <c r="M39" s="5">
        <v>0</v>
      </c>
      <c r="N39" s="5">
        <v>0</v>
      </c>
    </row>
    <row r="40" spans="1:14" x14ac:dyDescent="0.25">
      <c r="A40" t="s">
        <v>64</v>
      </c>
      <c r="B40">
        <v>22</v>
      </c>
      <c r="C40" t="s">
        <v>7</v>
      </c>
      <c r="D40" t="s">
        <v>9</v>
      </c>
      <c r="E40">
        <v>19</v>
      </c>
      <c r="F40" t="s">
        <v>63</v>
      </c>
      <c r="G40">
        <v>0</v>
      </c>
      <c r="H40">
        <v>2008</v>
      </c>
      <c r="I40" t="s">
        <v>36</v>
      </c>
      <c r="J40">
        <v>1</v>
      </c>
      <c r="K40" s="1" t="str">
        <f t="shared" si="0"/>
        <v>other</v>
      </c>
      <c r="L40" s="5">
        <v>0</v>
      </c>
      <c r="M40" s="5">
        <v>0</v>
      </c>
      <c r="N40" s="5">
        <v>0</v>
      </c>
    </row>
    <row r="41" spans="1:14" x14ac:dyDescent="0.25">
      <c r="A41">
        <v>10</v>
      </c>
      <c r="B41">
        <v>22</v>
      </c>
      <c r="C41" t="s">
        <v>7</v>
      </c>
      <c r="D41" t="s">
        <v>9</v>
      </c>
      <c r="E41">
        <v>70</v>
      </c>
      <c r="F41" t="s">
        <v>85</v>
      </c>
      <c r="G41">
        <v>0</v>
      </c>
      <c r="H41">
        <v>2008</v>
      </c>
      <c r="I41" t="s">
        <v>44</v>
      </c>
      <c r="J41">
        <v>12</v>
      </c>
      <c r="K41" s="1" t="str">
        <f t="shared" si="0"/>
        <v>other</v>
      </c>
      <c r="L41" s="5">
        <v>0</v>
      </c>
      <c r="M41" s="5">
        <v>0</v>
      </c>
      <c r="N41" s="5">
        <v>0</v>
      </c>
    </row>
    <row r="42" spans="1:14" x14ac:dyDescent="0.25">
      <c r="A42">
        <v>12</v>
      </c>
      <c r="B42">
        <v>15</v>
      </c>
      <c r="C42" t="s">
        <v>11</v>
      </c>
      <c r="D42" t="s">
        <v>54</v>
      </c>
      <c r="E42">
        <v>70</v>
      </c>
      <c r="F42" t="s">
        <v>86</v>
      </c>
      <c r="G42">
        <v>0</v>
      </c>
      <c r="H42">
        <v>2008</v>
      </c>
      <c r="I42" t="s">
        <v>44</v>
      </c>
      <c r="J42">
        <v>13</v>
      </c>
      <c r="K42" s="1" t="str">
        <f t="shared" si="0"/>
        <v>other</v>
      </c>
      <c r="L42" s="5">
        <v>0</v>
      </c>
      <c r="M42" s="5">
        <v>0</v>
      </c>
      <c r="N42" s="5">
        <v>0</v>
      </c>
    </row>
    <row r="43" spans="1:14" x14ac:dyDescent="0.25">
      <c r="A43">
        <v>1</v>
      </c>
      <c r="B43">
        <v>22</v>
      </c>
      <c r="C43" t="s">
        <v>7</v>
      </c>
      <c r="D43" t="s">
        <v>9</v>
      </c>
      <c r="E43">
        <v>60</v>
      </c>
      <c r="F43" s="1">
        <v>6.8859259259259259E-2</v>
      </c>
      <c r="G43">
        <v>10</v>
      </c>
      <c r="H43">
        <v>2008</v>
      </c>
      <c r="I43" t="s">
        <v>23</v>
      </c>
      <c r="J43">
        <v>4</v>
      </c>
      <c r="K43" s="1" t="str">
        <f t="shared" si="0"/>
        <v>Win</v>
      </c>
      <c r="L43" s="5">
        <v>1</v>
      </c>
      <c r="M43" s="5">
        <v>0</v>
      </c>
      <c r="N43" s="5">
        <v>0</v>
      </c>
    </row>
    <row r="44" spans="1:14" x14ac:dyDescent="0.25">
      <c r="A44" t="s">
        <v>64</v>
      </c>
      <c r="B44">
        <v>15</v>
      </c>
      <c r="C44" t="s">
        <v>11</v>
      </c>
      <c r="D44" t="s">
        <v>54</v>
      </c>
      <c r="E44">
        <v>0</v>
      </c>
      <c r="F44" t="s">
        <v>63</v>
      </c>
      <c r="G44">
        <v>0</v>
      </c>
      <c r="H44">
        <v>2008</v>
      </c>
      <c r="I44" t="s">
        <v>23</v>
      </c>
      <c r="J44">
        <v>8</v>
      </c>
      <c r="K44" s="1" t="str">
        <f t="shared" si="0"/>
        <v>other</v>
      </c>
      <c r="L44" s="5">
        <v>0</v>
      </c>
      <c r="M44" s="5">
        <v>0</v>
      </c>
      <c r="N44" s="5">
        <v>0</v>
      </c>
    </row>
    <row r="45" spans="1:14" x14ac:dyDescent="0.25">
      <c r="A45">
        <v>1</v>
      </c>
      <c r="B45">
        <v>22</v>
      </c>
      <c r="C45" t="s">
        <v>7</v>
      </c>
      <c r="D45" t="s">
        <v>9</v>
      </c>
      <c r="E45">
        <v>67</v>
      </c>
      <c r="F45" s="1">
        <v>6.3436041666666665E-2</v>
      </c>
      <c r="G45">
        <v>10</v>
      </c>
      <c r="H45">
        <v>2008</v>
      </c>
      <c r="I45" t="s">
        <v>28</v>
      </c>
      <c r="J45">
        <v>1</v>
      </c>
      <c r="K45" s="1" t="str">
        <f t="shared" si="0"/>
        <v>Win</v>
      </c>
      <c r="L45" s="5">
        <v>1</v>
      </c>
      <c r="M45" s="5">
        <v>0</v>
      </c>
      <c r="N45" s="5">
        <v>0</v>
      </c>
    </row>
    <row r="46" spans="1:14" x14ac:dyDescent="0.25">
      <c r="A46">
        <v>8</v>
      </c>
      <c r="B46">
        <v>15</v>
      </c>
      <c r="C46" t="s">
        <v>11</v>
      </c>
      <c r="D46" t="s">
        <v>54</v>
      </c>
      <c r="E46">
        <v>67</v>
      </c>
      <c r="F46" t="s">
        <v>87</v>
      </c>
      <c r="G46">
        <v>1</v>
      </c>
      <c r="H46">
        <v>2008</v>
      </c>
      <c r="I46" t="s">
        <v>28</v>
      </c>
      <c r="J46">
        <v>9</v>
      </c>
      <c r="K46" s="1" t="str">
        <f t="shared" si="0"/>
        <v>other</v>
      </c>
      <c r="L46" s="5">
        <v>0</v>
      </c>
      <c r="M46" s="5">
        <v>0</v>
      </c>
      <c r="N46" s="5">
        <v>0</v>
      </c>
    </row>
    <row r="47" spans="1:14" x14ac:dyDescent="0.25">
      <c r="A47">
        <v>5</v>
      </c>
      <c r="B47">
        <v>22</v>
      </c>
      <c r="C47" t="s">
        <v>7</v>
      </c>
      <c r="D47" t="s">
        <v>9</v>
      </c>
      <c r="E47">
        <v>70</v>
      </c>
      <c r="F47" t="s">
        <v>88</v>
      </c>
      <c r="G47">
        <v>4</v>
      </c>
      <c r="H47">
        <v>2008</v>
      </c>
      <c r="I47" t="s">
        <v>29</v>
      </c>
      <c r="J47">
        <v>1</v>
      </c>
      <c r="K47" s="1" t="str">
        <f t="shared" si="0"/>
        <v>other</v>
      </c>
      <c r="L47" s="5">
        <v>0</v>
      </c>
      <c r="M47" s="5">
        <v>0</v>
      </c>
      <c r="N47" s="5">
        <v>0</v>
      </c>
    </row>
    <row r="48" spans="1:14" x14ac:dyDescent="0.25">
      <c r="A48" t="s">
        <v>64</v>
      </c>
      <c r="B48">
        <v>15</v>
      </c>
      <c r="C48" t="s">
        <v>11</v>
      </c>
      <c r="D48" t="s">
        <v>54</v>
      </c>
      <c r="E48">
        <v>22</v>
      </c>
      <c r="F48" t="s">
        <v>63</v>
      </c>
      <c r="G48">
        <v>0</v>
      </c>
      <c r="H48">
        <v>2008</v>
      </c>
      <c r="I48" t="s">
        <v>29</v>
      </c>
      <c r="J48">
        <v>11</v>
      </c>
      <c r="K48" s="1" t="str">
        <f t="shared" si="0"/>
        <v>other</v>
      </c>
      <c r="L48" s="5">
        <v>0</v>
      </c>
      <c r="M48" s="5">
        <v>0</v>
      </c>
      <c r="N48" s="5">
        <v>0</v>
      </c>
    </row>
    <row r="49" spans="1:14" x14ac:dyDescent="0.25">
      <c r="A49">
        <v>2</v>
      </c>
      <c r="B49">
        <v>22</v>
      </c>
      <c r="C49" t="s">
        <v>7</v>
      </c>
      <c r="D49" t="s">
        <v>9</v>
      </c>
      <c r="E49">
        <v>57</v>
      </c>
      <c r="F49" t="s">
        <v>89</v>
      </c>
      <c r="G49">
        <v>8</v>
      </c>
      <c r="H49">
        <v>2008</v>
      </c>
      <c r="I49" t="s">
        <v>31</v>
      </c>
      <c r="J49">
        <v>2</v>
      </c>
      <c r="K49" s="1" t="str">
        <f t="shared" si="0"/>
        <v>Second place</v>
      </c>
      <c r="L49" s="5">
        <v>0</v>
      </c>
      <c r="M49" s="5">
        <v>1</v>
      </c>
      <c r="N49" s="5">
        <v>0</v>
      </c>
    </row>
    <row r="50" spans="1:14" x14ac:dyDescent="0.25">
      <c r="A50">
        <v>6</v>
      </c>
      <c r="B50">
        <v>15</v>
      </c>
      <c r="C50" t="s">
        <v>11</v>
      </c>
      <c r="D50" t="s">
        <v>54</v>
      </c>
      <c r="E50">
        <v>57</v>
      </c>
      <c r="F50" t="s">
        <v>90</v>
      </c>
      <c r="G50">
        <v>3</v>
      </c>
      <c r="H50">
        <v>2008</v>
      </c>
      <c r="I50" t="s">
        <v>31</v>
      </c>
      <c r="J50">
        <v>6</v>
      </c>
      <c r="K50" s="1" t="str">
        <f t="shared" si="0"/>
        <v>other</v>
      </c>
      <c r="L50" s="5">
        <v>0</v>
      </c>
      <c r="M50" s="5">
        <v>0</v>
      </c>
      <c r="N50" s="5">
        <v>0</v>
      </c>
    </row>
    <row r="51" spans="1:14" x14ac:dyDescent="0.25">
      <c r="A51">
        <v>3</v>
      </c>
      <c r="B51">
        <v>22</v>
      </c>
      <c r="C51" t="s">
        <v>7</v>
      </c>
      <c r="D51" t="s">
        <v>9</v>
      </c>
      <c r="E51">
        <v>44</v>
      </c>
      <c r="F51" t="s">
        <v>91</v>
      </c>
      <c r="G51">
        <v>6</v>
      </c>
      <c r="H51">
        <v>2008</v>
      </c>
      <c r="I51" t="s">
        <v>24</v>
      </c>
      <c r="J51">
        <v>1</v>
      </c>
      <c r="K51" s="1" t="str">
        <f t="shared" si="0"/>
        <v>Third place</v>
      </c>
      <c r="L51" s="5">
        <v>0</v>
      </c>
      <c r="M51" s="5">
        <v>0</v>
      </c>
      <c r="N51" s="5">
        <v>1</v>
      </c>
    </row>
    <row r="52" spans="1:14" x14ac:dyDescent="0.25">
      <c r="A52">
        <v>5</v>
      </c>
      <c r="B52">
        <v>15</v>
      </c>
      <c r="C52" t="s">
        <v>11</v>
      </c>
      <c r="D52" t="s">
        <v>54</v>
      </c>
      <c r="E52">
        <v>44</v>
      </c>
      <c r="F52" t="s">
        <v>92</v>
      </c>
      <c r="G52">
        <v>4</v>
      </c>
      <c r="H52">
        <v>2008</v>
      </c>
      <c r="I52" t="s">
        <v>24</v>
      </c>
      <c r="J52">
        <v>10</v>
      </c>
      <c r="K52" s="1" t="str">
        <f t="shared" si="0"/>
        <v>other</v>
      </c>
      <c r="L52" s="5">
        <v>0</v>
      </c>
      <c r="M52" s="5">
        <v>0</v>
      </c>
      <c r="N52" s="5">
        <v>0</v>
      </c>
    </row>
    <row r="53" spans="1:14" x14ac:dyDescent="0.25">
      <c r="A53">
        <v>1</v>
      </c>
      <c r="B53">
        <v>15</v>
      </c>
      <c r="C53" t="s">
        <v>11</v>
      </c>
      <c r="D53" t="s">
        <v>54</v>
      </c>
      <c r="E53">
        <v>53</v>
      </c>
      <c r="F53" s="1">
        <v>6.0271921296296299E-2</v>
      </c>
      <c r="G53">
        <v>10</v>
      </c>
      <c r="H53">
        <v>2008</v>
      </c>
      <c r="I53" t="s">
        <v>32</v>
      </c>
      <c r="J53">
        <v>1</v>
      </c>
      <c r="K53" s="1" t="str">
        <f t="shared" si="0"/>
        <v>Win</v>
      </c>
      <c r="L53" s="5">
        <v>1</v>
      </c>
      <c r="M53" s="5">
        <v>0</v>
      </c>
      <c r="N53" s="5">
        <v>0</v>
      </c>
    </row>
    <row r="54" spans="1:14" x14ac:dyDescent="0.25">
      <c r="A54">
        <v>7</v>
      </c>
      <c r="B54">
        <v>22</v>
      </c>
      <c r="C54" t="s">
        <v>7</v>
      </c>
      <c r="D54" t="s">
        <v>9</v>
      </c>
      <c r="E54">
        <v>53</v>
      </c>
      <c r="F54" t="s">
        <v>93</v>
      </c>
      <c r="G54">
        <v>2</v>
      </c>
      <c r="H54">
        <v>2008</v>
      </c>
      <c r="I54" t="s">
        <v>32</v>
      </c>
      <c r="J54">
        <v>15</v>
      </c>
      <c r="K54" s="1" t="str">
        <f t="shared" si="0"/>
        <v>other</v>
      </c>
      <c r="L54" s="5">
        <v>0</v>
      </c>
      <c r="M54" s="5">
        <v>0</v>
      </c>
      <c r="N54" s="5">
        <v>0</v>
      </c>
    </row>
    <row r="55" spans="1:14" x14ac:dyDescent="0.25">
      <c r="A55">
        <v>3</v>
      </c>
      <c r="B55">
        <v>22</v>
      </c>
      <c r="C55" t="s">
        <v>7</v>
      </c>
      <c r="D55" t="s">
        <v>9</v>
      </c>
      <c r="E55">
        <v>61</v>
      </c>
      <c r="F55" t="s">
        <v>94</v>
      </c>
      <c r="G55">
        <v>6</v>
      </c>
      <c r="H55">
        <v>2008</v>
      </c>
      <c r="I55" t="s">
        <v>38</v>
      </c>
      <c r="J55">
        <v>2</v>
      </c>
      <c r="K55" s="1" t="str">
        <f t="shared" si="0"/>
        <v>Third place</v>
      </c>
      <c r="L55" s="5">
        <v>0</v>
      </c>
      <c r="M55" s="5">
        <v>0</v>
      </c>
      <c r="N55" s="5">
        <v>1</v>
      </c>
    </row>
    <row r="56" spans="1:14" x14ac:dyDescent="0.25">
      <c r="A56">
        <v>5</v>
      </c>
      <c r="B56">
        <v>15</v>
      </c>
      <c r="C56" t="s">
        <v>11</v>
      </c>
      <c r="D56" t="s">
        <v>54</v>
      </c>
      <c r="E56">
        <v>61</v>
      </c>
      <c r="F56" t="s">
        <v>95</v>
      </c>
      <c r="G56">
        <v>4</v>
      </c>
      <c r="H56">
        <v>2008</v>
      </c>
      <c r="I56" t="s">
        <v>38</v>
      </c>
      <c r="J56">
        <v>6</v>
      </c>
      <c r="K56" s="1" t="str">
        <f t="shared" si="0"/>
        <v>other</v>
      </c>
      <c r="L56" s="5">
        <v>0</v>
      </c>
      <c r="M56" s="5">
        <v>0</v>
      </c>
      <c r="N56" s="5">
        <v>0</v>
      </c>
    </row>
    <row r="57" spans="1:14" x14ac:dyDescent="0.25">
      <c r="A57">
        <v>6</v>
      </c>
      <c r="B57">
        <v>15</v>
      </c>
      <c r="C57" t="s">
        <v>11</v>
      </c>
      <c r="D57" t="s">
        <v>54</v>
      </c>
      <c r="E57">
        <v>67</v>
      </c>
      <c r="F57" t="s">
        <v>96</v>
      </c>
      <c r="G57">
        <v>3</v>
      </c>
      <c r="H57">
        <v>2008</v>
      </c>
      <c r="I57" t="s">
        <v>21</v>
      </c>
      <c r="J57">
        <v>1</v>
      </c>
      <c r="K57" s="1" t="str">
        <f t="shared" si="0"/>
        <v>other</v>
      </c>
      <c r="L57" s="5">
        <v>0</v>
      </c>
      <c r="M57" s="5">
        <v>0</v>
      </c>
      <c r="N57" s="5">
        <v>0</v>
      </c>
    </row>
    <row r="58" spans="1:14" x14ac:dyDescent="0.25">
      <c r="A58">
        <v>12</v>
      </c>
      <c r="B58">
        <v>22</v>
      </c>
      <c r="C58" t="s">
        <v>7</v>
      </c>
      <c r="D58" t="s">
        <v>9</v>
      </c>
      <c r="E58">
        <v>67</v>
      </c>
      <c r="F58" t="s">
        <v>97</v>
      </c>
      <c r="G58">
        <v>0</v>
      </c>
      <c r="H58">
        <v>2008</v>
      </c>
      <c r="I58" t="s">
        <v>21</v>
      </c>
      <c r="J58">
        <v>9</v>
      </c>
      <c r="K58" s="1" t="str">
        <f t="shared" si="0"/>
        <v>other</v>
      </c>
      <c r="L58" s="5">
        <v>0</v>
      </c>
      <c r="M58" s="5">
        <v>0</v>
      </c>
      <c r="N58" s="5">
        <v>0</v>
      </c>
    </row>
    <row r="59" spans="1:14" x14ac:dyDescent="0.25">
      <c r="A59">
        <v>1</v>
      </c>
      <c r="B59">
        <v>22</v>
      </c>
      <c r="C59" t="s">
        <v>7</v>
      </c>
      <c r="D59" t="s">
        <v>9</v>
      </c>
      <c r="E59">
        <v>56</v>
      </c>
      <c r="F59" s="1">
        <v>6.3858831018518511E-2</v>
      </c>
      <c r="G59">
        <v>10</v>
      </c>
      <c r="H59">
        <v>2008</v>
      </c>
      <c r="I59" t="s">
        <v>22</v>
      </c>
      <c r="J59">
        <v>1</v>
      </c>
      <c r="K59" s="1" t="str">
        <f t="shared" si="0"/>
        <v>Win</v>
      </c>
      <c r="L59" s="5">
        <v>1</v>
      </c>
      <c r="M59" s="5">
        <v>0</v>
      </c>
      <c r="N59" s="5">
        <v>0</v>
      </c>
    </row>
    <row r="60" spans="1:14" x14ac:dyDescent="0.25">
      <c r="A60">
        <v>9</v>
      </c>
      <c r="B60">
        <v>15</v>
      </c>
      <c r="C60" t="s">
        <v>11</v>
      </c>
      <c r="D60" t="s">
        <v>54</v>
      </c>
      <c r="E60">
        <v>56</v>
      </c>
      <c r="F60" t="s">
        <v>98</v>
      </c>
      <c r="G60">
        <v>0</v>
      </c>
      <c r="H60">
        <v>2008</v>
      </c>
      <c r="I60" t="s">
        <v>22</v>
      </c>
      <c r="J60">
        <v>6</v>
      </c>
      <c r="K60" s="1" t="str">
        <f t="shared" si="0"/>
        <v>other</v>
      </c>
      <c r="L60" s="5">
        <v>0</v>
      </c>
      <c r="M60" s="5">
        <v>0</v>
      </c>
      <c r="N60" s="5">
        <v>0</v>
      </c>
    </row>
    <row r="61" spans="1:14" x14ac:dyDescent="0.25">
      <c r="A61">
        <v>4</v>
      </c>
      <c r="B61">
        <v>15</v>
      </c>
      <c r="C61" t="s">
        <v>11</v>
      </c>
      <c r="D61" t="s">
        <v>54</v>
      </c>
      <c r="E61">
        <v>71</v>
      </c>
      <c r="F61" t="s">
        <v>99</v>
      </c>
      <c r="G61">
        <v>5</v>
      </c>
      <c r="H61">
        <v>2008</v>
      </c>
      <c r="I61" t="s">
        <v>30</v>
      </c>
      <c r="J61">
        <v>4</v>
      </c>
      <c r="K61" s="1" t="str">
        <f t="shared" si="0"/>
        <v>other</v>
      </c>
      <c r="L61" s="5">
        <v>0</v>
      </c>
      <c r="M61" s="5">
        <v>0</v>
      </c>
      <c r="N61" s="5">
        <v>0</v>
      </c>
    </row>
    <row r="62" spans="1:14" x14ac:dyDescent="0.25">
      <c r="A62">
        <v>5</v>
      </c>
      <c r="B62">
        <v>22</v>
      </c>
      <c r="C62" t="s">
        <v>7</v>
      </c>
      <c r="D62" t="s">
        <v>9</v>
      </c>
      <c r="E62">
        <v>71</v>
      </c>
      <c r="F62" t="s">
        <v>100</v>
      </c>
      <c r="G62">
        <v>4</v>
      </c>
      <c r="H62">
        <v>2008</v>
      </c>
      <c r="I62" t="s">
        <v>30</v>
      </c>
      <c r="J62">
        <v>7</v>
      </c>
      <c r="K62" s="1" t="str">
        <f t="shared" si="0"/>
        <v>other</v>
      </c>
      <c r="L62" s="5">
        <v>0</v>
      </c>
      <c r="M62" s="5">
        <v>0</v>
      </c>
      <c r="N62" s="5">
        <v>0</v>
      </c>
    </row>
    <row r="63" spans="1:14" x14ac:dyDescent="0.25">
      <c r="A63" t="s">
        <v>101</v>
      </c>
      <c r="B63">
        <v>1</v>
      </c>
      <c r="C63" t="s">
        <v>7</v>
      </c>
      <c r="D63" t="s">
        <v>9</v>
      </c>
      <c r="E63">
        <v>58</v>
      </c>
      <c r="F63" t="s">
        <v>102</v>
      </c>
      <c r="G63">
        <v>0</v>
      </c>
      <c r="H63">
        <v>2009</v>
      </c>
      <c r="I63" t="s">
        <v>39</v>
      </c>
      <c r="J63">
        <v>3</v>
      </c>
      <c r="K63" s="1" t="str">
        <f t="shared" si="0"/>
        <v>other</v>
      </c>
      <c r="L63" s="5">
        <v>0</v>
      </c>
      <c r="M63" s="5">
        <v>0</v>
      </c>
      <c r="N63" s="5">
        <v>0</v>
      </c>
    </row>
    <row r="64" spans="1:14" x14ac:dyDescent="0.25">
      <c r="A64">
        <v>13</v>
      </c>
      <c r="B64">
        <v>15</v>
      </c>
      <c r="C64" t="s">
        <v>11</v>
      </c>
      <c r="D64" t="s">
        <v>13</v>
      </c>
      <c r="E64">
        <v>56</v>
      </c>
      <c r="F64" t="s">
        <v>63</v>
      </c>
      <c r="G64">
        <v>0</v>
      </c>
      <c r="H64">
        <v>2009</v>
      </c>
      <c r="I64" t="s">
        <v>39</v>
      </c>
      <c r="J64">
        <v>18</v>
      </c>
      <c r="K64" s="1" t="str">
        <f t="shared" si="0"/>
        <v>other</v>
      </c>
      <c r="L64" s="5">
        <v>0</v>
      </c>
      <c r="M64" s="5">
        <v>0</v>
      </c>
      <c r="N64" s="5">
        <v>0</v>
      </c>
    </row>
    <row r="65" spans="1:14" x14ac:dyDescent="0.25">
      <c r="A65">
        <v>7</v>
      </c>
      <c r="B65">
        <v>1</v>
      </c>
      <c r="C65" t="s">
        <v>7</v>
      </c>
      <c r="D65" t="s">
        <v>9</v>
      </c>
      <c r="E65">
        <v>31</v>
      </c>
      <c r="F65" t="s">
        <v>103</v>
      </c>
      <c r="G65">
        <v>1</v>
      </c>
      <c r="H65">
        <v>2009</v>
      </c>
      <c r="I65" t="s">
        <v>20</v>
      </c>
      <c r="J65">
        <v>12</v>
      </c>
      <c r="K65" s="1" t="str">
        <f t="shared" si="0"/>
        <v>other</v>
      </c>
      <c r="L65" s="5">
        <v>0</v>
      </c>
      <c r="M65" s="5">
        <v>0</v>
      </c>
      <c r="N65" s="5">
        <v>0</v>
      </c>
    </row>
    <row r="66" spans="1:14" x14ac:dyDescent="0.25">
      <c r="A66">
        <v>15</v>
      </c>
      <c r="B66">
        <v>15</v>
      </c>
      <c r="C66" t="s">
        <v>11</v>
      </c>
      <c r="D66" t="s">
        <v>13</v>
      </c>
      <c r="E66">
        <v>30</v>
      </c>
      <c r="F66" t="s">
        <v>63</v>
      </c>
      <c r="G66">
        <v>0</v>
      </c>
      <c r="H66">
        <v>2009</v>
      </c>
      <c r="I66" t="s">
        <v>20</v>
      </c>
      <c r="J66">
        <v>13</v>
      </c>
      <c r="K66" s="1" t="str">
        <f t="shared" si="0"/>
        <v>other</v>
      </c>
      <c r="L66" s="5">
        <v>0</v>
      </c>
      <c r="M66" s="5">
        <v>0</v>
      </c>
      <c r="N66" s="5">
        <v>0</v>
      </c>
    </row>
    <row r="67" spans="1:14" x14ac:dyDescent="0.25">
      <c r="A67">
        <v>1</v>
      </c>
      <c r="B67">
        <v>15</v>
      </c>
      <c r="C67" t="s">
        <v>11</v>
      </c>
      <c r="D67" t="s">
        <v>13</v>
      </c>
      <c r="E67">
        <v>56</v>
      </c>
      <c r="F67" s="1">
        <v>8.1753298611111122E-2</v>
      </c>
      <c r="G67">
        <v>10</v>
      </c>
      <c r="H67">
        <v>2009</v>
      </c>
      <c r="I67" t="s">
        <v>22</v>
      </c>
      <c r="J67">
        <v>1</v>
      </c>
      <c r="K67" s="1" t="str">
        <f t="shared" ref="K67:K130" si="1">IF( A67=1,"Win",IF( A67=2,"Second place",IF( A67=3,"Third place","other")))</f>
        <v>Win</v>
      </c>
      <c r="L67" s="5">
        <v>1</v>
      </c>
      <c r="M67" s="5">
        <v>0</v>
      </c>
      <c r="N67" s="5">
        <v>0</v>
      </c>
    </row>
    <row r="68" spans="1:14" x14ac:dyDescent="0.25">
      <c r="A68">
        <v>6</v>
      </c>
      <c r="B68">
        <v>1</v>
      </c>
      <c r="C68" t="s">
        <v>7</v>
      </c>
      <c r="D68" t="s">
        <v>9</v>
      </c>
      <c r="E68">
        <v>56</v>
      </c>
      <c r="F68" t="s">
        <v>104</v>
      </c>
      <c r="G68">
        <v>3</v>
      </c>
      <c r="H68">
        <v>2009</v>
      </c>
      <c r="I68" t="s">
        <v>22</v>
      </c>
      <c r="J68">
        <v>9</v>
      </c>
      <c r="K68" s="1" t="str">
        <f t="shared" si="1"/>
        <v>other</v>
      </c>
      <c r="L68" s="5">
        <v>0</v>
      </c>
      <c r="M68" s="5">
        <v>0</v>
      </c>
      <c r="N68" s="5">
        <v>0</v>
      </c>
    </row>
    <row r="69" spans="1:14" x14ac:dyDescent="0.25">
      <c r="A69">
        <v>2</v>
      </c>
      <c r="B69">
        <v>15</v>
      </c>
      <c r="C69" t="s">
        <v>11</v>
      </c>
      <c r="D69" t="s">
        <v>13</v>
      </c>
      <c r="E69">
        <v>57</v>
      </c>
      <c r="F69" t="s">
        <v>105</v>
      </c>
      <c r="G69">
        <v>8</v>
      </c>
      <c r="H69">
        <v>2009</v>
      </c>
      <c r="I69" t="s">
        <v>35</v>
      </c>
      <c r="J69">
        <v>3</v>
      </c>
      <c r="K69" s="1" t="str">
        <f t="shared" si="1"/>
        <v>Second place</v>
      </c>
      <c r="L69" s="5">
        <v>0</v>
      </c>
      <c r="M69" s="5">
        <v>1</v>
      </c>
      <c r="N69" s="5">
        <v>0</v>
      </c>
    </row>
    <row r="70" spans="1:14" x14ac:dyDescent="0.25">
      <c r="A70">
        <v>4</v>
      </c>
      <c r="B70">
        <v>1</v>
      </c>
      <c r="C70" t="s">
        <v>7</v>
      </c>
      <c r="D70" t="s">
        <v>9</v>
      </c>
      <c r="E70">
        <v>57</v>
      </c>
      <c r="F70" t="s">
        <v>106</v>
      </c>
      <c r="G70">
        <v>5</v>
      </c>
      <c r="H70">
        <v>2009</v>
      </c>
      <c r="I70" t="s">
        <v>35</v>
      </c>
      <c r="J70">
        <v>5</v>
      </c>
      <c r="K70" s="1" t="str">
        <f t="shared" si="1"/>
        <v>other</v>
      </c>
      <c r="L70" s="5">
        <v>0</v>
      </c>
      <c r="M70" s="5">
        <v>0</v>
      </c>
      <c r="N70" s="5">
        <v>0</v>
      </c>
    </row>
    <row r="71" spans="1:14" x14ac:dyDescent="0.25">
      <c r="A71">
        <v>4</v>
      </c>
      <c r="B71">
        <v>15</v>
      </c>
      <c r="C71" t="s">
        <v>11</v>
      </c>
      <c r="D71" t="s">
        <v>13</v>
      </c>
      <c r="E71">
        <v>66</v>
      </c>
      <c r="F71" t="s">
        <v>107</v>
      </c>
      <c r="G71">
        <v>5</v>
      </c>
      <c r="H71">
        <v>2009</v>
      </c>
      <c r="I71" t="s">
        <v>26</v>
      </c>
      <c r="J71">
        <v>2</v>
      </c>
      <c r="K71" s="1" t="str">
        <f t="shared" si="1"/>
        <v>other</v>
      </c>
      <c r="L71" s="5">
        <v>0</v>
      </c>
      <c r="M71" s="5">
        <v>0</v>
      </c>
      <c r="N71" s="5">
        <v>0</v>
      </c>
    </row>
    <row r="72" spans="1:14" x14ac:dyDescent="0.25">
      <c r="A72">
        <v>9</v>
      </c>
      <c r="B72">
        <v>1</v>
      </c>
      <c r="C72" t="s">
        <v>7</v>
      </c>
      <c r="D72" t="s">
        <v>9</v>
      </c>
      <c r="E72">
        <v>65</v>
      </c>
      <c r="F72" t="s">
        <v>75</v>
      </c>
      <c r="G72">
        <v>0</v>
      </c>
      <c r="H72">
        <v>2009</v>
      </c>
      <c r="I72" t="s">
        <v>26</v>
      </c>
      <c r="J72">
        <v>14</v>
      </c>
      <c r="K72" s="1" t="str">
        <f t="shared" si="1"/>
        <v>other</v>
      </c>
      <c r="L72" s="5">
        <v>0</v>
      </c>
      <c r="M72" s="5">
        <v>0</v>
      </c>
      <c r="N72" s="5">
        <v>0</v>
      </c>
    </row>
    <row r="73" spans="1:14" x14ac:dyDescent="0.25">
      <c r="A73">
        <v>12</v>
      </c>
      <c r="B73">
        <v>1</v>
      </c>
      <c r="C73" t="s">
        <v>7</v>
      </c>
      <c r="D73" t="s">
        <v>9</v>
      </c>
      <c r="E73">
        <v>77</v>
      </c>
      <c r="F73" t="s">
        <v>75</v>
      </c>
      <c r="G73">
        <v>0</v>
      </c>
      <c r="H73">
        <v>2009</v>
      </c>
      <c r="I73" t="s">
        <v>27</v>
      </c>
      <c r="J73">
        <v>4</v>
      </c>
      <c r="K73" s="1" t="str">
        <f t="shared" si="1"/>
        <v>other</v>
      </c>
      <c r="L73" s="5">
        <v>0</v>
      </c>
      <c r="M73" s="5">
        <v>0</v>
      </c>
      <c r="N73" s="5">
        <v>0</v>
      </c>
    </row>
    <row r="74" spans="1:14" x14ac:dyDescent="0.25">
      <c r="A74" t="s">
        <v>64</v>
      </c>
      <c r="B74">
        <v>15</v>
      </c>
      <c r="C74" t="s">
        <v>11</v>
      </c>
      <c r="D74" t="s">
        <v>13</v>
      </c>
      <c r="E74">
        <v>15</v>
      </c>
      <c r="F74" t="s">
        <v>63</v>
      </c>
      <c r="G74">
        <v>0</v>
      </c>
      <c r="H74">
        <v>2009</v>
      </c>
      <c r="I74" t="s">
        <v>27</v>
      </c>
      <c r="J74">
        <v>19</v>
      </c>
      <c r="K74" s="1" t="str">
        <f t="shared" si="1"/>
        <v>other</v>
      </c>
      <c r="L74" s="5">
        <v>0</v>
      </c>
      <c r="M74" s="5">
        <v>0</v>
      </c>
      <c r="N74" s="5">
        <v>0</v>
      </c>
    </row>
    <row r="75" spans="1:14" x14ac:dyDescent="0.25">
      <c r="A75">
        <v>3</v>
      </c>
      <c r="B75">
        <v>15</v>
      </c>
      <c r="C75" t="s">
        <v>11</v>
      </c>
      <c r="D75" t="s">
        <v>13</v>
      </c>
      <c r="E75">
        <v>58</v>
      </c>
      <c r="F75" t="s">
        <v>108</v>
      </c>
      <c r="G75">
        <v>6</v>
      </c>
      <c r="H75">
        <v>2009</v>
      </c>
      <c r="I75" t="s">
        <v>55</v>
      </c>
      <c r="J75">
        <v>1</v>
      </c>
      <c r="K75" s="1" t="str">
        <f t="shared" si="1"/>
        <v>Third place</v>
      </c>
      <c r="L75" s="5">
        <v>0</v>
      </c>
      <c r="M75" s="5">
        <v>0</v>
      </c>
      <c r="N75" s="5">
        <v>1</v>
      </c>
    </row>
    <row r="76" spans="1:14" x14ac:dyDescent="0.25">
      <c r="A76">
        <v>13</v>
      </c>
      <c r="B76">
        <v>1</v>
      </c>
      <c r="C76" t="s">
        <v>7</v>
      </c>
      <c r="D76" t="s">
        <v>9</v>
      </c>
      <c r="E76">
        <v>58</v>
      </c>
      <c r="F76" t="s">
        <v>109</v>
      </c>
      <c r="G76">
        <v>0</v>
      </c>
      <c r="H76">
        <v>2009</v>
      </c>
      <c r="I76" t="s">
        <v>55</v>
      </c>
      <c r="J76">
        <v>16</v>
      </c>
      <c r="K76" s="1" t="str">
        <f t="shared" si="1"/>
        <v>other</v>
      </c>
      <c r="L76" s="5">
        <v>0</v>
      </c>
      <c r="M76" s="5">
        <v>0</v>
      </c>
      <c r="N76" s="5">
        <v>0</v>
      </c>
    </row>
    <row r="77" spans="1:14" x14ac:dyDescent="0.25">
      <c r="A77">
        <v>1</v>
      </c>
      <c r="B77">
        <v>15</v>
      </c>
      <c r="C77" t="s">
        <v>11</v>
      </c>
      <c r="D77" t="s">
        <v>13</v>
      </c>
      <c r="E77">
        <v>60</v>
      </c>
      <c r="F77" s="1">
        <v>5.7515370370370376E-2</v>
      </c>
      <c r="G77">
        <v>10</v>
      </c>
      <c r="H77">
        <v>2009</v>
      </c>
      <c r="I77" t="s">
        <v>23</v>
      </c>
      <c r="J77">
        <v>1</v>
      </c>
      <c r="K77" s="1" t="str">
        <f t="shared" si="1"/>
        <v>Win</v>
      </c>
      <c r="L77" s="5">
        <v>1</v>
      </c>
      <c r="M77" s="5">
        <v>0</v>
      </c>
      <c r="N77" s="5">
        <v>0</v>
      </c>
    </row>
    <row r="78" spans="1:14" x14ac:dyDescent="0.25">
      <c r="A78">
        <v>16</v>
      </c>
      <c r="B78">
        <v>1</v>
      </c>
      <c r="C78" t="s">
        <v>7</v>
      </c>
      <c r="D78" t="s">
        <v>9</v>
      </c>
      <c r="E78">
        <v>59</v>
      </c>
      <c r="F78" t="s">
        <v>75</v>
      </c>
      <c r="G78">
        <v>0</v>
      </c>
      <c r="H78">
        <v>2009</v>
      </c>
      <c r="I78" t="s">
        <v>23</v>
      </c>
      <c r="J78">
        <v>18</v>
      </c>
      <c r="K78" s="1" t="str">
        <f t="shared" si="1"/>
        <v>other</v>
      </c>
      <c r="L78" s="5">
        <v>0</v>
      </c>
      <c r="M78" s="5">
        <v>0</v>
      </c>
      <c r="N78" s="5">
        <v>0</v>
      </c>
    </row>
    <row r="79" spans="1:14" x14ac:dyDescent="0.25">
      <c r="A79">
        <v>2</v>
      </c>
      <c r="B79">
        <v>15</v>
      </c>
      <c r="C79" t="s">
        <v>11</v>
      </c>
      <c r="D79" t="s">
        <v>13</v>
      </c>
      <c r="E79">
        <v>60</v>
      </c>
      <c r="F79" t="s">
        <v>110</v>
      </c>
      <c r="G79">
        <v>8</v>
      </c>
      <c r="H79">
        <v>2009</v>
      </c>
      <c r="I79" t="s">
        <v>28</v>
      </c>
      <c r="J79">
        <v>4</v>
      </c>
      <c r="K79" s="1" t="str">
        <f t="shared" si="1"/>
        <v>Second place</v>
      </c>
      <c r="L79" s="5">
        <v>0</v>
      </c>
      <c r="M79" s="5">
        <v>1</v>
      </c>
      <c r="N79" s="5">
        <v>0</v>
      </c>
    </row>
    <row r="80" spans="1:14" x14ac:dyDescent="0.25">
      <c r="A80">
        <v>18</v>
      </c>
      <c r="B80">
        <v>1</v>
      </c>
      <c r="C80" t="s">
        <v>7</v>
      </c>
      <c r="D80" t="s">
        <v>9</v>
      </c>
      <c r="E80">
        <v>59</v>
      </c>
      <c r="F80" t="s">
        <v>75</v>
      </c>
      <c r="G80">
        <v>0</v>
      </c>
      <c r="H80">
        <v>2009</v>
      </c>
      <c r="I80" t="s">
        <v>28</v>
      </c>
      <c r="J80">
        <v>5</v>
      </c>
      <c r="K80" s="1" t="str">
        <f t="shared" si="1"/>
        <v>other</v>
      </c>
      <c r="L80" s="5">
        <v>0</v>
      </c>
      <c r="M80" s="5">
        <v>0</v>
      </c>
      <c r="N80" s="5">
        <v>0</v>
      </c>
    </row>
    <row r="81" spans="1:14" x14ac:dyDescent="0.25">
      <c r="A81">
        <v>1</v>
      </c>
      <c r="B81">
        <v>1</v>
      </c>
      <c r="C81" t="s">
        <v>7</v>
      </c>
      <c r="D81" t="s">
        <v>9</v>
      </c>
      <c r="E81">
        <v>70</v>
      </c>
      <c r="F81" s="1">
        <v>6.8331898148148149E-2</v>
      </c>
      <c r="G81">
        <v>10</v>
      </c>
      <c r="H81">
        <v>2009</v>
      </c>
      <c r="I81" t="s">
        <v>29</v>
      </c>
      <c r="J81">
        <v>2</v>
      </c>
      <c r="K81" s="1" t="str">
        <f t="shared" si="1"/>
        <v>Win</v>
      </c>
      <c r="L81" s="5">
        <v>1</v>
      </c>
      <c r="M81" s="5">
        <v>0</v>
      </c>
      <c r="N81" s="5">
        <v>0</v>
      </c>
    </row>
    <row r="82" spans="1:14" x14ac:dyDescent="0.25">
      <c r="A82" t="s">
        <v>64</v>
      </c>
      <c r="B82">
        <v>15</v>
      </c>
      <c r="C82" t="s">
        <v>11</v>
      </c>
      <c r="D82" t="s">
        <v>13</v>
      </c>
      <c r="E82">
        <v>29</v>
      </c>
      <c r="F82" t="s">
        <v>63</v>
      </c>
      <c r="G82">
        <v>0</v>
      </c>
      <c r="H82">
        <v>2009</v>
      </c>
      <c r="I82" t="s">
        <v>29</v>
      </c>
      <c r="J82">
        <v>4</v>
      </c>
      <c r="K82" s="1" t="str">
        <f t="shared" si="1"/>
        <v>other</v>
      </c>
      <c r="L82" s="5">
        <v>0</v>
      </c>
      <c r="M82" s="5">
        <v>0</v>
      </c>
      <c r="N82" s="5">
        <v>0</v>
      </c>
    </row>
    <row r="83" spans="1:14" x14ac:dyDescent="0.25">
      <c r="A83">
        <v>2</v>
      </c>
      <c r="B83">
        <v>1</v>
      </c>
      <c r="C83" t="s">
        <v>7</v>
      </c>
      <c r="D83" t="s">
        <v>9</v>
      </c>
      <c r="E83">
        <v>57</v>
      </c>
      <c r="F83" t="s">
        <v>111</v>
      </c>
      <c r="G83">
        <v>8</v>
      </c>
      <c r="H83">
        <v>2009</v>
      </c>
      <c r="I83" t="s">
        <v>31</v>
      </c>
      <c r="J83">
        <v>1</v>
      </c>
      <c r="K83" s="1" t="str">
        <f t="shared" si="1"/>
        <v>Second place</v>
      </c>
      <c r="L83" s="5">
        <v>0</v>
      </c>
      <c r="M83" s="5">
        <v>1</v>
      </c>
      <c r="N83" s="5">
        <v>0</v>
      </c>
    </row>
    <row r="84" spans="1:14" x14ac:dyDescent="0.25">
      <c r="A84" t="s">
        <v>64</v>
      </c>
      <c r="B84">
        <v>15</v>
      </c>
      <c r="C84" t="s">
        <v>11</v>
      </c>
      <c r="D84" t="s">
        <v>13</v>
      </c>
      <c r="E84">
        <v>23</v>
      </c>
      <c r="F84" t="s">
        <v>63</v>
      </c>
      <c r="G84">
        <v>0</v>
      </c>
      <c r="H84">
        <v>2009</v>
      </c>
      <c r="I84" t="s">
        <v>31</v>
      </c>
      <c r="J84">
        <v>4</v>
      </c>
      <c r="K84" s="1" t="str">
        <f t="shared" si="1"/>
        <v>other</v>
      </c>
      <c r="L84" s="5">
        <v>0</v>
      </c>
      <c r="M84" s="5">
        <v>0</v>
      </c>
      <c r="N84" s="5">
        <v>0</v>
      </c>
    </row>
    <row r="85" spans="1:14" x14ac:dyDescent="0.25">
      <c r="A85">
        <v>3</v>
      </c>
      <c r="B85">
        <v>15</v>
      </c>
      <c r="C85" t="s">
        <v>11</v>
      </c>
      <c r="D85" t="s">
        <v>13</v>
      </c>
      <c r="E85">
        <v>44</v>
      </c>
      <c r="F85" t="s">
        <v>112</v>
      </c>
      <c r="G85">
        <v>6</v>
      </c>
      <c r="H85">
        <v>2009</v>
      </c>
      <c r="I85" t="s">
        <v>24</v>
      </c>
      <c r="J85">
        <v>8</v>
      </c>
      <c r="K85" s="1" t="str">
        <f t="shared" si="1"/>
        <v>Third place</v>
      </c>
      <c r="L85" s="5">
        <v>0</v>
      </c>
      <c r="M85" s="5">
        <v>0</v>
      </c>
      <c r="N85" s="5">
        <v>1</v>
      </c>
    </row>
    <row r="86" spans="1:14" x14ac:dyDescent="0.25">
      <c r="A86" t="s">
        <v>64</v>
      </c>
      <c r="B86">
        <v>1</v>
      </c>
      <c r="C86" t="s">
        <v>7</v>
      </c>
      <c r="D86" t="s">
        <v>9</v>
      </c>
      <c r="E86">
        <v>0</v>
      </c>
      <c r="F86" t="s">
        <v>63</v>
      </c>
      <c r="G86">
        <v>0</v>
      </c>
      <c r="H86">
        <v>2009</v>
      </c>
      <c r="I86" t="s">
        <v>24</v>
      </c>
      <c r="J86">
        <v>12</v>
      </c>
      <c r="K86" s="1" t="str">
        <f t="shared" si="1"/>
        <v>other</v>
      </c>
      <c r="L86" s="5">
        <v>0</v>
      </c>
      <c r="M86" s="5">
        <v>0</v>
      </c>
      <c r="N86" s="5">
        <v>0</v>
      </c>
    </row>
    <row r="87" spans="1:14" x14ac:dyDescent="0.25">
      <c r="A87">
        <v>8</v>
      </c>
      <c r="B87">
        <v>15</v>
      </c>
      <c r="C87" t="s">
        <v>11</v>
      </c>
      <c r="D87" t="s">
        <v>13</v>
      </c>
      <c r="E87">
        <v>53</v>
      </c>
      <c r="F87" t="s">
        <v>113</v>
      </c>
      <c r="G87">
        <v>1</v>
      </c>
      <c r="H87">
        <v>2009</v>
      </c>
      <c r="I87" t="s">
        <v>32</v>
      </c>
      <c r="J87">
        <v>1</v>
      </c>
      <c r="K87" s="1" t="str">
        <f t="shared" si="1"/>
        <v>other</v>
      </c>
      <c r="L87" s="5">
        <v>0</v>
      </c>
      <c r="M87" s="5">
        <v>0</v>
      </c>
      <c r="N87" s="5">
        <v>0</v>
      </c>
    </row>
    <row r="88" spans="1:14" x14ac:dyDescent="0.25">
      <c r="A88">
        <v>12</v>
      </c>
      <c r="B88">
        <v>1</v>
      </c>
      <c r="C88" t="s">
        <v>7</v>
      </c>
      <c r="D88" t="s">
        <v>9</v>
      </c>
      <c r="E88">
        <v>52</v>
      </c>
      <c r="F88" t="s">
        <v>63</v>
      </c>
      <c r="G88">
        <v>0</v>
      </c>
      <c r="H88">
        <v>2009</v>
      </c>
      <c r="I88" t="s">
        <v>32</v>
      </c>
      <c r="J88">
        <v>9</v>
      </c>
      <c r="K88" s="1" t="str">
        <f t="shared" si="1"/>
        <v>other</v>
      </c>
      <c r="L88" s="5">
        <v>0</v>
      </c>
      <c r="M88" s="5">
        <v>0</v>
      </c>
      <c r="N88" s="5">
        <v>0</v>
      </c>
    </row>
    <row r="89" spans="1:14" x14ac:dyDescent="0.25">
      <c r="A89">
        <v>1</v>
      </c>
      <c r="B89">
        <v>1</v>
      </c>
      <c r="C89" t="s">
        <v>7</v>
      </c>
      <c r="D89" t="s">
        <v>9</v>
      </c>
      <c r="E89">
        <v>61</v>
      </c>
      <c r="F89" s="1">
        <v>8.0628900462962963E-2</v>
      </c>
      <c r="G89">
        <v>10</v>
      </c>
      <c r="H89">
        <v>2009</v>
      </c>
      <c r="I89" t="s">
        <v>38</v>
      </c>
      <c r="J89">
        <v>1</v>
      </c>
      <c r="K89" s="1" t="str">
        <f t="shared" si="1"/>
        <v>Win</v>
      </c>
      <c r="L89" s="5">
        <v>1</v>
      </c>
      <c r="M89" s="5">
        <v>0</v>
      </c>
      <c r="N89" s="5">
        <v>0</v>
      </c>
    </row>
    <row r="90" spans="1:14" x14ac:dyDescent="0.25">
      <c r="A90">
        <v>4</v>
      </c>
      <c r="B90">
        <v>15</v>
      </c>
      <c r="C90" t="s">
        <v>11</v>
      </c>
      <c r="D90" t="s">
        <v>13</v>
      </c>
      <c r="E90">
        <v>61</v>
      </c>
      <c r="F90" t="s">
        <v>114</v>
      </c>
      <c r="G90">
        <v>5</v>
      </c>
      <c r="H90">
        <v>2009</v>
      </c>
      <c r="I90" t="s">
        <v>38</v>
      </c>
      <c r="J90">
        <v>2</v>
      </c>
      <c r="K90" s="1" t="str">
        <f t="shared" si="1"/>
        <v>other</v>
      </c>
      <c r="L90" s="5">
        <v>0</v>
      </c>
      <c r="M90" s="5">
        <v>0</v>
      </c>
      <c r="N90" s="5">
        <v>0</v>
      </c>
    </row>
    <row r="91" spans="1:14" x14ac:dyDescent="0.25">
      <c r="A91">
        <v>1</v>
      </c>
      <c r="B91">
        <v>15</v>
      </c>
      <c r="C91" t="s">
        <v>11</v>
      </c>
      <c r="D91" t="s">
        <v>13</v>
      </c>
      <c r="E91">
        <v>53</v>
      </c>
      <c r="F91" s="1">
        <v>6.1347719907407401E-2</v>
      </c>
      <c r="G91">
        <v>10</v>
      </c>
      <c r="H91">
        <v>2009</v>
      </c>
      <c r="I91" t="s">
        <v>21</v>
      </c>
      <c r="J91">
        <v>1</v>
      </c>
      <c r="K91" s="1" t="str">
        <f t="shared" si="1"/>
        <v>Win</v>
      </c>
      <c r="L91" s="5">
        <v>1</v>
      </c>
      <c r="M91" s="5">
        <v>0</v>
      </c>
      <c r="N91" s="5">
        <v>0</v>
      </c>
    </row>
    <row r="92" spans="1:14" x14ac:dyDescent="0.25">
      <c r="A92">
        <v>3</v>
      </c>
      <c r="B92">
        <v>1</v>
      </c>
      <c r="C92" t="s">
        <v>7</v>
      </c>
      <c r="D92" t="s">
        <v>9</v>
      </c>
      <c r="E92">
        <v>53</v>
      </c>
      <c r="F92" t="s">
        <v>115</v>
      </c>
      <c r="G92">
        <v>6</v>
      </c>
      <c r="H92">
        <v>2009</v>
      </c>
      <c r="I92" t="s">
        <v>21</v>
      </c>
      <c r="J92">
        <v>3</v>
      </c>
      <c r="K92" s="1" t="str">
        <f t="shared" si="1"/>
        <v>Third place</v>
      </c>
      <c r="L92" s="5">
        <v>0</v>
      </c>
      <c r="M92" s="5">
        <v>0</v>
      </c>
      <c r="N92" s="5">
        <v>1</v>
      </c>
    </row>
    <row r="93" spans="1:14" x14ac:dyDescent="0.25">
      <c r="A93">
        <v>3</v>
      </c>
      <c r="B93">
        <v>1</v>
      </c>
      <c r="C93" t="s">
        <v>7</v>
      </c>
      <c r="D93" t="s">
        <v>9</v>
      </c>
      <c r="E93">
        <v>71</v>
      </c>
      <c r="F93" t="s">
        <v>116</v>
      </c>
      <c r="G93">
        <v>6</v>
      </c>
      <c r="H93">
        <v>2009</v>
      </c>
      <c r="I93" t="s">
        <v>30</v>
      </c>
      <c r="J93">
        <v>15</v>
      </c>
      <c r="K93" s="1" t="str">
        <f t="shared" si="1"/>
        <v>Third place</v>
      </c>
      <c r="L93" s="5">
        <v>0</v>
      </c>
      <c r="M93" s="5">
        <v>0</v>
      </c>
      <c r="N93" s="5">
        <v>1</v>
      </c>
    </row>
    <row r="94" spans="1:14" x14ac:dyDescent="0.25">
      <c r="A94">
        <v>4</v>
      </c>
      <c r="B94">
        <v>15</v>
      </c>
      <c r="C94" t="s">
        <v>11</v>
      </c>
      <c r="D94" t="s">
        <v>13</v>
      </c>
      <c r="E94">
        <v>71</v>
      </c>
      <c r="F94" t="s">
        <v>117</v>
      </c>
      <c r="G94">
        <v>5</v>
      </c>
      <c r="H94">
        <v>2009</v>
      </c>
      <c r="I94" t="s">
        <v>30</v>
      </c>
      <c r="J94">
        <v>17</v>
      </c>
      <c r="K94" s="1" t="str">
        <f t="shared" si="1"/>
        <v>other</v>
      </c>
      <c r="L94" s="5">
        <v>0</v>
      </c>
      <c r="M94" s="5">
        <v>0</v>
      </c>
      <c r="N94" s="5">
        <v>0</v>
      </c>
    </row>
    <row r="95" spans="1:14" x14ac:dyDescent="0.25">
      <c r="A95">
        <v>1</v>
      </c>
      <c r="B95">
        <v>15</v>
      </c>
      <c r="C95" t="s">
        <v>11</v>
      </c>
      <c r="D95" t="s">
        <v>13</v>
      </c>
      <c r="E95">
        <v>55</v>
      </c>
      <c r="F95" s="1">
        <v>6.5317291666666666E-2</v>
      </c>
      <c r="G95">
        <v>10</v>
      </c>
      <c r="H95">
        <v>2009</v>
      </c>
      <c r="I95" t="s">
        <v>25</v>
      </c>
      <c r="J95">
        <v>1</v>
      </c>
      <c r="K95" s="1" t="str">
        <f t="shared" si="1"/>
        <v>Win</v>
      </c>
      <c r="L95" s="5">
        <v>1</v>
      </c>
      <c r="M95" s="5">
        <v>0</v>
      </c>
      <c r="N95" s="5">
        <v>0</v>
      </c>
    </row>
    <row r="96" spans="1:14" x14ac:dyDescent="0.25">
      <c r="A96" t="s">
        <v>64</v>
      </c>
      <c r="B96">
        <v>1</v>
      </c>
      <c r="C96" t="s">
        <v>7</v>
      </c>
      <c r="D96" t="s">
        <v>9</v>
      </c>
      <c r="E96">
        <v>20</v>
      </c>
      <c r="F96" t="s">
        <v>63</v>
      </c>
      <c r="G96">
        <v>0</v>
      </c>
      <c r="H96">
        <v>2009</v>
      </c>
      <c r="I96" t="s">
        <v>25</v>
      </c>
      <c r="J96">
        <v>2</v>
      </c>
      <c r="K96" s="1" t="str">
        <f t="shared" si="1"/>
        <v>other</v>
      </c>
      <c r="L96" s="5">
        <v>0</v>
      </c>
      <c r="M96" s="5">
        <v>0</v>
      </c>
      <c r="N96" s="5">
        <v>0</v>
      </c>
    </row>
    <row r="97" spans="1:14" x14ac:dyDescent="0.25">
      <c r="A97">
        <v>3</v>
      </c>
      <c r="B97">
        <v>2</v>
      </c>
      <c r="C97" t="s">
        <v>7</v>
      </c>
      <c r="D97" t="s">
        <v>9</v>
      </c>
      <c r="E97">
        <v>49</v>
      </c>
      <c r="F97" t="s">
        <v>118</v>
      </c>
      <c r="G97">
        <v>15</v>
      </c>
      <c r="H97">
        <v>2010</v>
      </c>
      <c r="I97" t="s">
        <v>35</v>
      </c>
      <c r="J97">
        <v>1</v>
      </c>
      <c r="K97" s="1" t="str">
        <f t="shared" si="1"/>
        <v>Third place</v>
      </c>
      <c r="L97" s="5">
        <v>0</v>
      </c>
      <c r="M97" s="5">
        <v>0</v>
      </c>
      <c r="N97" s="5">
        <v>1</v>
      </c>
    </row>
    <row r="98" spans="1:14" x14ac:dyDescent="0.25">
      <c r="A98">
        <v>4</v>
      </c>
      <c r="B98">
        <v>5</v>
      </c>
      <c r="C98" t="s">
        <v>11</v>
      </c>
      <c r="D98" t="s">
        <v>13</v>
      </c>
      <c r="E98">
        <v>49</v>
      </c>
      <c r="F98" t="s">
        <v>119</v>
      </c>
      <c r="G98">
        <v>12</v>
      </c>
      <c r="H98">
        <v>2010</v>
      </c>
      <c r="I98" t="s">
        <v>35</v>
      </c>
      <c r="J98">
        <v>4</v>
      </c>
      <c r="K98" s="1" t="str">
        <f t="shared" si="1"/>
        <v>other</v>
      </c>
      <c r="L98" s="5">
        <v>0</v>
      </c>
      <c r="M98" s="5">
        <v>0</v>
      </c>
      <c r="N98" s="5">
        <v>0</v>
      </c>
    </row>
    <row r="99" spans="1:14" x14ac:dyDescent="0.25">
      <c r="A99">
        <v>6</v>
      </c>
      <c r="B99">
        <v>2</v>
      </c>
      <c r="C99" t="s">
        <v>7</v>
      </c>
      <c r="D99" t="s">
        <v>9</v>
      </c>
      <c r="E99">
        <v>58</v>
      </c>
      <c r="F99" t="s">
        <v>120</v>
      </c>
      <c r="G99">
        <v>8</v>
      </c>
      <c r="H99">
        <v>2010</v>
      </c>
      <c r="I99" t="s">
        <v>39</v>
      </c>
      <c r="J99">
        <v>1</v>
      </c>
      <c r="K99" s="1" t="str">
        <f t="shared" si="1"/>
        <v>other</v>
      </c>
      <c r="L99" s="5">
        <v>0</v>
      </c>
      <c r="M99" s="5">
        <v>0</v>
      </c>
      <c r="N99" s="5">
        <v>0</v>
      </c>
    </row>
    <row r="100" spans="1:14" x14ac:dyDescent="0.25">
      <c r="A100" t="s">
        <v>64</v>
      </c>
      <c r="B100">
        <v>5</v>
      </c>
      <c r="C100" t="s">
        <v>11</v>
      </c>
      <c r="D100" t="s">
        <v>13</v>
      </c>
      <c r="E100">
        <v>25</v>
      </c>
      <c r="F100" t="s">
        <v>63</v>
      </c>
      <c r="G100">
        <v>0</v>
      </c>
      <c r="H100">
        <v>2010</v>
      </c>
      <c r="I100" t="s">
        <v>39</v>
      </c>
      <c r="J100">
        <v>11</v>
      </c>
      <c r="K100" s="1" t="str">
        <f t="shared" si="1"/>
        <v>other</v>
      </c>
      <c r="L100" s="5">
        <v>0</v>
      </c>
      <c r="M100" s="5">
        <v>0</v>
      </c>
      <c r="N100" s="5">
        <v>0</v>
      </c>
    </row>
    <row r="101" spans="1:14" x14ac:dyDescent="0.25">
      <c r="A101">
        <v>1</v>
      </c>
      <c r="B101">
        <v>5</v>
      </c>
      <c r="C101" t="s">
        <v>11</v>
      </c>
      <c r="D101" t="s">
        <v>13</v>
      </c>
      <c r="E101">
        <v>56</v>
      </c>
      <c r="F101" s="1">
        <v>6.5143657407407407E-2</v>
      </c>
      <c r="G101">
        <v>25</v>
      </c>
      <c r="H101">
        <v>2010</v>
      </c>
      <c r="I101" t="s">
        <v>20</v>
      </c>
      <c r="J101">
        <v>3</v>
      </c>
      <c r="K101" s="1" t="str">
        <f t="shared" si="1"/>
        <v>Win</v>
      </c>
      <c r="L101" s="5">
        <v>1</v>
      </c>
      <c r="M101" s="5">
        <v>0</v>
      </c>
      <c r="N101" s="5">
        <v>0</v>
      </c>
    </row>
    <row r="102" spans="1:14" x14ac:dyDescent="0.25">
      <c r="A102">
        <v>6</v>
      </c>
      <c r="B102">
        <v>2</v>
      </c>
      <c r="C102" t="s">
        <v>7</v>
      </c>
      <c r="D102" t="s">
        <v>9</v>
      </c>
      <c r="E102">
        <v>56</v>
      </c>
      <c r="F102" t="s">
        <v>121</v>
      </c>
      <c r="G102">
        <v>8</v>
      </c>
      <c r="H102">
        <v>2010</v>
      </c>
      <c r="I102" t="s">
        <v>20</v>
      </c>
      <c r="J102">
        <v>20</v>
      </c>
      <c r="K102" s="1" t="str">
        <f t="shared" si="1"/>
        <v>other</v>
      </c>
      <c r="L102" s="5">
        <v>0</v>
      </c>
      <c r="M102" s="5">
        <v>0</v>
      </c>
      <c r="N102" s="5">
        <v>0</v>
      </c>
    </row>
    <row r="103" spans="1:14" x14ac:dyDescent="0.25">
      <c r="A103">
        <v>2</v>
      </c>
      <c r="B103">
        <v>2</v>
      </c>
      <c r="C103" t="s">
        <v>7</v>
      </c>
      <c r="D103" t="s">
        <v>9</v>
      </c>
      <c r="E103">
        <v>56</v>
      </c>
      <c r="F103" t="s">
        <v>122</v>
      </c>
      <c r="G103">
        <v>18</v>
      </c>
      <c r="H103">
        <v>2010</v>
      </c>
      <c r="I103" t="s">
        <v>22</v>
      </c>
      <c r="J103">
        <v>1</v>
      </c>
      <c r="K103" s="1" t="str">
        <f t="shared" si="1"/>
        <v>Second place</v>
      </c>
      <c r="L103" s="5">
        <v>0</v>
      </c>
      <c r="M103" s="5">
        <v>1</v>
      </c>
      <c r="N103" s="5">
        <v>0</v>
      </c>
    </row>
    <row r="104" spans="1:14" x14ac:dyDescent="0.25">
      <c r="A104">
        <v>6</v>
      </c>
      <c r="B104">
        <v>5</v>
      </c>
      <c r="C104" t="s">
        <v>11</v>
      </c>
      <c r="D104" t="s">
        <v>13</v>
      </c>
      <c r="E104">
        <v>56</v>
      </c>
      <c r="F104" t="s">
        <v>123</v>
      </c>
      <c r="G104">
        <v>8</v>
      </c>
      <c r="H104">
        <v>2010</v>
      </c>
      <c r="I104" t="s">
        <v>22</v>
      </c>
      <c r="J104">
        <v>6</v>
      </c>
      <c r="K104" s="1" t="str">
        <f t="shared" si="1"/>
        <v>other</v>
      </c>
      <c r="L104" s="5">
        <v>0</v>
      </c>
      <c r="M104" s="5">
        <v>0</v>
      </c>
      <c r="N104" s="5">
        <v>0</v>
      </c>
    </row>
    <row r="105" spans="1:14" x14ac:dyDescent="0.25">
      <c r="A105">
        <v>3</v>
      </c>
      <c r="B105">
        <v>5</v>
      </c>
      <c r="C105" t="s">
        <v>11</v>
      </c>
      <c r="D105" t="s">
        <v>13</v>
      </c>
      <c r="E105">
        <v>66</v>
      </c>
      <c r="F105" t="s">
        <v>124</v>
      </c>
      <c r="G105">
        <v>15</v>
      </c>
      <c r="H105">
        <v>2010</v>
      </c>
      <c r="I105" t="s">
        <v>26</v>
      </c>
      <c r="J105">
        <v>2</v>
      </c>
      <c r="K105" s="1" t="str">
        <f t="shared" si="1"/>
        <v>Third place</v>
      </c>
      <c r="L105" s="5">
        <v>0</v>
      </c>
      <c r="M105" s="5">
        <v>0</v>
      </c>
      <c r="N105" s="5">
        <v>1</v>
      </c>
    </row>
    <row r="106" spans="1:14" x14ac:dyDescent="0.25">
      <c r="A106">
        <v>14</v>
      </c>
      <c r="B106">
        <v>2</v>
      </c>
      <c r="C106" t="s">
        <v>7</v>
      </c>
      <c r="D106" t="s">
        <v>9</v>
      </c>
      <c r="E106">
        <v>64</v>
      </c>
      <c r="F106" t="s">
        <v>63</v>
      </c>
      <c r="G106">
        <v>0</v>
      </c>
      <c r="H106">
        <v>2010</v>
      </c>
      <c r="I106" t="s">
        <v>26</v>
      </c>
      <c r="J106">
        <v>3</v>
      </c>
      <c r="K106" s="1" t="str">
        <f t="shared" si="1"/>
        <v>other</v>
      </c>
      <c r="L106" s="5">
        <v>0</v>
      </c>
      <c r="M106" s="5">
        <v>0</v>
      </c>
      <c r="N106" s="5">
        <v>0</v>
      </c>
    </row>
    <row r="107" spans="1:14" x14ac:dyDescent="0.25">
      <c r="A107">
        <v>2</v>
      </c>
      <c r="B107">
        <v>5</v>
      </c>
      <c r="C107" t="s">
        <v>11</v>
      </c>
      <c r="D107" t="s">
        <v>13</v>
      </c>
      <c r="E107">
        <v>78</v>
      </c>
      <c r="F107" t="s">
        <v>125</v>
      </c>
      <c r="G107">
        <v>18</v>
      </c>
      <c r="H107">
        <v>2010</v>
      </c>
      <c r="I107" t="s">
        <v>27</v>
      </c>
      <c r="J107">
        <v>3</v>
      </c>
      <c r="K107" s="1" t="str">
        <f t="shared" si="1"/>
        <v>Second place</v>
      </c>
      <c r="L107" s="5">
        <v>0</v>
      </c>
      <c r="M107" s="5">
        <v>1</v>
      </c>
      <c r="N107" s="5">
        <v>0</v>
      </c>
    </row>
    <row r="108" spans="1:14" x14ac:dyDescent="0.25">
      <c r="A108">
        <v>5</v>
      </c>
      <c r="B108">
        <v>2</v>
      </c>
      <c r="C108" t="s">
        <v>7</v>
      </c>
      <c r="D108" t="s">
        <v>9</v>
      </c>
      <c r="E108">
        <v>78</v>
      </c>
      <c r="F108" t="s">
        <v>126</v>
      </c>
      <c r="G108">
        <v>10</v>
      </c>
      <c r="H108">
        <v>2010</v>
      </c>
      <c r="I108" t="s">
        <v>27</v>
      </c>
      <c r="J108">
        <v>5</v>
      </c>
      <c r="K108" s="1" t="str">
        <f t="shared" si="1"/>
        <v>other</v>
      </c>
      <c r="L108" s="5">
        <v>0</v>
      </c>
      <c r="M108" s="5">
        <v>0</v>
      </c>
      <c r="N108" s="5">
        <v>0</v>
      </c>
    </row>
    <row r="109" spans="1:14" x14ac:dyDescent="0.25">
      <c r="A109">
        <v>1</v>
      </c>
      <c r="B109">
        <v>2</v>
      </c>
      <c r="C109" t="s">
        <v>7</v>
      </c>
      <c r="D109" t="s">
        <v>9</v>
      </c>
      <c r="E109">
        <v>58</v>
      </c>
      <c r="F109" s="1">
        <v>6.1662268518518519E-2</v>
      </c>
      <c r="G109">
        <v>25</v>
      </c>
      <c r="H109">
        <v>2010</v>
      </c>
      <c r="I109" t="s">
        <v>55</v>
      </c>
      <c r="J109">
        <v>2</v>
      </c>
      <c r="K109" s="1" t="str">
        <f t="shared" si="1"/>
        <v>Win</v>
      </c>
      <c r="L109" s="5">
        <v>1</v>
      </c>
      <c r="M109" s="5">
        <v>0</v>
      </c>
      <c r="N109" s="5">
        <v>0</v>
      </c>
    </row>
    <row r="110" spans="1:14" x14ac:dyDescent="0.25">
      <c r="A110" t="s">
        <v>64</v>
      </c>
      <c r="B110">
        <v>5</v>
      </c>
      <c r="C110" t="s">
        <v>11</v>
      </c>
      <c r="D110" t="s">
        <v>13</v>
      </c>
      <c r="E110">
        <v>39</v>
      </c>
      <c r="F110" t="s">
        <v>63</v>
      </c>
      <c r="G110">
        <v>0</v>
      </c>
      <c r="H110">
        <v>2010</v>
      </c>
      <c r="I110" t="s">
        <v>55</v>
      </c>
      <c r="J110">
        <v>3</v>
      </c>
      <c r="K110" s="1" t="str">
        <f t="shared" si="1"/>
        <v>other</v>
      </c>
      <c r="L110" s="5">
        <v>0</v>
      </c>
      <c r="M110" s="5">
        <v>0</v>
      </c>
      <c r="N110" s="5">
        <v>0</v>
      </c>
    </row>
    <row r="111" spans="1:14" x14ac:dyDescent="0.25">
      <c r="A111">
        <v>1</v>
      </c>
      <c r="B111">
        <v>2</v>
      </c>
      <c r="C111" t="s">
        <v>7</v>
      </c>
      <c r="D111" t="s">
        <v>9</v>
      </c>
      <c r="E111">
        <v>70</v>
      </c>
      <c r="F111" s="1">
        <v>6.5202037037037044E-2</v>
      </c>
      <c r="G111">
        <v>25</v>
      </c>
      <c r="H111">
        <v>2010</v>
      </c>
      <c r="I111" t="s">
        <v>36</v>
      </c>
      <c r="J111">
        <v>1</v>
      </c>
      <c r="K111" s="1" t="str">
        <f t="shared" si="1"/>
        <v>Win</v>
      </c>
      <c r="L111" s="5">
        <v>1</v>
      </c>
      <c r="M111" s="5">
        <v>0</v>
      </c>
      <c r="N111" s="5">
        <v>0</v>
      </c>
    </row>
    <row r="112" spans="1:14" x14ac:dyDescent="0.25">
      <c r="A112">
        <v>4</v>
      </c>
      <c r="B112">
        <v>5</v>
      </c>
      <c r="C112" t="s">
        <v>11</v>
      </c>
      <c r="D112" t="s">
        <v>13</v>
      </c>
      <c r="E112">
        <v>70</v>
      </c>
      <c r="F112" t="s">
        <v>127</v>
      </c>
      <c r="G112">
        <v>12</v>
      </c>
      <c r="H112">
        <v>2010</v>
      </c>
      <c r="I112" t="s">
        <v>36</v>
      </c>
      <c r="J112">
        <v>2</v>
      </c>
      <c r="K112" s="1" t="str">
        <f t="shared" si="1"/>
        <v>other</v>
      </c>
      <c r="L112" s="5">
        <v>0</v>
      </c>
      <c r="M112" s="5">
        <v>0</v>
      </c>
      <c r="N112" s="5">
        <v>0</v>
      </c>
    </row>
    <row r="113" spans="1:14" x14ac:dyDescent="0.25">
      <c r="A113">
        <v>1</v>
      </c>
      <c r="B113">
        <v>5</v>
      </c>
      <c r="C113" t="s">
        <v>11</v>
      </c>
      <c r="D113" t="s">
        <v>13</v>
      </c>
      <c r="E113">
        <v>57</v>
      </c>
      <c r="F113" s="1">
        <v>6.9786701388888886E-2</v>
      </c>
      <c r="G113">
        <v>25</v>
      </c>
      <c r="H113">
        <v>2010</v>
      </c>
      <c r="I113" t="s">
        <v>31</v>
      </c>
      <c r="J113">
        <v>1</v>
      </c>
      <c r="K113" s="1" t="str">
        <f t="shared" si="1"/>
        <v>Win</v>
      </c>
      <c r="L113" s="5">
        <v>1</v>
      </c>
      <c r="M113" s="5">
        <v>0</v>
      </c>
      <c r="N113" s="5">
        <v>0</v>
      </c>
    </row>
    <row r="114" spans="1:14" x14ac:dyDescent="0.25">
      <c r="A114">
        <v>2</v>
      </c>
      <c r="B114">
        <v>2</v>
      </c>
      <c r="C114" t="s">
        <v>7</v>
      </c>
      <c r="D114" t="s">
        <v>9</v>
      </c>
      <c r="E114">
        <v>57</v>
      </c>
      <c r="F114" t="s">
        <v>128</v>
      </c>
      <c r="G114">
        <v>18</v>
      </c>
      <c r="H114">
        <v>2010</v>
      </c>
      <c r="I114" t="s">
        <v>31</v>
      </c>
      <c r="J114">
        <v>3</v>
      </c>
      <c r="K114" s="1" t="str">
        <f t="shared" si="1"/>
        <v>Second place</v>
      </c>
      <c r="L114" s="5">
        <v>0</v>
      </c>
      <c r="M114" s="5">
        <v>1</v>
      </c>
      <c r="N114" s="5">
        <v>0</v>
      </c>
    </row>
    <row r="115" spans="1:14" x14ac:dyDescent="0.25">
      <c r="A115">
        <v>2</v>
      </c>
      <c r="B115">
        <v>2</v>
      </c>
      <c r="C115" t="s">
        <v>7</v>
      </c>
      <c r="D115" t="s">
        <v>9</v>
      </c>
      <c r="E115">
        <v>52</v>
      </c>
      <c r="F115" t="s">
        <v>129</v>
      </c>
      <c r="G115">
        <v>18</v>
      </c>
      <c r="H115">
        <v>2010</v>
      </c>
      <c r="I115" t="s">
        <v>23</v>
      </c>
      <c r="J115">
        <v>1</v>
      </c>
      <c r="K115" s="1" t="str">
        <f t="shared" si="1"/>
        <v>Second place</v>
      </c>
      <c r="L115" s="5">
        <v>0</v>
      </c>
      <c r="M115" s="5">
        <v>1</v>
      </c>
      <c r="N115" s="5">
        <v>0</v>
      </c>
    </row>
    <row r="116" spans="1:14" x14ac:dyDescent="0.25">
      <c r="A116">
        <v>7</v>
      </c>
      <c r="B116">
        <v>5</v>
      </c>
      <c r="C116" t="s">
        <v>11</v>
      </c>
      <c r="D116" t="s">
        <v>13</v>
      </c>
      <c r="E116">
        <v>52</v>
      </c>
      <c r="F116" t="s">
        <v>130</v>
      </c>
      <c r="G116">
        <v>6</v>
      </c>
      <c r="H116">
        <v>2010</v>
      </c>
      <c r="I116" t="s">
        <v>23</v>
      </c>
      <c r="J116">
        <v>4</v>
      </c>
      <c r="K116" s="1" t="str">
        <f t="shared" si="1"/>
        <v>other</v>
      </c>
      <c r="L116" s="5">
        <v>0</v>
      </c>
      <c r="M116" s="5">
        <v>0</v>
      </c>
      <c r="N116" s="5">
        <v>0</v>
      </c>
    </row>
    <row r="117" spans="1:14" x14ac:dyDescent="0.25">
      <c r="A117">
        <v>3</v>
      </c>
      <c r="B117">
        <v>5</v>
      </c>
      <c r="C117" t="s">
        <v>11</v>
      </c>
      <c r="D117" t="s">
        <v>13</v>
      </c>
      <c r="E117">
        <v>67</v>
      </c>
      <c r="F117" t="s">
        <v>131</v>
      </c>
      <c r="G117">
        <v>15</v>
      </c>
      <c r="H117">
        <v>2010</v>
      </c>
      <c r="I117" t="s">
        <v>28</v>
      </c>
      <c r="J117">
        <v>1</v>
      </c>
      <c r="K117" s="1" t="str">
        <f t="shared" si="1"/>
        <v>Third place</v>
      </c>
      <c r="L117" s="5">
        <v>0</v>
      </c>
      <c r="M117" s="5">
        <v>0</v>
      </c>
      <c r="N117" s="5">
        <v>1</v>
      </c>
    </row>
    <row r="118" spans="1:14" x14ac:dyDescent="0.25">
      <c r="A118">
        <v>4</v>
      </c>
      <c r="B118">
        <v>2</v>
      </c>
      <c r="C118" t="s">
        <v>7</v>
      </c>
      <c r="D118" t="s">
        <v>9</v>
      </c>
      <c r="E118">
        <v>67</v>
      </c>
      <c r="F118" t="s">
        <v>132</v>
      </c>
      <c r="G118">
        <v>12</v>
      </c>
      <c r="H118">
        <v>2010</v>
      </c>
      <c r="I118" t="s">
        <v>28</v>
      </c>
      <c r="J118">
        <v>6</v>
      </c>
      <c r="K118" s="1" t="str">
        <f t="shared" si="1"/>
        <v>other</v>
      </c>
      <c r="L118" s="5">
        <v>0</v>
      </c>
      <c r="M118" s="5">
        <v>0</v>
      </c>
      <c r="N118" s="5">
        <v>0</v>
      </c>
    </row>
    <row r="119" spans="1:14" x14ac:dyDescent="0.25">
      <c r="A119">
        <v>3</v>
      </c>
      <c r="B119">
        <v>5</v>
      </c>
      <c r="C119" t="s">
        <v>11</v>
      </c>
      <c r="D119" t="s">
        <v>13</v>
      </c>
      <c r="E119">
        <v>70</v>
      </c>
      <c r="F119" t="s">
        <v>133</v>
      </c>
      <c r="G119">
        <v>15</v>
      </c>
      <c r="H119">
        <v>2010</v>
      </c>
      <c r="I119" t="s">
        <v>29</v>
      </c>
      <c r="J119">
        <v>1</v>
      </c>
      <c r="K119" s="1" t="str">
        <f t="shared" si="1"/>
        <v>Third place</v>
      </c>
      <c r="L119" s="5">
        <v>0</v>
      </c>
      <c r="M119" s="5">
        <v>0</v>
      </c>
      <c r="N119" s="5">
        <v>1</v>
      </c>
    </row>
    <row r="120" spans="1:14" x14ac:dyDescent="0.25">
      <c r="A120" t="s">
        <v>64</v>
      </c>
      <c r="B120">
        <v>2</v>
      </c>
      <c r="C120" t="s">
        <v>7</v>
      </c>
      <c r="D120" t="s">
        <v>9</v>
      </c>
      <c r="E120">
        <v>23</v>
      </c>
      <c r="F120" t="s">
        <v>63</v>
      </c>
      <c r="G120">
        <v>0</v>
      </c>
      <c r="H120">
        <v>2010</v>
      </c>
      <c r="I120" t="s">
        <v>29</v>
      </c>
      <c r="J120">
        <v>5</v>
      </c>
      <c r="K120" s="1" t="str">
        <f t="shared" si="1"/>
        <v>other</v>
      </c>
      <c r="L120" s="5">
        <v>0</v>
      </c>
      <c r="M120" s="5">
        <v>0</v>
      </c>
      <c r="N120" s="5">
        <v>0</v>
      </c>
    </row>
    <row r="121" spans="1:14" x14ac:dyDescent="0.25">
      <c r="A121">
        <v>1</v>
      </c>
      <c r="B121">
        <v>2</v>
      </c>
      <c r="C121" t="s">
        <v>7</v>
      </c>
      <c r="D121" t="s">
        <v>9</v>
      </c>
      <c r="E121">
        <v>44</v>
      </c>
      <c r="F121" s="1">
        <v>6.1854953703703704E-2</v>
      </c>
      <c r="G121">
        <v>25</v>
      </c>
      <c r="H121">
        <v>2010</v>
      </c>
      <c r="I121" t="s">
        <v>24</v>
      </c>
      <c r="J121">
        <v>2</v>
      </c>
      <c r="K121" s="1" t="str">
        <f t="shared" si="1"/>
        <v>Win</v>
      </c>
      <c r="L121" s="5">
        <v>1</v>
      </c>
      <c r="M121" s="5">
        <v>0</v>
      </c>
      <c r="N121" s="5">
        <v>0</v>
      </c>
    </row>
    <row r="122" spans="1:14" x14ac:dyDescent="0.25">
      <c r="A122">
        <v>15</v>
      </c>
      <c r="B122">
        <v>5</v>
      </c>
      <c r="C122" t="s">
        <v>11</v>
      </c>
      <c r="D122" t="s">
        <v>13</v>
      </c>
      <c r="E122">
        <v>43</v>
      </c>
      <c r="F122" t="s">
        <v>75</v>
      </c>
      <c r="G122">
        <v>0</v>
      </c>
      <c r="H122">
        <v>2010</v>
      </c>
      <c r="I122" t="s">
        <v>24</v>
      </c>
      <c r="J122">
        <v>4</v>
      </c>
      <c r="K122" s="1" t="str">
        <f t="shared" si="1"/>
        <v>other</v>
      </c>
      <c r="L122" s="5">
        <v>0</v>
      </c>
      <c r="M122" s="5">
        <v>0</v>
      </c>
      <c r="N122" s="5">
        <v>0</v>
      </c>
    </row>
    <row r="123" spans="1:14" x14ac:dyDescent="0.25">
      <c r="A123">
        <v>4</v>
      </c>
      <c r="B123">
        <v>5</v>
      </c>
      <c r="C123" t="s">
        <v>11</v>
      </c>
      <c r="D123" t="s">
        <v>13</v>
      </c>
      <c r="E123">
        <v>53</v>
      </c>
      <c r="F123" t="s">
        <v>134</v>
      </c>
      <c r="G123">
        <v>12</v>
      </c>
      <c r="H123">
        <v>2010</v>
      </c>
      <c r="I123" t="s">
        <v>32</v>
      </c>
      <c r="J123">
        <v>5</v>
      </c>
      <c r="K123" s="1" t="str">
        <f t="shared" si="1"/>
        <v>other</v>
      </c>
      <c r="L123" s="5">
        <v>0</v>
      </c>
      <c r="M123" s="5">
        <v>0</v>
      </c>
      <c r="N123" s="5">
        <v>0</v>
      </c>
    </row>
    <row r="124" spans="1:14" x14ac:dyDescent="0.25">
      <c r="A124" t="s">
        <v>64</v>
      </c>
      <c r="B124">
        <v>2</v>
      </c>
      <c r="C124" t="s">
        <v>7</v>
      </c>
      <c r="D124" t="s">
        <v>9</v>
      </c>
      <c r="E124">
        <v>0</v>
      </c>
      <c r="F124" t="s">
        <v>63</v>
      </c>
      <c r="G124">
        <v>0</v>
      </c>
      <c r="H124">
        <v>2010</v>
      </c>
      <c r="I124" t="s">
        <v>32</v>
      </c>
      <c r="J124">
        <v>6</v>
      </c>
      <c r="K124" s="1" t="str">
        <f t="shared" si="1"/>
        <v>other</v>
      </c>
      <c r="L124" s="5">
        <v>0</v>
      </c>
      <c r="M124" s="5">
        <v>0</v>
      </c>
      <c r="N124" s="5">
        <v>0</v>
      </c>
    </row>
    <row r="125" spans="1:14" x14ac:dyDescent="0.25">
      <c r="A125">
        <v>2</v>
      </c>
      <c r="B125">
        <v>5</v>
      </c>
      <c r="C125" t="s">
        <v>11</v>
      </c>
      <c r="D125" t="s">
        <v>13</v>
      </c>
      <c r="E125">
        <v>61</v>
      </c>
      <c r="F125" t="s">
        <v>135</v>
      </c>
      <c r="G125">
        <v>18</v>
      </c>
      <c r="H125">
        <v>2010</v>
      </c>
      <c r="I125" t="s">
        <v>38</v>
      </c>
      <c r="J125">
        <v>2</v>
      </c>
      <c r="K125" s="1" t="str">
        <f t="shared" si="1"/>
        <v>Second place</v>
      </c>
      <c r="L125" s="5">
        <v>0</v>
      </c>
      <c r="M125" s="5">
        <v>1</v>
      </c>
      <c r="N125" s="5">
        <v>0</v>
      </c>
    </row>
    <row r="126" spans="1:14" x14ac:dyDescent="0.25">
      <c r="A126" t="s">
        <v>64</v>
      </c>
      <c r="B126">
        <v>2</v>
      </c>
      <c r="C126" t="s">
        <v>7</v>
      </c>
      <c r="D126" t="s">
        <v>9</v>
      </c>
      <c r="E126">
        <v>35</v>
      </c>
      <c r="F126" t="s">
        <v>63</v>
      </c>
      <c r="G126">
        <v>0</v>
      </c>
      <c r="H126">
        <v>2010</v>
      </c>
      <c r="I126" t="s">
        <v>38</v>
      </c>
      <c r="J126">
        <v>3</v>
      </c>
      <c r="K126" s="1" t="str">
        <f t="shared" si="1"/>
        <v>other</v>
      </c>
      <c r="L126" s="5">
        <v>0</v>
      </c>
      <c r="M126" s="5">
        <v>0</v>
      </c>
      <c r="N126" s="5">
        <v>0</v>
      </c>
    </row>
    <row r="127" spans="1:14" x14ac:dyDescent="0.25">
      <c r="A127">
        <v>1</v>
      </c>
      <c r="B127">
        <v>5</v>
      </c>
      <c r="C127" t="s">
        <v>11</v>
      </c>
      <c r="D127" t="s">
        <v>13</v>
      </c>
      <c r="E127">
        <v>53</v>
      </c>
      <c r="F127" s="1">
        <v>6.281623842592593E-2</v>
      </c>
      <c r="G127">
        <v>25</v>
      </c>
      <c r="H127">
        <v>2010</v>
      </c>
      <c r="I127" t="s">
        <v>21</v>
      </c>
      <c r="J127">
        <v>1</v>
      </c>
      <c r="K127" s="1" t="str">
        <f t="shared" si="1"/>
        <v>Win</v>
      </c>
      <c r="L127" s="5">
        <v>1</v>
      </c>
      <c r="M127" s="5">
        <v>0</v>
      </c>
      <c r="N127" s="5">
        <v>0</v>
      </c>
    </row>
    <row r="128" spans="1:14" x14ac:dyDescent="0.25">
      <c r="A128">
        <v>5</v>
      </c>
      <c r="B128">
        <v>2</v>
      </c>
      <c r="C128" t="s">
        <v>7</v>
      </c>
      <c r="D128" t="s">
        <v>9</v>
      </c>
      <c r="E128">
        <v>53</v>
      </c>
      <c r="F128" t="s">
        <v>136</v>
      </c>
      <c r="G128">
        <v>10</v>
      </c>
      <c r="H128">
        <v>2010</v>
      </c>
      <c r="I128" t="s">
        <v>21</v>
      </c>
      <c r="J128">
        <v>8</v>
      </c>
      <c r="K128" s="1" t="str">
        <f t="shared" si="1"/>
        <v>other</v>
      </c>
      <c r="L128" s="5">
        <v>0</v>
      </c>
      <c r="M128" s="5">
        <v>0</v>
      </c>
      <c r="N128" s="5">
        <v>0</v>
      </c>
    </row>
    <row r="129" spans="1:14" x14ac:dyDescent="0.25">
      <c r="A129">
        <v>2</v>
      </c>
      <c r="B129">
        <v>2</v>
      </c>
      <c r="C129" t="s">
        <v>7</v>
      </c>
      <c r="D129" t="s">
        <v>9</v>
      </c>
      <c r="E129">
        <v>55</v>
      </c>
      <c r="F129" t="s">
        <v>137</v>
      </c>
      <c r="G129">
        <v>18</v>
      </c>
      <c r="H129">
        <v>2010</v>
      </c>
      <c r="I129" t="s">
        <v>33</v>
      </c>
      <c r="J129">
        <v>1</v>
      </c>
      <c r="K129" s="1" t="str">
        <f t="shared" si="1"/>
        <v>Second place</v>
      </c>
      <c r="L129" s="5">
        <v>0</v>
      </c>
      <c r="M129" s="5">
        <v>1</v>
      </c>
      <c r="N129" s="5">
        <v>0</v>
      </c>
    </row>
    <row r="130" spans="1:14" x14ac:dyDescent="0.25">
      <c r="A130" t="s">
        <v>64</v>
      </c>
      <c r="B130">
        <v>5</v>
      </c>
      <c r="C130" t="s">
        <v>11</v>
      </c>
      <c r="D130" t="s">
        <v>13</v>
      </c>
      <c r="E130">
        <v>45</v>
      </c>
      <c r="F130" t="s">
        <v>63</v>
      </c>
      <c r="G130">
        <v>0</v>
      </c>
      <c r="H130">
        <v>2010</v>
      </c>
      <c r="I130" t="s">
        <v>33</v>
      </c>
      <c r="J130">
        <v>4</v>
      </c>
      <c r="K130" s="1" t="str">
        <f t="shared" si="1"/>
        <v>other</v>
      </c>
      <c r="L130" s="5">
        <v>0</v>
      </c>
      <c r="M130" s="5">
        <v>0</v>
      </c>
      <c r="N130" s="5">
        <v>0</v>
      </c>
    </row>
    <row r="131" spans="1:14" x14ac:dyDescent="0.25">
      <c r="A131">
        <v>1</v>
      </c>
      <c r="B131">
        <v>5</v>
      </c>
      <c r="C131" t="s">
        <v>11</v>
      </c>
      <c r="D131" t="s">
        <v>13</v>
      </c>
      <c r="E131">
        <v>71</v>
      </c>
      <c r="F131" s="1">
        <v>6.4719942129629629E-2</v>
      </c>
      <c r="G131">
        <v>25</v>
      </c>
      <c r="H131">
        <v>2010</v>
      </c>
      <c r="I131" t="s">
        <v>30</v>
      </c>
      <c r="J131">
        <v>2</v>
      </c>
      <c r="K131" s="1" t="str">
        <f t="shared" ref="K131:K194" si="2">IF( A131=1,"Win",IF( A131=2,"Second place",IF( A131=3,"Third place","other")))</f>
        <v>Win</v>
      </c>
      <c r="L131" s="5">
        <v>1</v>
      </c>
      <c r="M131" s="5">
        <v>0</v>
      </c>
      <c r="N131" s="5">
        <v>0</v>
      </c>
    </row>
    <row r="132" spans="1:14" x14ac:dyDescent="0.25">
      <c r="A132">
        <v>4</v>
      </c>
      <c r="B132">
        <v>2</v>
      </c>
      <c r="C132" t="s">
        <v>7</v>
      </c>
      <c r="D132" t="s">
        <v>9</v>
      </c>
      <c r="E132">
        <v>71</v>
      </c>
      <c r="F132" t="s">
        <v>138</v>
      </c>
      <c r="G132">
        <v>12</v>
      </c>
      <c r="H132">
        <v>2010</v>
      </c>
      <c r="I132" t="s">
        <v>30</v>
      </c>
      <c r="J132">
        <v>4</v>
      </c>
      <c r="K132" s="1" t="str">
        <f t="shared" si="2"/>
        <v>other</v>
      </c>
      <c r="L132" s="5">
        <v>0</v>
      </c>
      <c r="M132" s="5">
        <v>0</v>
      </c>
      <c r="N132" s="5">
        <v>0</v>
      </c>
    </row>
    <row r="133" spans="1:14" x14ac:dyDescent="0.25">
      <c r="A133">
        <v>1</v>
      </c>
      <c r="B133">
        <v>5</v>
      </c>
      <c r="C133" t="s">
        <v>11</v>
      </c>
      <c r="D133" t="s">
        <v>13</v>
      </c>
      <c r="E133">
        <v>55</v>
      </c>
      <c r="F133" s="1">
        <v>6.9176354166666662E-2</v>
      </c>
      <c r="G133">
        <v>25</v>
      </c>
      <c r="H133">
        <v>2010</v>
      </c>
      <c r="I133" t="s">
        <v>25</v>
      </c>
      <c r="J133">
        <v>1</v>
      </c>
      <c r="K133" s="1" t="str">
        <f t="shared" si="2"/>
        <v>Win</v>
      </c>
      <c r="L133" s="5">
        <v>1</v>
      </c>
      <c r="M133" s="5">
        <v>0</v>
      </c>
      <c r="N133" s="5">
        <v>0</v>
      </c>
    </row>
    <row r="134" spans="1:14" x14ac:dyDescent="0.25">
      <c r="A134">
        <v>2</v>
      </c>
      <c r="B134">
        <v>2</v>
      </c>
      <c r="C134" t="s">
        <v>7</v>
      </c>
      <c r="D134" t="s">
        <v>9</v>
      </c>
      <c r="E134">
        <v>55</v>
      </c>
      <c r="F134" t="s">
        <v>139</v>
      </c>
      <c r="G134">
        <v>18</v>
      </c>
      <c r="H134">
        <v>2010</v>
      </c>
      <c r="I134" t="s">
        <v>25</v>
      </c>
      <c r="J134">
        <v>2</v>
      </c>
      <c r="K134" s="1" t="str">
        <f t="shared" si="2"/>
        <v>Second place</v>
      </c>
      <c r="L134" s="5">
        <v>0</v>
      </c>
      <c r="M134" s="5">
        <v>1</v>
      </c>
      <c r="N134" s="5">
        <v>0</v>
      </c>
    </row>
    <row r="135" spans="1:14" x14ac:dyDescent="0.25">
      <c r="A135">
        <v>1</v>
      </c>
      <c r="B135">
        <v>1</v>
      </c>
      <c r="C135" t="s">
        <v>11</v>
      </c>
      <c r="D135" t="s">
        <v>15</v>
      </c>
      <c r="E135">
        <v>58</v>
      </c>
      <c r="F135" s="1">
        <v>6.2155775462962963E-2</v>
      </c>
      <c r="G135">
        <v>25</v>
      </c>
      <c r="H135">
        <v>2011</v>
      </c>
      <c r="I135" t="s">
        <v>39</v>
      </c>
      <c r="J135">
        <v>1</v>
      </c>
      <c r="K135" s="1" t="str">
        <f t="shared" si="2"/>
        <v>Win</v>
      </c>
      <c r="L135" s="5">
        <v>1</v>
      </c>
      <c r="M135" s="5">
        <v>0</v>
      </c>
      <c r="N135" s="5">
        <v>0</v>
      </c>
    </row>
    <row r="136" spans="1:14" x14ac:dyDescent="0.25">
      <c r="A136">
        <v>2</v>
      </c>
      <c r="B136">
        <v>3</v>
      </c>
      <c r="C136" t="s">
        <v>7</v>
      </c>
      <c r="D136" t="s">
        <v>9</v>
      </c>
      <c r="E136">
        <v>58</v>
      </c>
      <c r="F136" t="s">
        <v>140</v>
      </c>
      <c r="G136">
        <v>18</v>
      </c>
      <c r="H136">
        <v>2011</v>
      </c>
      <c r="I136" t="s">
        <v>39</v>
      </c>
      <c r="J136">
        <v>2</v>
      </c>
      <c r="K136" s="1" t="str">
        <f t="shared" si="2"/>
        <v>Second place</v>
      </c>
      <c r="L136" s="5">
        <v>0</v>
      </c>
      <c r="M136" s="5">
        <v>1</v>
      </c>
      <c r="N136" s="5">
        <v>0</v>
      </c>
    </row>
    <row r="137" spans="1:14" x14ac:dyDescent="0.25">
      <c r="A137">
        <v>1</v>
      </c>
      <c r="B137">
        <v>1</v>
      </c>
      <c r="C137" t="s">
        <v>11</v>
      </c>
      <c r="D137" t="s">
        <v>15</v>
      </c>
      <c r="E137">
        <v>56</v>
      </c>
      <c r="F137" s="1">
        <v>6.7822129629629621E-2</v>
      </c>
      <c r="G137">
        <v>25</v>
      </c>
      <c r="H137">
        <v>2011</v>
      </c>
      <c r="I137" t="s">
        <v>20</v>
      </c>
      <c r="J137">
        <v>1</v>
      </c>
      <c r="K137" s="1" t="str">
        <f t="shared" si="2"/>
        <v>Win</v>
      </c>
      <c r="L137" s="5">
        <v>1</v>
      </c>
      <c r="M137" s="5">
        <v>0</v>
      </c>
      <c r="N137" s="5">
        <v>0</v>
      </c>
    </row>
    <row r="138" spans="1:14" x14ac:dyDescent="0.25">
      <c r="A138">
        <v>8</v>
      </c>
      <c r="B138">
        <v>3</v>
      </c>
      <c r="C138" t="s">
        <v>7</v>
      </c>
      <c r="D138" t="s">
        <v>9</v>
      </c>
      <c r="E138">
        <v>56</v>
      </c>
      <c r="F138" t="s">
        <v>141</v>
      </c>
      <c r="G138">
        <v>4</v>
      </c>
      <c r="H138">
        <v>2011</v>
      </c>
      <c r="I138" t="s">
        <v>20</v>
      </c>
      <c r="J138">
        <v>2</v>
      </c>
      <c r="K138" s="1" t="str">
        <f t="shared" si="2"/>
        <v>other</v>
      </c>
      <c r="L138" s="5">
        <v>0</v>
      </c>
      <c r="M138" s="5">
        <v>0</v>
      </c>
      <c r="N138" s="5">
        <v>0</v>
      </c>
    </row>
    <row r="139" spans="1:14" x14ac:dyDescent="0.25">
      <c r="A139">
        <v>1</v>
      </c>
      <c r="B139">
        <v>3</v>
      </c>
      <c r="C139" t="s">
        <v>7</v>
      </c>
      <c r="D139" t="s">
        <v>9</v>
      </c>
      <c r="E139">
        <v>56</v>
      </c>
      <c r="F139" s="1">
        <v>6.7340578703703705E-2</v>
      </c>
      <c r="G139">
        <v>25</v>
      </c>
      <c r="H139">
        <v>2011</v>
      </c>
      <c r="I139" t="s">
        <v>22</v>
      </c>
      <c r="J139">
        <v>1</v>
      </c>
      <c r="K139" s="1" t="str">
        <f t="shared" si="2"/>
        <v>Win</v>
      </c>
      <c r="L139" s="5">
        <v>1</v>
      </c>
      <c r="M139" s="5">
        <v>0</v>
      </c>
      <c r="N139" s="5">
        <v>0</v>
      </c>
    </row>
    <row r="140" spans="1:14" x14ac:dyDescent="0.25">
      <c r="A140">
        <v>2</v>
      </c>
      <c r="B140">
        <v>1</v>
      </c>
      <c r="C140" t="s">
        <v>11</v>
      </c>
      <c r="D140" t="s">
        <v>15</v>
      </c>
      <c r="E140">
        <v>56</v>
      </c>
      <c r="F140" t="s">
        <v>142</v>
      </c>
      <c r="G140">
        <v>18</v>
      </c>
      <c r="H140">
        <v>2011</v>
      </c>
      <c r="I140" t="s">
        <v>22</v>
      </c>
      <c r="J140">
        <v>3</v>
      </c>
      <c r="K140" s="1" t="str">
        <f t="shared" si="2"/>
        <v>Second place</v>
      </c>
      <c r="L140" s="5">
        <v>0</v>
      </c>
      <c r="M140" s="5">
        <v>1</v>
      </c>
      <c r="N140" s="5">
        <v>0</v>
      </c>
    </row>
    <row r="141" spans="1:14" x14ac:dyDescent="0.25">
      <c r="A141">
        <v>1</v>
      </c>
      <c r="B141">
        <v>1</v>
      </c>
      <c r="C141" t="s">
        <v>11</v>
      </c>
      <c r="D141" t="s">
        <v>15</v>
      </c>
      <c r="E141">
        <v>58</v>
      </c>
      <c r="F141" s="1">
        <v>6.2703217592592592E-2</v>
      </c>
      <c r="G141">
        <v>25</v>
      </c>
      <c r="H141">
        <v>2011</v>
      </c>
      <c r="I141" t="s">
        <v>55</v>
      </c>
      <c r="J141">
        <v>1</v>
      </c>
      <c r="K141" s="1" t="str">
        <f t="shared" si="2"/>
        <v>Win</v>
      </c>
      <c r="L141" s="5">
        <v>1</v>
      </c>
      <c r="M141" s="5">
        <v>0</v>
      </c>
      <c r="N141" s="5">
        <v>0</v>
      </c>
    </row>
    <row r="142" spans="1:14" x14ac:dyDescent="0.25">
      <c r="A142">
        <v>4</v>
      </c>
      <c r="B142">
        <v>3</v>
      </c>
      <c r="C142" t="s">
        <v>7</v>
      </c>
      <c r="D142" t="s">
        <v>9</v>
      </c>
      <c r="E142">
        <v>58</v>
      </c>
      <c r="F142" t="s">
        <v>143</v>
      </c>
      <c r="G142">
        <v>12</v>
      </c>
      <c r="H142">
        <v>2011</v>
      </c>
      <c r="I142" t="s">
        <v>55</v>
      </c>
      <c r="J142">
        <v>4</v>
      </c>
      <c r="K142" s="1" t="str">
        <f t="shared" si="2"/>
        <v>other</v>
      </c>
      <c r="L142" s="5">
        <v>0</v>
      </c>
      <c r="M142" s="5">
        <v>0</v>
      </c>
      <c r="N142" s="5">
        <v>0</v>
      </c>
    </row>
    <row r="143" spans="1:14" x14ac:dyDescent="0.25">
      <c r="A143">
        <v>1</v>
      </c>
      <c r="B143">
        <v>1</v>
      </c>
      <c r="C143" t="s">
        <v>11</v>
      </c>
      <c r="D143" t="s">
        <v>15</v>
      </c>
      <c r="E143">
        <v>66</v>
      </c>
      <c r="F143" s="1">
        <v>6.8788206018518525E-2</v>
      </c>
      <c r="G143">
        <v>25</v>
      </c>
      <c r="H143">
        <v>2011</v>
      </c>
      <c r="I143" t="s">
        <v>26</v>
      </c>
      <c r="J143">
        <v>2</v>
      </c>
      <c r="K143" s="1" t="str">
        <f t="shared" si="2"/>
        <v>Win</v>
      </c>
      <c r="L143" s="5">
        <v>1</v>
      </c>
      <c r="M143" s="5">
        <v>0</v>
      </c>
      <c r="N143" s="5">
        <v>0</v>
      </c>
    </row>
    <row r="144" spans="1:14" x14ac:dyDescent="0.25">
      <c r="A144">
        <v>2</v>
      </c>
      <c r="B144">
        <v>3</v>
      </c>
      <c r="C144" t="s">
        <v>7</v>
      </c>
      <c r="D144" t="s">
        <v>9</v>
      </c>
      <c r="E144">
        <v>66</v>
      </c>
      <c r="F144" t="s">
        <v>144</v>
      </c>
      <c r="G144">
        <v>18</v>
      </c>
      <c r="H144">
        <v>2011</v>
      </c>
      <c r="I144" t="s">
        <v>26</v>
      </c>
      <c r="J144">
        <v>3</v>
      </c>
      <c r="K144" s="1" t="str">
        <f t="shared" si="2"/>
        <v>Second place</v>
      </c>
      <c r="L144" s="5">
        <v>0</v>
      </c>
      <c r="M144" s="5">
        <v>1</v>
      </c>
      <c r="N144" s="5">
        <v>0</v>
      </c>
    </row>
    <row r="145" spans="1:14" x14ac:dyDescent="0.25">
      <c r="A145">
        <v>1</v>
      </c>
      <c r="B145">
        <v>1</v>
      </c>
      <c r="C145" t="s">
        <v>11</v>
      </c>
      <c r="D145" t="s">
        <v>15</v>
      </c>
      <c r="E145">
        <v>78</v>
      </c>
      <c r="F145" s="1">
        <v>9.0027465277777774E-2</v>
      </c>
      <c r="G145">
        <v>25</v>
      </c>
      <c r="H145">
        <v>2011</v>
      </c>
      <c r="I145" t="s">
        <v>27</v>
      </c>
      <c r="J145">
        <v>1</v>
      </c>
      <c r="K145" s="1" t="str">
        <f t="shared" si="2"/>
        <v>Win</v>
      </c>
      <c r="L145" s="5">
        <v>1</v>
      </c>
      <c r="M145" s="5">
        <v>0</v>
      </c>
      <c r="N145" s="5">
        <v>0</v>
      </c>
    </row>
    <row r="146" spans="1:14" x14ac:dyDescent="0.25">
      <c r="A146">
        <v>6</v>
      </c>
      <c r="B146">
        <v>3</v>
      </c>
      <c r="C146" t="s">
        <v>7</v>
      </c>
      <c r="D146" t="s">
        <v>9</v>
      </c>
      <c r="E146">
        <v>78</v>
      </c>
      <c r="F146" t="s">
        <v>145</v>
      </c>
      <c r="G146">
        <v>8</v>
      </c>
      <c r="H146">
        <v>2011</v>
      </c>
      <c r="I146" t="s">
        <v>27</v>
      </c>
      <c r="J146">
        <v>9</v>
      </c>
      <c r="K146" s="1" t="str">
        <f t="shared" si="2"/>
        <v>other</v>
      </c>
      <c r="L146" s="5">
        <v>0</v>
      </c>
      <c r="M146" s="5">
        <v>0</v>
      </c>
      <c r="N146" s="5">
        <v>0</v>
      </c>
    </row>
    <row r="147" spans="1:14" x14ac:dyDescent="0.25">
      <c r="A147">
        <v>2</v>
      </c>
      <c r="B147">
        <v>1</v>
      </c>
      <c r="C147" t="s">
        <v>11</v>
      </c>
      <c r="D147" t="s">
        <v>15</v>
      </c>
      <c r="E147">
        <v>70</v>
      </c>
      <c r="F147" t="s">
        <v>146</v>
      </c>
      <c r="G147">
        <v>18</v>
      </c>
      <c r="H147">
        <v>2011</v>
      </c>
      <c r="I147" t="s">
        <v>36</v>
      </c>
      <c r="J147">
        <v>1</v>
      </c>
      <c r="K147" s="1" t="str">
        <f t="shared" si="2"/>
        <v>Second place</v>
      </c>
      <c r="L147" s="5">
        <v>0</v>
      </c>
      <c r="M147" s="5">
        <v>1</v>
      </c>
      <c r="N147" s="5">
        <v>0</v>
      </c>
    </row>
    <row r="148" spans="1:14" x14ac:dyDescent="0.25">
      <c r="A148" t="s">
        <v>64</v>
      </c>
      <c r="B148">
        <v>3</v>
      </c>
      <c r="C148" t="s">
        <v>7</v>
      </c>
      <c r="D148" t="s">
        <v>9</v>
      </c>
      <c r="E148">
        <v>7</v>
      </c>
      <c r="F148" t="s">
        <v>63</v>
      </c>
      <c r="G148">
        <v>0</v>
      </c>
      <c r="H148">
        <v>2011</v>
      </c>
      <c r="I148" t="s">
        <v>36</v>
      </c>
      <c r="J148">
        <v>5</v>
      </c>
      <c r="K148" s="1" t="str">
        <f t="shared" si="2"/>
        <v>other</v>
      </c>
      <c r="L148" s="5">
        <v>0</v>
      </c>
      <c r="M148" s="5">
        <v>0</v>
      </c>
      <c r="N148" s="5">
        <v>0</v>
      </c>
    </row>
    <row r="149" spans="1:14" x14ac:dyDescent="0.25">
      <c r="A149">
        <v>1</v>
      </c>
      <c r="B149">
        <v>1</v>
      </c>
      <c r="C149" t="s">
        <v>11</v>
      </c>
      <c r="D149" t="s">
        <v>15</v>
      </c>
      <c r="E149">
        <v>57</v>
      </c>
      <c r="F149" s="1">
        <v>6.9168622685185185E-2</v>
      </c>
      <c r="G149">
        <v>25</v>
      </c>
      <c r="H149">
        <v>2011</v>
      </c>
      <c r="I149" t="s">
        <v>31</v>
      </c>
      <c r="J149">
        <v>1</v>
      </c>
      <c r="K149" s="1" t="str">
        <f t="shared" si="2"/>
        <v>Win</v>
      </c>
      <c r="L149" s="5">
        <v>1</v>
      </c>
      <c r="M149" s="5">
        <v>0</v>
      </c>
      <c r="N149" s="5">
        <v>0</v>
      </c>
    </row>
    <row r="150" spans="1:14" x14ac:dyDescent="0.25">
      <c r="A150">
        <v>4</v>
      </c>
      <c r="B150">
        <v>3</v>
      </c>
      <c r="C150" t="s">
        <v>7</v>
      </c>
      <c r="D150" t="s">
        <v>9</v>
      </c>
      <c r="E150">
        <v>57</v>
      </c>
      <c r="F150" t="s">
        <v>147</v>
      </c>
      <c r="G150">
        <v>12</v>
      </c>
      <c r="H150">
        <v>2011</v>
      </c>
      <c r="I150" t="s">
        <v>31</v>
      </c>
      <c r="J150">
        <v>3</v>
      </c>
      <c r="K150" s="1" t="str">
        <f t="shared" si="2"/>
        <v>other</v>
      </c>
      <c r="L150" s="5">
        <v>0</v>
      </c>
      <c r="M150" s="5">
        <v>0</v>
      </c>
      <c r="N150" s="5">
        <v>0</v>
      </c>
    </row>
    <row r="151" spans="1:14" x14ac:dyDescent="0.25">
      <c r="A151">
        <v>2</v>
      </c>
      <c r="B151">
        <v>1</v>
      </c>
      <c r="C151" t="s">
        <v>11</v>
      </c>
      <c r="D151" t="s">
        <v>15</v>
      </c>
      <c r="E151">
        <v>52</v>
      </c>
      <c r="F151" t="s">
        <v>148</v>
      </c>
      <c r="G151">
        <v>18</v>
      </c>
      <c r="H151">
        <v>2011</v>
      </c>
      <c r="I151" t="s">
        <v>23</v>
      </c>
      <c r="J151">
        <v>2</v>
      </c>
      <c r="K151" s="1" t="str">
        <f t="shared" si="2"/>
        <v>Second place</v>
      </c>
      <c r="L151" s="5">
        <v>0</v>
      </c>
      <c r="M151" s="5">
        <v>1</v>
      </c>
      <c r="N151" s="5">
        <v>0</v>
      </c>
    </row>
    <row r="152" spans="1:14" x14ac:dyDescent="0.25">
      <c r="A152">
        <v>4</v>
      </c>
      <c r="B152">
        <v>3</v>
      </c>
      <c r="C152" t="s">
        <v>7</v>
      </c>
      <c r="D152" t="s">
        <v>9</v>
      </c>
      <c r="E152">
        <v>52</v>
      </c>
      <c r="F152" t="s">
        <v>149</v>
      </c>
      <c r="G152">
        <v>12</v>
      </c>
      <c r="H152">
        <v>2011</v>
      </c>
      <c r="I152" t="s">
        <v>23</v>
      </c>
      <c r="J152">
        <v>10</v>
      </c>
      <c r="K152" s="1" t="str">
        <f t="shared" si="2"/>
        <v>other</v>
      </c>
      <c r="L152" s="5">
        <v>0</v>
      </c>
      <c r="M152" s="5">
        <v>0</v>
      </c>
      <c r="N152" s="5">
        <v>0</v>
      </c>
    </row>
    <row r="153" spans="1:14" x14ac:dyDescent="0.25">
      <c r="A153">
        <v>1</v>
      </c>
      <c r="B153">
        <v>3</v>
      </c>
      <c r="C153" t="s">
        <v>7</v>
      </c>
      <c r="D153" t="s">
        <v>9</v>
      </c>
      <c r="E153">
        <v>60</v>
      </c>
      <c r="F153" s="1">
        <v>6.7712199074074067E-2</v>
      </c>
      <c r="G153">
        <v>25</v>
      </c>
      <c r="H153">
        <v>2011</v>
      </c>
      <c r="I153" t="s">
        <v>28</v>
      </c>
      <c r="J153">
        <v>2</v>
      </c>
      <c r="K153" s="1" t="str">
        <f t="shared" si="2"/>
        <v>Win</v>
      </c>
      <c r="L153" s="5">
        <v>1</v>
      </c>
      <c r="M153" s="5">
        <v>0</v>
      </c>
      <c r="N153" s="5">
        <v>0</v>
      </c>
    </row>
    <row r="154" spans="1:14" x14ac:dyDescent="0.25">
      <c r="A154">
        <v>4</v>
      </c>
      <c r="B154">
        <v>1</v>
      </c>
      <c r="C154" t="s">
        <v>11</v>
      </c>
      <c r="D154" t="s">
        <v>15</v>
      </c>
      <c r="E154">
        <v>60</v>
      </c>
      <c r="F154" t="s">
        <v>150</v>
      </c>
      <c r="G154">
        <v>12</v>
      </c>
      <c r="H154">
        <v>2011</v>
      </c>
      <c r="I154" t="s">
        <v>28</v>
      </c>
      <c r="J154">
        <v>3</v>
      </c>
      <c r="K154" s="1" t="str">
        <f t="shared" si="2"/>
        <v>other</v>
      </c>
      <c r="L154" s="5">
        <v>0</v>
      </c>
      <c r="M154" s="5">
        <v>0</v>
      </c>
      <c r="N154" s="5">
        <v>0</v>
      </c>
    </row>
    <row r="155" spans="1:14" x14ac:dyDescent="0.25">
      <c r="A155">
        <v>2</v>
      </c>
      <c r="B155">
        <v>1</v>
      </c>
      <c r="C155" t="s">
        <v>11</v>
      </c>
      <c r="D155" t="s">
        <v>15</v>
      </c>
      <c r="E155">
        <v>70</v>
      </c>
      <c r="F155" t="s">
        <v>151</v>
      </c>
      <c r="G155">
        <v>18</v>
      </c>
      <c r="H155">
        <v>2011</v>
      </c>
      <c r="I155" t="s">
        <v>29</v>
      </c>
      <c r="J155">
        <v>1</v>
      </c>
      <c r="K155" s="1" t="str">
        <f t="shared" si="2"/>
        <v>Second place</v>
      </c>
      <c r="L155" s="5">
        <v>0</v>
      </c>
      <c r="M155" s="5">
        <v>1</v>
      </c>
      <c r="N155" s="5">
        <v>0</v>
      </c>
    </row>
    <row r="156" spans="1:14" x14ac:dyDescent="0.25">
      <c r="A156">
        <v>4</v>
      </c>
      <c r="B156">
        <v>3</v>
      </c>
      <c r="C156" t="s">
        <v>7</v>
      </c>
      <c r="D156" t="s">
        <v>9</v>
      </c>
      <c r="E156">
        <v>70</v>
      </c>
      <c r="F156" t="s">
        <v>152</v>
      </c>
      <c r="G156">
        <v>12</v>
      </c>
      <c r="H156">
        <v>2011</v>
      </c>
      <c r="I156" t="s">
        <v>29</v>
      </c>
      <c r="J156">
        <v>2</v>
      </c>
      <c r="K156" s="1" t="str">
        <f t="shared" si="2"/>
        <v>other</v>
      </c>
      <c r="L156" s="5">
        <v>0</v>
      </c>
      <c r="M156" s="5">
        <v>0</v>
      </c>
      <c r="N156" s="5">
        <v>0</v>
      </c>
    </row>
    <row r="157" spans="1:14" x14ac:dyDescent="0.25">
      <c r="A157">
        <v>1</v>
      </c>
      <c r="B157">
        <v>1</v>
      </c>
      <c r="C157" t="s">
        <v>11</v>
      </c>
      <c r="D157" t="s">
        <v>15</v>
      </c>
      <c r="E157">
        <v>44</v>
      </c>
      <c r="F157" s="1">
        <v>6.0241817129629636E-2</v>
      </c>
      <c r="G157">
        <v>25</v>
      </c>
      <c r="H157">
        <v>2011</v>
      </c>
      <c r="I157" t="s">
        <v>24</v>
      </c>
      <c r="J157">
        <v>1</v>
      </c>
      <c r="K157" s="1" t="str">
        <f t="shared" si="2"/>
        <v>Win</v>
      </c>
      <c r="L157" s="5">
        <v>1</v>
      </c>
      <c r="M157" s="5">
        <v>0</v>
      </c>
      <c r="N157" s="5">
        <v>0</v>
      </c>
    </row>
    <row r="158" spans="1:14" x14ac:dyDescent="0.25">
      <c r="A158" t="s">
        <v>64</v>
      </c>
      <c r="B158">
        <v>3</v>
      </c>
      <c r="C158" t="s">
        <v>7</v>
      </c>
      <c r="D158" t="s">
        <v>9</v>
      </c>
      <c r="E158">
        <v>12</v>
      </c>
      <c r="F158" t="s">
        <v>63</v>
      </c>
      <c r="G158">
        <v>0</v>
      </c>
      <c r="H158">
        <v>2011</v>
      </c>
      <c r="I158" t="s">
        <v>24</v>
      </c>
      <c r="J158">
        <v>2</v>
      </c>
      <c r="K158" s="1" t="str">
        <f t="shared" si="2"/>
        <v>other</v>
      </c>
      <c r="L158" s="5">
        <v>0</v>
      </c>
      <c r="M158" s="5">
        <v>0</v>
      </c>
      <c r="N158" s="5">
        <v>0</v>
      </c>
    </row>
    <row r="159" spans="1:14" x14ac:dyDescent="0.25">
      <c r="A159">
        <v>1</v>
      </c>
      <c r="B159">
        <v>1</v>
      </c>
      <c r="C159" t="s">
        <v>11</v>
      </c>
      <c r="D159" t="s">
        <v>15</v>
      </c>
      <c r="E159">
        <v>53</v>
      </c>
      <c r="F159" s="1">
        <v>5.6089953703703704E-2</v>
      </c>
      <c r="G159">
        <v>25</v>
      </c>
      <c r="H159">
        <v>2011</v>
      </c>
      <c r="I159" t="s">
        <v>32</v>
      </c>
      <c r="J159">
        <v>1</v>
      </c>
      <c r="K159" s="1" t="str">
        <f t="shared" si="2"/>
        <v>Win</v>
      </c>
      <c r="L159" s="5">
        <v>1</v>
      </c>
      <c r="M159" s="5">
        <v>0</v>
      </c>
      <c r="N159" s="5">
        <v>0</v>
      </c>
    </row>
    <row r="160" spans="1:14" x14ac:dyDescent="0.25">
      <c r="A160">
        <v>4</v>
      </c>
      <c r="B160">
        <v>3</v>
      </c>
      <c r="C160" t="s">
        <v>7</v>
      </c>
      <c r="D160" t="s">
        <v>9</v>
      </c>
      <c r="E160">
        <v>53</v>
      </c>
      <c r="F160" t="s">
        <v>153</v>
      </c>
      <c r="G160">
        <v>12</v>
      </c>
      <c r="H160">
        <v>2011</v>
      </c>
      <c r="I160" t="s">
        <v>32</v>
      </c>
      <c r="J160">
        <v>2</v>
      </c>
      <c r="K160" s="1" t="str">
        <f t="shared" si="2"/>
        <v>other</v>
      </c>
      <c r="L160" s="5">
        <v>0</v>
      </c>
      <c r="M160" s="5">
        <v>0</v>
      </c>
      <c r="N160" s="5">
        <v>0</v>
      </c>
    </row>
    <row r="161" spans="1:14" x14ac:dyDescent="0.25">
      <c r="A161">
        <v>1</v>
      </c>
      <c r="B161">
        <v>1</v>
      </c>
      <c r="C161" t="s">
        <v>11</v>
      </c>
      <c r="D161" t="s">
        <v>15</v>
      </c>
      <c r="E161">
        <v>61</v>
      </c>
      <c r="F161" s="1">
        <v>8.2717094907407404E-2</v>
      </c>
      <c r="G161">
        <v>25</v>
      </c>
      <c r="H161">
        <v>2011</v>
      </c>
      <c r="I161" t="s">
        <v>38</v>
      </c>
      <c r="J161">
        <v>1</v>
      </c>
      <c r="K161" s="1" t="str">
        <f t="shared" si="2"/>
        <v>Win</v>
      </c>
      <c r="L161" s="5">
        <v>1</v>
      </c>
      <c r="M161" s="5">
        <v>0</v>
      </c>
      <c r="N161" s="5">
        <v>0</v>
      </c>
    </row>
    <row r="162" spans="1:14" x14ac:dyDescent="0.25">
      <c r="A162">
        <v>5</v>
      </c>
      <c r="B162">
        <v>3</v>
      </c>
      <c r="C162" t="s">
        <v>7</v>
      </c>
      <c r="D162" t="s">
        <v>9</v>
      </c>
      <c r="E162">
        <v>61</v>
      </c>
      <c r="F162" t="s">
        <v>154</v>
      </c>
      <c r="G162">
        <v>10</v>
      </c>
      <c r="H162">
        <v>2011</v>
      </c>
      <c r="I162" t="s">
        <v>38</v>
      </c>
      <c r="J162">
        <v>4</v>
      </c>
      <c r="K162" s="1" t="str">
        <f t="shared" si="2"/>
        <v>other</v>
      </c>
      <c r="L162" s="5">
        <v>0</v>
      </c>
      <c r="M162" s="5">
        <v>0</v>
      </c>
      <c r="N162" s="5">
        <v>0</v>
      </c>
    </row>
    <row r="163" spans="1:14" x14ac:dyDescent="0.25">
      <c r="A163">
        <v>3</v>
      </c>
      <c r="B163">
        <v>1</v>
      </c>
      <c r="C163" t="s">
        <v>11</v>
      </c>
      <c r="D163" t="s">
        <v>15</v>
      </c>
      <c r="E163">
        <v>53</v>
      </c>
      <c r="F163" t="s">
        <v>155</v>
      </c>
      <c r="G163">
        <v>15</v>
      </c>
      <c r="H163">
        <v>2011</v>
      </c>
      <c r="I163" t="s">
        <v>21</v>
      </c>
      <c r="J163">
        <v>1</v>
      </c>
      <c r="K163" s="1" t="str">
        <f t="shared" si="2"/>
        <v>Third place</v>
      </c>
      <c r="L163" s="5">
        <v>0</v>
      </c>
      <c r="M163" s="5">
        <v>0</v>
      </c>
      <c r="N163" s="5">
        <v>1</v>
      </c>
    </row>
    <row r="164" spans="1:14" x14ac:dyDescent="0.25">
      <c r="A164">
        <v>5</v>
      </c>
      <c r="B164">
        <v>3</v>
      </c>
      <c r="C164" t="s">
        <v>7</v>
      </c>
      <c r="D164" t="s">
        <v>9</v>
      </c>
      <c r="E164">
        <v>53</v>
      </c>
      <c r="F164" t="s">
        <v>156</v>
      </c>
      <c r="G164">
        <v>10</v>
      </c>
      <c r="H164">
        <v>2011</v>
      </c>
      <c r="I164" t="s">
        <v>21</v>
      </c>
      <c r="J164">
        <v>3</v>
      </c>
      <c r="K164" s="1" t="str">
        <f t="shared" si="2"/>
        <v>other</v>
      </c>
      <c r="L164" s="5">
        <v>0</v>
      </c>
      <c r="M164" s="5">
        <v>0</v>
      </c>
      <c r="N164" s="5">
        <v>0</v>
      </c>
    </row>
    <row r="165" spans="1:14" x14ac:dyDescent="0.25">
      <c r="A165">
        <v>1</v>
      </c>
      <c r="B165">
        <v>1</v>
      </c>
      <c r="C165" t="s">
        <v>11</v>
      </c>
      <c r="D165" t="s">
        <v>15</v>
      </c>
      <c r="E165">
        <v>55</v>
      </c>
      <c r="F165" s="1">
        <v>6.8078634259259266E-2</v>
      </c>
      <c r="G165">
        <v>25</v>
      </c>
      <c r="H165">
        <v>2011</v>
      </c>
      <c r="I165" t="s">
        <v>33</v>
      </c>
      <c r="J165">
        <v>1</v>
      </c>
      <c r="K165" s="1" t="str">
        <f t="shared" si="2"/>
        <v>Win</v>
      </c>
      <c r="L165" s="5">
        <v>1</v>
      </c>
      <c r="M165" s="5">
        <v>0</v>
      </c>
      <c r="N165" s="5">
        <v>0</v>
      </c>
    </row>
    <row r="166" spans="1:14" x14ac:dyDescent="0.25">
      <c r="A166">
        <v>2</v>
      </c>
      <c r="B166">
        <v>3</v>
      </c>
      <c r="C166" t="s">
        <v>7</v>
      </c>
      <c r="D166" t="s">
        <v>9</v>
      </c>
      <c r="E166">
        <v>55</v>
      </c>
      <c r="F166" t="s">
        <v>157</v>
      </c>
      <c r="G166">
        <v>18</v>
      </c>
      <c r="H166">
        <v>2011</v>
      </c>
      <c r="I166" t="s">
        <v>33</v>
      </c>
      <c r="J166">
        <v>2</v>
      </c>
      <c r="K166" s="1" t="str">
        <f t="shared" si="2"/>
        <v>Second place</v>
      </c>
      <c r="L166" s="5">
        <v>0</v>
      </c>
      <c r="M166" s="5">
        <v>1</v>
      </c>
      <c r="N166" s="5">
        <v>0</v>
      </c>
    </row>
    <row r="167" spans="1:14" x14ac:dyDescent="0.25">
      <c r="A167">
        <v>1</v>
      </c>
      <c r="B167">
        <v>1</v>
      </c>
      <c r="C167" t="s">
        <v>11</v>
      </c>
      <c r="D167" t="s">
        <v>15</v>
      </c>
      <c r="E167">
        <v>60</v>
      </c>
      <c r="F167" s="1">
        <v>6.2905115740740744E-2</v>
      </c>
      <c r="G167">
        <v>25</v>
      </c>
      <c r="H167">
        <v>2011</v>
      </c>
      <c r="I167" t="s">
        <v>34</v>
      </c>
      <c r="J167">
        <v>1</v>
      </c>
      <c r="K167" s="1" t="str">
        <f t="shared" si="2"/>
        <v>Win</v>
      </c>
      <c r="L167" s="5">
        <v>1</v>
      </c>
      <c r="M167" s="5">
        <v>0</v>
      </c>
      <c r="N167" s="5">
        <v>0</v>
      </c>
    </row>
    <row r="168" spans="1:14" x14ac:dyDescent="0.25">
      <c r="A168">
        <v>7</v>
      </c>
      <c r="B168">
        <v>3</v>
      </c>
      <c r="C168" t="s">
        <v>7</v>
      </c>
      <c r="D168" t="s">
        <v>9</v>
      </c>
      <c r="E168">
        <v>60</v>
      </c>
      <c r="F168" t="s">
        <v>158</v>
      </c>
      <c r="G168">
        <v>6</v>
      </c>
      <c r="H168">
        <v>2011</v>
      </c>
      <c r="I168" t="s">
        <v>34</v>
      </c>
      <c r="J168">
        <v>5</v>
      </c>
      <c r="K168" s="1" t="str">
        <f t="shared" si="2"/>
        <v>other</v>
      </c>
      <c r="L168" s="5">
        <v>0</v>
      </c>
      <c r="M168" s="5">
        <v>0</v>
      </c>
      <c r="N168" s="5">
        <v>0</v>
      </c>
    </row>
    <row r="169" spans="1:14" x14ac:dyDescent="0.25">
      <c r="A169">
        <v>1</v>
      </c>
      <c r="B169">
        <v>3</v>
      </c>
      <c r="C169" t="s">
        <v>7</v>
      </c>
      <c r="D169" t="s">
        <v>9</v>
      </c>
      <c r="E169">
        <v>55</v>
      </c>
      <c r="F169" s="1">
        <v>6.7498680555555551E-2</v>
      </c>
      <c r="G169">
        <v>25</v>
      </c>
      <c r="H169">
        <v>2011</v>
      </c>
      <c r="I169" t="s">
        <v>25</v>
      </c>
      <c r="J169">
        <v>1</v>
      </c>
      <c r="K169" s="1" t="str">
        <f t="shared" si="2"/>
        <v>Win</v>
      </c>
      <c r="L169" s="5">
        <v>1</v>
      </c>
      <c r="M169" s="5">
        <v>0</v>
      </c>
      <c r="N169" s="5">
        <v>0</v>
      </c>
    </row>
    <row r="170" spans="1:14" x14ac:dyDescent="0.25">
      <c r="A170" t="s">
        <v>64</v>
      </c>
      <c r="B170">
        <v>1</v>
      </c>
      <c r="C170" t="s">
        <v>11</v>
      </c>
      <c r="D170" t="s">
        <v>15</v>
      </c>
      <c r="E170">
        <v>1</v>
      </c>
      <c r="F170" t="s">
        <v>63</v>
      </c>
      <c r="G170">
        <v>0</v>
      </c>
      <c r="H170">
        <v>2011</v>
      </c>
      <c r="I170" t="s">
        <v>25</v>
      </c>
      <c r="J170">
        <v>2</v>
      </c>
      <c r="K170" s="1" t="str">
        <f t="shared" si="2"/>
        <v>other</v>
      </c>
      <c r="L170" s="5">
        <v>0</v>
      </c>
      <c r="M170" s="5">
        <v>0</v>
      </c>
      <c r="N170" s="5">
        <v>0</v>
      </c>
    </row>
    <row r="171" spans="1:14" x14ac:dyDescent="0.25">
      <c r="A171">
        <v>2</v>
      </c>
      <c r="B171">
        <v>1</v>
      </c>
      <c r="C171" t="s">
        <v>11</v>
      </c>
      <c r="D171" t="s">
        <v>15</v>
      </c>
      <c r="E171">
        <v>71</v>
      </c>
      <c r="F171" t="s">
        <v>159</v>
      </c>
      <c r="G171">
        <v>18</v>
      </c>
      <c r="H171">
        <v>2011</v>
      </c>
      <c r="I171" t="s">
        <v>30</v>
      </c>
      <c r="J171">
        <v>1</v>
      </c>
      <c r="K171" s="1" t="str">
        <f t="shared" si="2"/>
        <v>Second place</v>
      </c>
      <c r="L171" s="5">
        <v>0</v>
      </c>
      <c r="M171" s="5">
        <v>1</v>
      </c>
      <c r="N171" s="5">
        <v>0</v>
      </c>
    </row>
    <row r="172" spans="1:14" x14ac:dyDescent="0.25">
      <c r="A172" t="s">
        <v>64</v>
      </c>
      <c r="B172">
        <v>3</v>
      </c>
      <c r="C172" t="s">
        <v>7</v>
      </c>
      <c r="D172" t="s">
        <v>9</v>
      </c>
      <c r="E172">
        <v>46</v>
      </c>
      <c r="F172" t="s">
        <v>63</v>
      </c>
      <c r="G172">
        <v>0</v>
      </c>
      <c r="H172">
        <v>2011</v>
      </c>
      <c r="I172" t="s">
        <v>30</v>
      </c>
      <c r="J172">
        <v>4</v>
      </c>
      <c r="K172" s="1" t="str">
        <f t="shared" si="2"/>
        <v>other</v>
      </c>
      <c r="L172" s="5">
        <v>0</v>
      </c>
      <c r="M172" s="5">
        <v>0</v>
      </c>
      <c r="N172" s="5">
        <v>0</v>
      </c>
    </row>
    <row r="173" spans="1:14" x14ac:dyDescent="0.25">
      <c r="A173">
        <v>2</v>
      </c>
      <c r="B173">
        <v>1</v>
      </c>
      <c r="C173" t="s">
        <v>11</v>
      </c>
      <c r="D173" t="s">
        <v>15</v>
      </c>
      <c r="E173">
        <v>58</v>
      </c>
      <c r="F173" t="s">
        <v>160</v>
      </c>
      <c r="G173">
        <v>18</v>
      </c>
      <c r="H173">
        <v>2012</v>
      </c>
      <c r="I173" t="s">
        <v>39</v>
      </c>
      <c r="J173">
        <v>1</v>
      </c>
      <c r="K173" s="1" t="str">
        <f t="shared" si="2"/>
        <v>Second place</v>
      </c>
      <c r="L173" s="5">
        <v>0</v>
      </c>
      <c r="M173" s="5">
        <v>1</v>
      </c>
      <c r="N173" s="5">
        <v>0</v>
      </c>
    </row>
    <row r="174" spans="1:14" x14ac:dyDescent="0.25">
      <c r="A174">
        <v>3</v>
      </c>
      <c r="B174">
        <v>4</v>
      </c>
      <c r="C174" t="s">
        <v>7</v>
      </c>
      <c r="D174" t="s">
        <v>9</v>
      </c>
      <c r="E174">
        <v>58</v>
      </c>
      <c r="F174" t="s">
        <v>161</v>
      </c>
      <c r="G174">
        <v>15</v>
      </c>
      <c r="H174">
        <v>2012</v>
      </c>
      <c r="I174" t="s">
        <v>39</v>
      </c>
      <c r="J174">
        <v>6</v>
      </c>
      <c r="K174" s="1" t="str">
        <f t="shared" si="2"/>
        <v>Third place</v>
      </c>
      <c r="L174" s="5">
        <v>0</v>
      </c>
      <c r="M174" s="5">
        <v>0</v>
      </c>
      <c r="N174" s="5">
        <v>1</v>
      </c>
    </row>
    <row r="175" spans="1:14" x14ac:dyDescent="0.25">
      <c r="A175">
        <v>3</v>
      </c>
      <c r="B175">
        <v>4</v>
      </c>
      <c r="C175" t="s">
        <v>7</v>
      </c>
      <c r="D175" t="s">
        <v>9</v>
      </c>
      <c r="E175">
        <v>56</v>
      </c>
      <c r="F175" t="s">
        <v>162</v>
      </c>
      <c r="G175">
        <v>15</v>
      </c>
      <c r="H175">
        <v>2012</v>
      </c>
      <c r="I175" t="s">
        <v>20</v>
      </c>
      <c r="J175">
        <v>1</v>
      </c>
      <c r="K175" s="1" t="str">
        <f t="shared" si="2"/>
        <v>Third place</v>
      </c>
      <c r="L175" s="5">
        <v>0</v>
      </c>
      <c r="M175" s="5">
        <v>0</v>
      </c>
      <c r="N175" s="5">
        <v>1</v>
      </c>
    </row>
    <row r="176" spans="1:14" x14ac:dyDescent="0.25">
      <c r="A176">
        <v>11</v>
      </c>
      <c r="B176">
        <v>1</v>
      </c>
      <c r="C176" t="s">
        <v>11</v>
      </c>
      <c r="D176" t="s">
        <v>15</v>
      </c>
      <c r="E176">
        <v>56</v>
      </c>
      <c r="F176" t="s">
        <v>163</v>
      </c>
      <c r="G176">
        <v>0</v>
      </c>
      <c r="H176">
        <v>2012</v>
      </c>
      <c r="I176" t="s">
        <v>20</v>
      </c>
      <c r="J176">
        <v>5</v>
      </c>
      <c r="K176" s="1" t="str">
        <f t="shared" si="2"/>
        <v>other</v>
      </c>
      <c r="L176" s="5">
        <v>0</v>
      </c>
      <c r="M176" s="5">
        <v>0</v>
      </c>
      <c r="N176" s="5">
        <v>0</v>
      </c>
    </row>
    <row r="177" spans="1:14" x14ac:dyDescent="0.25">
      <c r="A177">
        <v>3</v>
      </c>
      <c r="B177">
        <v>4</v>
      </c>
      <c r="C177" t="s">
        <v>7</v>
      </c>
      <c r="D177" t="s">
        <v>9</v>
      </c>
      <c r="E177">
        <v>56</v>
      </c>
      <c r="F177" t="s">
        <v>164</v>
      </c>
      <c r="G177">
        <v>15</v>
      </c>
      <c r="H177">
        <v>2012</v>
      </c>
      <c r="I177" t="s">
        <v>22</v>
      </c>
      <c r="J177">
        <v>7</v>
      </c>
      <c r="K177" s="1" t="str">
        <f t="shared" si="2"/>
        <v>Third place</v>
      </c>
      <c r="L177" s="5">
        <v>0</v>
      </c>
      <c r="M177" s="5">
        <v>0</v>
      </c>
      <c r="N177" s="5">
        <v>1</v>
      </c>
    </row>
    <row r="178" spans="1:14" x14ac:dyDescent="0.25">
      <c r="A178">
        <v>5</v>
      </c>
      <c r="B178">
        <v>1</v>
      </c>
      <c r="C178" t="s">
        <v>11</v>
      </c>
      <c r="D178" t="s">
        <v>15</v>
      </c>
      <c r="E178">
        <v>56</v>
      </c>
      <c r="F178" t="s">
        <v>165</v>
      </c>
      <c r="G178">
        <v>10</v>
      </c>
      <c r="H178">
        <v>2012</v>
      </c>
      <c r="I178" t="s">
        <v>22</v>
      </c>
      <c r="J178">
        <v>11</v>
      </c>
      <c r="K178" s="1" t="str">
        <f t="shared" si="2"/>
        <v>other</v>
      </c>
      <c r="L178" s="5">
        <v>0</v>
      </c>
      <c r="M178" s="5">
        <v>0</v>
      </c>
      <c r="N178" s="5">
        <v>0</v>
      </c>
    </row>
    <row r="179" spans="1:14" x14ac:dyDescent="0.25">
      <c r="A179">
        <v>1</v>
      </c>
      <c r="B179">
        <v>1</v>
      </c>
      <c r="C179" t="s">
        <v>11</v>
      </c>
      <c r="D179" t="s">
        <v>15</v>
      </c>
      <c r="E179">
        <v>57</v>
      </c>
      <c r="F179" s="1">
        <v>6.6099421296296298E-2</v>
      </c>
      <c r="G179">
        <v>25</v>
      </c>
      <c r="H179">
        <v>2012</v>
      </c>
      <c r="I179" t="s">
        <v>35</v>
      </c>
      <c r="J179">
        <v>1</v>
      </c>
      <c r="K179" s="1" t="str">
        <f t="shared" si="2"/>
        <v>Win</v>
      </c>
      <c r="L179" s="5">
        <v>1</v>
      </c>
      <c r="M179" s="5">
        <v>0</v>
      </c>
      <c r="N179" s="5">
        <v>0</v>
      </c>
    </row>
    <row r="180" spans="1:14" x14ac:dyDescent="0.25">
      <c r="A180">
        <v>8</v>
      </c>
      <c r="B180">
        <v>4</v>
      </c>
      <c r="C180" t="s">
        <v>7</v>
      </c>
      <c r="D180" t="s">
        <v>9</v>
      </c>
      <c r="E180">
        <v>57</v>
      </c>
      <c r="F180" t="s">
        <v>166</v>
      </c>
      <c r="G180">
        <v>4</v>
      </c>
      <c r="H180">
        <v>2012</v>
      </c>
      <c r="I180" t="s">
        <v>35</v>
      </c>
      <c r="J180">
        <v>2</v>
      </c>
      <c r="K180" s="1" t="str">
        <f t="shared" si="2"/>
        <v>other</v>
      </c>
      <c r="L180" s="5">
        <v>0</v>
      </c>
      <c r="M180" s="5">
        <v>0</v>
      </c>
      <c r="N180" s="5">
        <v>0</v>
      </c>
    </row>
    <row r="181" spans="1:14" x14ac:dyDescent="0.25">
      <c r="A181">
        <v>6</v>
      </c>
      <c r="B181">
        <v>1</v>
      </c>
      <c r="C181" t="s">
        <v>11</v>
      </c>
      <c r="D181" t="s">
        <v>15</v>
      </c>
      <c r="E181">
        <v>66</v>
      </c>
      <c r="F181" t="s">
        <v>167</v>
      </c>
      <c r="G181">
        <v>8</v>
      </c>
      <c r="H181">
        <v>2012</v>
      </c>
      <c r="I181" t="s">
        <v>26</v>
      </c>
      <c r="J181">
        <v>7</v>
      </c>
      <c r="K181" s="1" t="str">
        <f t="shared" si="2"/>
        <v>other</v>
      </c>
      <c r="L181" s="5">
        <v>0</v>
      </c>
      <c r="M181" s="5">
        <v>0</v>
      </c>
      <c r="N181" s="5">
        <v>0</v>
      </c>
    </row>
    <row r="182" spans="1:14" x14ac:dyDescent="0.25">
      <c r="A182">
        <v>8</v>
      </c>
      <c r="B182">
        <v>4</v>
      </c>
      <c r="C182" t="s">
        <v>7</v>
      </c>
      <c r="D182" t="s">
        <v>9</v>
      </c>
      <c r="E182">
        <v>66</v>
      </c>
      <c r="F182" t="s">
        <v>168</v>
      </c>
      <c r="G182">
        <v>4</v>
      </c>
      <c r="H182">
        <v>2012</v>
      </c>
      <c r="I182" t="s">
        <v>26</v>
      </c>
      <c r="J182">
        <v>24</v>
      </c>
      <c r="K182" s="1" t="str">
        <f t="shared" si="2"/>
        <v>other</v>
      </c>
      <c r="L182" s="5">
        <v>0</v>
      </c>
      <c r="M182" s="5">
        <v>0</v>
      </c>
      <c r="N182" s="5">
        <v>0</v>
      </c>
    </row>
    <row r="183" spans="1:14" x14ac:dyDescent="0.25">
      <c r="A183">
        <v>4</v>
      </c>
      <c r="B183">
        <v>1</v>
      </c>
      <c r="C183" t="s">
        <v>11</v>
      </c>
      <c r="D183" t="s">
        <v>15</v>
      </c>
      <c r="E183">
        <v>78</v>
      </c>
      <c r="F183" t="s">
        <v>169</v>
      </c>
      <c r="G183">
        <v>12</v>
      </c>
      <c r="H183">
        <v>2012</v>
      </c>
      <c r="I183" t="s">
        <v>27</v>
      </c>
      <c r="J183">
        <v>3</v>
      </c>
      <c r="K183" s="1" t="str">
        <f t="shared" si="2"/>
        <v>other</v>
      </c>
      <c r="L183" s="5">
        <v>0</v>
      </c>
      <c r="M183" s="5">
        <v>0</v>
      </c>
      <c r="N183" s="5">
        <v>0</v>
      </c>
    </row>
    <row r="184" spans="1:14" x14ac:dyDescent="0.25">
      <c r="A184">
        <v>5</v>
      </c>
      <c r="B184">
        <v>4</v>
      </c>
      <c r="C184" t="s">
        <v>7</v>
      </c>
      <c r="D184" t="s">
        <v>9</v>
      </c>
      <c r="E184">
        <v>78</v>
      </c>
      <c r="F184" t="s">
        <v>170</v>
      </c>
      <c r="G184">
        <v>10</v>
      </c>
      <c r="H184">
        <v>2012</v>
      </c>
      <c r="I184" t="s">
        <v>27</v>
      </c>
      <c r="J184">
        <v>9</v>
      </c>
      <c r="K184" s="1" t="str">
        <f t="shared" si="2"/>
        <v>other</v>
      </c>
      <c r="L184" s="5">
        <v>0</v>
      </c>
      <c r="M184" s="5">
        <v>0</v>
      </c>
      <c r="N184" s="5">
        <v>0</v>
      </c>
    </row>
    <row r="185" spans="1:14" x14ac:dyDescent="0.25">
      <c r="A185">
        <v>1</v>
      </c>
      <c r="B185">
        <v>4</v>
      </c>
      <c r="C185" t="s">
        <v>7</v>
      </c>
      <c r="D185" t="s">
        <v>9</v>
      </c>
      <c r="E185">
        <v>70</v>
      </c>
      <c r="F185" s="1">
        <v>6.4231319444444449E-2</v>
      </c>
      <c r="G185">
        <v>25</v>
      </c>
      <c r="H185">
        <v>2012</v>
      </c>
      <c r="I185" t="s">
        <v>36</v>
      </c>
      <c r="J185">
        <v>1</v>
      </c>
      <c r="K185" s="1" t="str">
        <f t="shared" si="2"/>
        <v>Win</v>
      </c>
      <c r="L185" s="5">
        <v>1</v>
      </c>
      <c r="M185" s="5">
        <v>0</v>
      </c>
      <c r="N185" s="5">
        <v>0</v>
      </c>
    </row>
    <row r="186" spans="1:14" x14ac:dyDescent="0.25">
      <c r="A186">
        <v>4</v>
      </c>
      <c r="B186">
        <v>1</v>
      </c>
      <c r="C186" t="s">
        <v>11</v>
      </c>
      <c r="D186" t="s">
        <v>15</v>
      </c>
      <c r="E186">
        <v>70</v>
      </c>
      <c r="F186" t="s">
        <v>171</v>
      </c>
      <c r="G186">
        <v>12</v>
      </c>
      <c r="H186">
        <v>2012</v>
      </c>
      <c r="I186" t="s">
        <v>36</v>
      </c>
      <c r="J186">
        <v>2</v>
      </c>
      <c r="K186" s="1" t="str">
        <f t="shared" si="2"/>
        <v>other</v>
      </c>
      <c r="L186" s="5">
        <v>0</v>
      </c>
      <c r="M186" s="5">
        <v>0</v>
      </c>
      <c r="N186" s="5">
        <v>0</v>
      </c>
    </row>
    <row r="187" spans="1:14" x14ac:dyDescent="0.25">
      <c r="A187">
        <v>19</v>
      </c>
      <c r="B187">
        <v>4</v>
      </c>
      <c r="C187" t="s">
        <v>7</v>
      </c>
      <c r="D187" t="s">
        <v>9</v>
      </c>
      <c r="E187">
        <v>55</v>
      </c>
      <c r="F187" t="s">
        <v>63</v>
      </c>
      <c r="G187">
        <v>0</v>
      </c>
      <c r="H187">
        <v>2012</v>
      </c>
      <c r="I187" t="s">
        <v>31</v>
      </c>
      <c r="J187">
        <v>1</v>
      </c>
      <c r="K187" s="1" t="str">
        <f t="shared" si="2"/>
        <v>other</v>
      </c>
      <c r="L187" s="5">
        <v>0</v>
      </c>
      <c r="M187" s="5">
        <v>0</v>
      </c>
      <c r="N187" s="5">
        <v>0</v>
      </c>
    </row>
    <row r="188" spans="1:14" x14ac:dyDescent="0.25">
      <c r="A188" t="s">
        <v>64</v>
      </c>
      <c r="B188">
        <v>1</v>
      </c>
      <c r="C188" t="s">
        <v>11</v>
      </c>
      <c r="D188" t="s">
        <v>15</v>
      </c>
      <c r="E188">
        <v>33</v>
      </c>
      <c r="F188" t="s">
        <v>63</v>
      </c>
      <c r="G188">
        <v>0</v>
      </c>
      <c r="H188">
        <v>2012</v>
      </c>
      <c r="I188" t="s">
        <v>31</v>
      </c>
      <c r="J188">
        <v>2</v>
      </c>
      <c r="K188" s="1" t="str">
        <f t="shared" si="2"/>
        <v>other</v>
      </c>
      <c r="L188" s="5">
        <v>0</v>
      </c>
      <c r="M188" s="5">
        <v>0</v>
      </c>
      <c r="N188" s="5">
        <v>0</v>
      </c>
    </row>
    <row r="189" spans="1:14" x14ac:dyDescent="0.25">
      <c r="A189">
        <v>3</v>
      </c>
      <c r="B189">
        <v>1</v>
      </c>
      <c r="C189" t="s">
        <v>11</v>
      </c>
      <c r="D189" t="s">
        <v>15</v>
      </c>
      <c r="E189">
        <v>52</v>
      </c>
      <c r="F189" t="s">
        <v>172</v>
      </c>
      <c r="G189">
        <v>15</v>
      </c>
      <c r="H189">
        <v>2012</v>
      </c>
      <c r="I189" t="s">
        <v>23</v>
      </c>
      <c r="J189">
        <v>4</v>
      </c>
      <c r="K189" s="1" t="str">
        <f t="shared" si="2"/>
        <v>Third place</v>
      </c>
      <c r="L189" s="5">
        <v>0</v>
      </c>
      <c r="M189" s="5">
        <v>0</v>
      </c>
      <c r="N189" s="5">
        <v>1</v>
      </c>
    </row>
    <row r="190" spans="1:14" x14ac:dyDescent="0.25">
      <c r="A190">
        <v>8</v>
      </c>
      <c r="B190">
        <v>4</v>
      </c>
      <c r="C190" t="s">
        <v>7</v>
      </c>
      <c r="D190" t="s">
        <v>9</v>
      </c>
      <c r="E190">
        <v>52</v>
      </c>
      <c r="F190" t="s">
        <v>173</v>
      </c>
      <c r="G190">
        <v>4</v>
      </c>
      <c r="H190">
        <v>2012</v>
      </c>
      <c r="I190" t="s">
        <v>23</v>
      </c>
      <c r="J190">
        <v>8</v>
      </c>
      <c r="K190" s="1" t="str">
        <f t="shared" si="2"/>
        <v>other</v>
      </c>
      <c r="L190" s="5">
        <v>0</v>
      </c>
      <c r="M190" s="5">
        <v>0</v>
      </c>
      <c r="N190" s="5">
        <v>0</v>
      </c>
    </row>
    <row r="191" spans="1:14" x14ac:dyDescent="0.25">
      <c r="A191">
        <v>5</v>
      </c>
      <c r="B191">
        <v>1</v>
      </c>
      <c r="C191" t="s">
        <v>11</v>
      </c>
      <c r="D191" t="s">
        <v>15</v>
      </c>
      <c r="E191">
        <v>67</v>
      </c>
      <c r="F191" t="s">
        <v>174</v>
      </c>
      <c r="G191">
        <v>10</v>
      </c>
      <c r="H191">
        <v>2012</v>
      </c>
      <c r="I191" t="s">
        <v>28</v>
      </c>
      <c r="J191">
        <v>2</v>
      </c>
      <c r="K191" s="1" t="str">
        <f t="shared" si="2"/>
        <v>other</v>
      </c>
      <c r="L191" s="5">
        <v>0</v>
      </c>
      <c r="M191" s="5">
        <v>0</v>
      </c>
      <c r="N191" s="5">
        <v>0</v>
      </c>
    </row>
    <row r="192" spans="1:14" x14ac:dyDescent="0.25">
      <c r="A192" t="s">
        <v>64</v>
      </c>
      <c r="B192">
        <v>4</v>
      </c>
      <c r="C192" t="s">
        <v>7</v>
      </c>
      <c r="D192" t="s">
        <v>9</v>
      </c>
      <c r="E192">
        <v>56</v>
      </c>
      <c r="F192" t="s">
        <v>63</v>
      </c>
      <c r="G192">
        <v>0</v>
      </c>
      <c r="H192">
        <v>2012</v>
      </c>
      <c r="I192" t="s">
        <v>28</v>
      </c>
      <c r="J192">
        <v>7</v>
      </c>
      <c r="K192" s="1" t="str">
        <f t="shared" si="2"/>
        <v>other</v>
      </c>
      <c r="L192" s="5">
        <v>0</v>
      </c>
      <c r="M192" s="5">
        <v>0</v>
      </c>
      <c r="N192" s="5">
        <v>0</v>
      </c>
    </row>
    <row r="193" spans="1:14" x14ac:dyDescent="0.25">
      <c r="A193">
        <v>1</v>
      </c>
      <c r="B193">
        <v>4</v>
      </c>
      <c r="C193" t="s">
        <v>7</v>
      </c>
      <c r="D193" t="s">
        <v>9</v>
      </c>
      <c r="E193">
        <v>69</v>
      </c>
      <c r="F193" s="1">
        <v>7.020258101851852E-2</v>
      </c>
      <c r="G193">
        <v>25</v>
      </c>
      <c r="H193">
        <v>2012</v>
      </c>
      <c r="I193" t="s">
        <v>29</v>
      </c>
      <c r="J193">
        <v>1</v>
      </c>
      <c r="K193" s="1" t="str">
        <f t="shared" si="2"/>
        <v>Win</v>
      </c>
      <c r="L193" s="5">
        <v>1</v>
      </c>
      <c r="M193" s="5">
        <v>0</v>
      </c>
      <c r="N193" s="5">
        <v>0</v>
      </c>
    </row>
    <row r="194" spans="1:14" x14ac:dyDescent="0.25">
      <c r="A194">
        <v>4</v>
      </c>
      <c r="B194">
        <v>1</v>
      </c>
      <c r="C194" t="s">
        <v>11</v>
      </c>
      <c r="D194" t="s">
        <v>15</v>
      </c>
      <c r="E194">
        <v>69</v>
      </c>
      <c r="F194" t="s">
        <v>175</v>
      </c>
      <c r="G194">
        <v>12</v>
      </c>
      <c r="H194">
        <v>2012</v>
      </c>
      <c r="I194" t="s">
        <v>29</v>
      </c>
      <c r="J194">
        <v>3</v>
      </c>
      <c r="K194" s="1" t="str">
        <f t="shared" si="2"/>
        <v>other</v>
      </c>
      <c r="L194" s="5">
        <v>0</v>
      </c>
      <c r="M194" s="5">
        <v>0</v>
      </c>
      <c r="N194" s="5">
        <v>0</v>
      </c>
    </row>
    <row r="195" spans="1:14" x14ac:dyDescent="0.25">
      <c r="A195">
        <v>2</v>
      </c>
      <c r="B195">
        <v>1</v>
      </c>
      <c r="C195" t="s">
        <v>11</v>
      </c>
      <c r="D195" t="s">
        <v>15</v>
      </c>
      <c r="E195">
        <v>44</v>
      </c>
      <c r="F195" t="s">
        <v>176</v>
      </c>
      <c r="G195">
        <v>18</v>
      </c>
      <c r="H195">
        <v>2012</v>
      </c>
      <c r="I195" t="s">
        <v>24</v>
      </c>
      <c r="J195">
        <v>7</v>
      </c>
      <c r="K195" s="1" t="str">
        <f t="shared" ref="K195:K258" si="3">IF( A195=1,"Win",IF( A195=2,"Second place",IF( A195=3,"Third place","other")))</f>
        <v>Second place</v>
      </c>
      <c r="L195" s="5">
        <v>0</v>
      </c>
      <c r="M195" s="5">
        <v>1</v>
      </c>
      <c r="N195" s="5">
        <v>0</v>
      </c>
    </row>
    <row r="196" spans="1:14" x14ac:dyDescent="0.25">
      <c r="A196" t="s">
        <v>64</v>
      </c>
      <c r="B196">
        <v>4</v>
      </c>
      <c r="C196" t="s">
        <v>7</v>
      </c>
      <c r="D196" t="s">
        <v>9</v>
      </c>
      <c r="E196">
        <v>0</v>
      </c>
      <c r="F196" t="s">
        <v>63</v>
      </c>
      <c r="G196">
        <v>0</v>
      </c>
      <c r="H196">
        <v>2012</v>
      </c>
      <c r="I196" t="s">
        <v>24</v>
      </c>
      <c r="J196">
        <v>10</v>
      </c>
      <c r="K196" s="1" t="str">
        <f t="shared" si="3"/>
        <v>other</v>
      </c>
      <c r="L196" s="5">
        <v>0</v>
      </c>
      <c r="M196" s="5">
        <v>0</v>
      </c>
      <c r="N196" s="5">
        <v>0</v>
      </c>
    </row>
    <row r="197" spans="1:14" x14ac:dyDescent="0.25">
      <c r="A197">
        <v>1</v>
      </c>
      <c r="B197">
        <v>4</v>
      </c>
      <c r="C197" t="s">
        <v>7</v>
      </c>
      <c r="D197" t="s">
        <v>9</v>
      </c>
      <c r="E197">
        <v>53</v>
      </c>
      <c r="F197" s="1">
        <v>5.5338206018518521E-2</v>
      </c>
      <c r="G197">
        <v>25</v>
      </c>
      <c r="H197">
        <v>2012</v>
      </c>
      <c r="I197" t="s">
        <v>32</v>
      </c>
      <c r="J197">
        <v>1</v>
      </c>
      <c r="K197" s="1" t="str">
        <f t="shared" si="3"/>
        <v>Win</v>
      </c>
      <c r="L197" s="5">
        <v>1</v>
      </c>
      <c r="M197" s="5">
        <v>0</v>
      </c>
      <c r="N197" s="5">
        <v>0</v>
      </c>
    </row>
    <row r="198" spans="1:14" x14ac:dyDescent="0.25">
      <c r="A198">
        <v>22</v>
      </c>
      <c r="B198">
        <v>1</v>
      </c>
      <c r="C198" t="s">
        <v>11</v>
      </c>
      <c r="D198" t="s">
        <v>15</v>
      </c>
      <c r="E198">
        <v>47</v>
      </c>
      <c r="F198" t="s">
        <v>63</v>
      </c>
      <c r="G198">
        <v>0</v>
      </c>
      <c r="H198">
        <v>2012</v>
      </c>
      <c r="I198" t="s">
        <v>32</v>
      </c>
      <c r="J198">
        <v>5</v>
      </c>
      <c r="K198" s="1" t="str">
        <f t="shared" si="3"/>
        <v>other</v>
      </c>
      <c r="L198" s="5">
        <v>0</v>
      </c>
      <c r="M198" s="5">
        <v>0</v>
      </c>
      <c r="N198" s="5">
        <v>0</v>
      </c>
    </row>
    <row r="199" spans="1:14" x14ac:dyDescent="0.25">
      <c r="A199">
        <v>1</v>
      </c>
      <c r="B199">
        <v>1</v>
      </c>
      <c r="C199" t="s">
        <v>11</v>
      </c>
      <c r="D199" t="s">
        <v>15</v>
      </c>
      <c r="E199">
        <v>59</v>
      </c>
      <c r="F199" s="1">
        <v>8.3635925925925933E-2</v>
      </c>
      <c r="G199">
        <v>25</v>
      </c>
      <c r="H199">
        <v>2012</v>
      </c>
      <c r="I199" t="s">
        <v>38</v>
      </c>
      <c r="J199">
        <v>1</v>
      </c>
      <c r="K199" s="1" t="str">
        <f t="shared" si="3"/>
        <v>Win</v>
      </c>
      <c r="L199" s="5">
        <v>1</v>
      </c>
      <c r="M199" s="5">
        <v>0</v>
      </c>
      <c r="N199" s="5">
        <v>0</v>
      </c>
    </row>
    <row r="200" spans="1:14" x14ac:dyDescent="0.25">
      <c r="A200" t="s">
        <v>64</v>
      </c>
      <c r="B200">
        <v>4</v>
      </c>
      <c r="C200" t="s">
        <v>7</v>
      </c>
      <c r="D200" t="s">
        <v>9</v>
      </c>
      <c r="E200">
        <v>22</v>
      </c>
      <c r="F200" t="s">
        <v>63</v>
      </c>
      <c r="G200">
        <v>0</v>
      </c>
      <c r="H200">
        <v>2012</v>
      </c>
      <c r="I200" t="s">
        <v>38</v>
      </c>
      <c r="J200">
        <v>3</v>
      </c>
      <c r="K200" s="1" t="str">
        <f t="shared" si="3"/>
        <v>other</v>
      </c>
      <c r="L200" s="5">
        <v>0</v>
      </c>
      <c r="M200" s="5">
        <v>0</v>
      </c>
      <c r="N200" s="5">
        <v>0</v>
      </c>
    </row>
    <row r="201" spans="1:14" x14ac:dyDescent="0.25">
      <c r="A201">
        <v>1</v>
      </c>
      <c r="B201">
        <v>1</v>
      </c>
      <c r="C201" t="s">
        <v>11</v>
      </c>
      <c r="D201" t="s">
        <v>15</v>
      </c>
      <c r="E201">
        <v>53</v>
      </c>
      <c r="F201" s="1">
        <v>6.1762060185185187E-2</v>
      </c>
      <c r="G201">
        <v>25</v>
      </c>
      <c r="H201">
        <v>2012</v>
      </c>
      <c r="I201" t="s">
        <v>21</v>
      </c>
      <c r="J201">
        <v>1</v>
      </c>
      <c r="K201" s="1" t="str">
        <f t="shared" si="3"/>
        <v>Win</v>
      </c>
      <c r="L201" s="5">
        <v>1</v>
      </c>
      <c r="M201" s="5">
        <v>0</v>
      </c>
      <c r="N201" s="5">
        <v>0</v>
      </c>
    </row>
    <row r="202" spans="1:14" x14ac:dyDescent="0.25">
      <c r="A202">
        <v>5</v>
      </c>
      <c r="B202">
        <v>4</v>
      </c>
      <c r="C202" t="s">
        <v>7</v>
      </c>
      <c r="D202" t="s">
        <v>9</v>
      </c>
      <c r="E202">
        <v>53</v>
      </c>
      <c r="F202" t="s">
        <v>177</v>
      </c>
      <c r="G202">
        <v>10</v>
      </c>
      <c r="H202">
        <v>2012</v>
      </c>
      <c r="I202" t="s">
        <v>21</v>
      </c>
      <c r="J202">
        <v>9</v>
      </c>
      <c r="K202" s="1" t="str">
        <f t="shared" si="3"/>
        <v>other</v>
      </c>
      <c r="L202" s="5">
        <v>0</v>
      </c>
      <c r="M202" s="5">
        <v>0</v>
      </c>
      <c r="N202" s="5">
        <v>0</v>
      </c>
    </row>
    <row r="203" spans="1:14" x14ac:dyDescent="0.25">
      <c r="A203">
        <v>1</v>
      </c>
      <c r="B203">
        <v>1</v>
      </c>
      <c r="C203" t="s">
        <v>11</v>
      </c>
      <c r="D203" t="s">
        <v>15</v>
      </c>
      <c r="E203">
        <v>55</v>
      </c>
      <c r="F203" s="1">
        <v>6.6998275462962956E-2</v>
      </c>
      <c r="G203">
        <v>25</v>
      </c>
      <c r="H203">
        <v>2012</v>
      </c>
      <c r="I203" t="s">
        <v>33</v>
      </c>
      <c r="J203">
        <v>2</v>
      </c>
      <c r="K203" s="1" t="str">
        <f t="shared" si="3"/>
        <v>Win</v>
      </c>
      <c r="L203" s="5">
        <v>1</v>
      </c>
      <c r="M203" s="5">
        <v>0</v>
      </c>
      <c r="N203" s="5">
        <v>0</v>
      </c>
    </row>
    <row r="204" spans="1:14" x14ac:dyDescent="0.25">
      <c r="A204">
        <v>10</v>
      </c>
      <c r="B204">
        <v>4</v>
      </c>
      <c r="C204" t="s">
        <v>7</v>
      </c>
      <c r="D204" t="s">
        <v>9</v>
      </c>
      <c r="E204">
        <v>55</v>
      </c>
      <c r="F204" t="s">
        <v>178</v>
      </c>
      <c r="G204">
        <v>1</v>
      </c>
      <c r="H204">
        <v>2012</v>
      </c>
      <c r="I204" t="s">
        <v>33</v>
      </c>
      <c r="J204">
        <v>3</v>
      </c>
      <c r="K204" s="1" t="str">
        <f t="shared" si="3"/>
        <v>other</v>
      </c>
      <c r="L204" s="5">
        <v>0</v>
      </c>
      <c r="M204" s="5">
        <v>0</v>
      </c>
      <c r="N204" s="5">
        <v>0</v>
      </c>
    </row>
    <row r="205" spans="1:14" x14ac:dyDescent="0.25">
      <c r="A205">
        <v>1</v>
      </c>
      <c r="B205">
        <v>1</v>
      </c>
      <c r="C205" t="s">
        <v>11</v>
      </c>
      <c r="D205" t="s">
        <v>15</v>
      </c>
      <c r="E205">
        <v>60</v>
      </c>
      <c r="F205" s="1">
        <v>6.331879629629629E-2</v>
      </c>
      <c r="G205">
        <v>25</v>
      </c>
      <c r="H205">
        <v>2012</v>
      </c>
      <c r="I205" t="s">
        <v>34</v>
      </c>
      <c r="J205">
        <v>1</v>
      </c>
      <c r="K205" s="1" t="str">
        <f t="shared" si="3"/>
        <v>Win</v>
      </c>
      <c r="L205" s="5">
        <v>1</v>
      </c>
      <c r="M205" s="5">
        <v>0</v>
      </c>
      <c r="N205" s="5">
        <v>0</v>
      </c>
    </row>
    <row r="206" spans="1:14" x14ac:dyDescent="0.25">
      <c r="A206">
        <v>4</v>
      </c>
      <c r="B206">
        <v>4</v>
      </c>
      <c r="C206" t="s">
        <v>7</v>
      </c>
      <c r="D206" t="s">
        <v>9</v>
      </c>
      <c r="E206">
        <v>60</v>
      </c>
      <c r="F206" t="s">
        <v>179</v>
      </c>
      <c r="G206">
        <v>12</v>
      </c>
      <c r="H206">
        <v>2012</v>
      </c>
      <c r="I206" t="s">
        <v>34</v>
      </c>
      <c r="J206">
        <v>3</v>
      </c>
      <c r="K206" s="1" t="str">
        <f t="shared" si="3"/>
        <v>other</v>
      </c>
      <c r="L206" s="5">
        <v>0</v>
      </c>
      <c r="M206" s="5">
        <v>0</v>
      </c>
      <c r="N206" s="5">
        <v>0</v>
      </c>
    </row>
    <row r="207" spans="1:14" x14ac:dyDescent="0.25">
      <c r="A207">
        <v>3</v>
      </c>
      <c r="B207">
        <v>1</v>
      </c>
      <c r="C207" t="s">
        <v>11</v>
      </c>
      <c r="D207" t="s">
        <v>15</v>
      </c>
      <c r="E207">
        <v>55</v>
      </c>
      <c r="F207" t="s">
        <v>180</v>
      </c>
      <c r="G207">
        <v>15</v>
      </c>
      <c r="H207">
        <v>2012</v>
      </c>
      <c r="I207" t="s">
        <v>25</v>
      </c>
      <c r="J207">
        <v>24</v>
      </c>
      <c r="K207" s="1" t="str">
        <f t="shared" si="3"/>
        <v>Third place</v>
      </c>
      <c r="L207" s="5">
        <v>0</v>
      </c>
      <c r="M207" s="5">
        <v>0</v>
      </c>
      <c r="N207" s="5">
        <v>1</v>
      </c>
    </row>
    <row r="208" spans="1:14" x14ac:dyDescent="0.25">
      <c r="A208" t="s">
        <v>64</v>
      </c>
      <c r="B208">
        <v>4</v>
      </c>
      <c r="C208" t="s">
        <v>7</v>
      </c>
      <c r="D208" t="s">
        <v>9</v>
      </c>
      <c r="E208">
        <v>19</v>
      </c>
      <c r="F208" t="s">
        <v>63</v>
      </c>
      <c r="G208">
        <v>0</v>
      </c>
      <c r="H208">
        <v>2012</v>
      </c>
      <c r="I208" t="s">
        <v>25</v>
      </c>
      <c r="J208">
        <v>1</v>
      </c>
      <c r="K208" s="1" t="str">
        <f t="shared" si="3"/>
        <v>other</v>
      </c>
      <c r="L208" s="5">
        <v>0</v>
      </c>
      <c r="M208" s="5">
        <v>0</v>
      </c>
      <c r="N208" s="5">
        <v>0</v>
      </c>
    </row>
    <row r="209" spans="1:14" x14ac:dyDescent="0.25">
      <c r="A209">
        <v>1</v>
      </c>
      <c r="B209">
        <v>4</v>
      </c>
      <c r="C209" t="s">
        <v>7</v>
      </c>
      <c r="D209" t="s">
        <v>9</v>
      </c>
      <c r="E209">
        <v>56</v>
      </c>
      <c r="F209" s="1">
        <v>6.661190972222221E-2</v>
      </c>
      <c r="G209">
        <v>25</v>
      </c>
      <c r="H209">
        <v>2012</v>
      </c>
      <c r="I209" t="s">
        <v>37</v>
      </c>
      <c r="J209">
        <v>1</v>
      </c>
      <c r="K209" s="1" t="str">
        <f t="shared" si="3"/>
        <v>Win</v>
      </c>
      <c r="L209" s="5">
        <v>1</v>
      </c>
      <c r="M209" s="5">
        <v>0</v>
      </c>
      <c r="N209" s="5">
        <v>0</v>
      </c>
    </row>
    <row r="210" spans="1:14" x14ac:dyDescent="0.25">
      <c r="A210">
        <v>2</v>
      </c>
      <c r="B210">
        <v>1</v>
      </c>
      <c r="C210" t="s">
        <v>11</v>
      </c>
      <c r="D210" t="s">
        <v>15</v>
      </c>
      <c r="E210">
        <v>56</v>
      </c>
      <c r="F210" t="s">
        <v>181</v>
      </c>
      <c r="G210">
        <v>18</v>
      </c>
      <c r="H210">
        <v>2012</v>
      </c>
      <c r="I210" t="s">
        <v>37</v>
      </c>
      <c r="J210">
        <v>2</v>
      </c>
      <c r="K210" s="1" t="str">
        <f t="shared" si="3"/>
        <v>Second place</v>
      </c>
      <c r="L210" s="5">
        <v>0</v>
      </c>
      <c r="M210" s="5">
        <v>1</v>
      </c>
      <c r="N210" s="5">
        <v>0</v>
      </c>
    </row>
    <row r="211" spans="1:14" x14ac:dyDescent="0.25">
      <c r="A211">
        <v>6</v>
      </c>
      <c r="B211">
        <v>1</v>
      </c>
      <c r="C211" t="s">
        <v>11</v>
      </c>
      <c r="D211" t="s">
        <v>15</v>
      </c>
      <c r="E211">
        <v>71</v>
      </c>
      <c r="F211" t="s">
        <v>182</v>
      </c>
      <c r="G211">
        <v>8</v>
      </c>
      <c r="H211">
        <v>2012</v>
      </c>
      <c r="I211" t="s">
        <v>30</v>
      </c>
      <c r="J211">
        <v>1</v>
      </c>
      <c r="K211" s="1" t="str">
        <f t="shared" si="3"/>
        <v>other</v>
      </c>
      <c r="L211" s="5">
        <v>0</v>
      </c>
      <c r="M211" s="5">
        <v>0</v>
      </c>
      <c r="N211" s="5">
        <v>0</v>
      </c>
    </row>
    <row r="212" spans="1:14" x14ac:dyDescent="0.25">
      <c r="A212" t="s">
        <v>64</v>
      </c>
      <c r="B212">
        <v>4</v>
      </c>
      <c r="C212" t="s">
        <v>7</v>
      </c>
      <c r="D212" t="s">
        <v>9</v>
      </c>
      <c r="E212">
        <v>54</v>
      </c>
      <c r="F212" t="s">
        <v>63</v>
      </c>
      <c r="G212">
        <v>0</v>
      </c>
      <c r="H212">
        <v>2012</v>
      </c>
      <c r="I212" t="s">
        <v>30</v>
      </c>
      <c r="J212">
        <v>4</v>
      </c>
      <c r="K212" s="1" t="str">
        <f t="shared" si="3"/>
        <v>other</v>
      </c>
      <c r="L212" s="5">
        <v>0</v>
      </c>
      <c r="M212" s="5">
        <v>0</v>
      </c>
      <c r="N212" s="5">
        <v>0</v>
      </c>
    </row>
    <row r="213" spans="1:14" x14ac:dyDescent="0.25">
      <c r="A213">
        <v>3</v>
      </c>
      <c r="B213">
        <v>1</v>
      </c>
      <c r="C213" t="s">
        <v>11</v>
      </c>
      <c r="D213" t="s">
        <v>15</v>
      </c>
      <c r="E213">
        <v>58</v>
      </c>
      <c r="F213" t="s">
        <v>183</v>
      </c>
      <c r="G213">
        <v>15</v>
      </c>
      <c r="H213">
        <v>2013</v>
      </c>
      <c r="I213" t="s">
        <v>39</v>
      </c>
      <c r="J213">
        <v>1</v>
      </c>
      <c r="K213" s="1" t="str">
        <f t="shared" si="3"/>
        <v>Third place</v>
      </c>
      <c r="L213" s="5">
        <v>0</v>
      </c>
      <c r="M213" s="5">
        <v>0</v>
      </c>
      <c r="N213" s="5">
        <v>1</v>
      </c>
    </row>
    <row r="214" spans="1:14" x14ac:dyDescent="0.25">
      <c r="A214">
        <v>5</v>
      </c>
      <c r="B214">
        <v>10</v>
      </c>
      <c r="C214" t="s">
        <v>7</v>
      </c>
      <c r="D214" t="s">
        <v>16</v>
      </c>
      <c r="E214">
        <v>58</v>
      </c>
      <c r="F214" t="s">
        <v>184</v>
      </c>
      <c r="G214">
        <v>10</v>
      </c>
      <c r="H214">
        <v>2013</v>
      </c>
      <c r="I214" t="s">
        <v>39</v>
      </c>
      <c r="J214">
        <v>3</v>
      </c>
      <c r="K214" s="1" t="str">
        <f t="shared" si="3"/>
        <v>other</v>
      </c>
      <c r="L214" s="5">
        <v>0</v>
      </c>
      <c r="M214" s="5">
        <v>0</v>
      </c>
      <c r="N214" s="5">
        <v>0</v>
      </c>
    </row>
    <row r="215" spans="1:14" x14ac:dyDescent="0.25">
      <c r="A215">
        <v>1</v>
      </c>
      <c r="B215">
        <v>1</v>
      </c>
      <c r="C215" t="s">
        <v>11</v>
      </c>
      <c r="D215" t="s">
        <v>15</v>
      </c>
      <c r="E215">
        <v>56</v>
      </c>
      <c r="F215" s="1">
        <v>6.8711585648148152E-2</v>
      </c>
      <c r="G215">
        <v>25</v>
      </c>
      <c r="H215">
        <v>2013</v>
      </c>
      <c r="I215" t="s">
        <v>20</v>
      </c>
      <c r="J215">
        <v>1</v>
      </c>
      <c r="K215" s="1" t="str">
        <f t="shared" si="3"/>
        <v>Win</v>
      </c>
      <c r="L215" s="5">
        <v>1</v>
      </c>
      <c r="M215" s="5">
        <v>0</v>
      </c>
      <c r="N215" s="5">
        <v>0</v>
      </c>
    </row>
    <row r="216" spans="1:14" x14ac:dyDescent="0.25">
      <c r="A216">
        <v>3</v>
      </c>
      <c r="B216">
        <v>10</v>
      </c>
      <c r="C216" t="s">
        <v>7</v>
      </c>
      <c r="D216" t="s">
        <v>16</v>
      </c>
      <c r="E216">
        <v>56</v>
      </c>
      <c r="F216" t="s">
        <v>185</v>
      </c>
      <c r="G216">
        <v>15</v>
      </c>
      <c r="H216">
        <v>2013</v>
      </c>
      <c r="I216" t="s">
        <v>20</v>
      </c>
      <c r="J216">
        <v>4</v>
      </c>
      <c r="K216" s="1" t="str">
        <f t="shared" si="3"/>
        <v>Third place</v>
      </c>
      <c r="L216" s="5">
        <v>0</v>
      </c>
      <c r="M216" s="5">
        <v>0</v>
      </c>
      <c r="N216" s="5">
        <v>1</v>
      </c>
    </row>
    <row r="217" spans="1:14" x14ac:dyDescent="0.25">
      <c r="A217">
        <v>3</v>
      </c>
      <c r="B217">
        <v>10</v>
      </c>
      <c r="C217" t="s">
        <v>7</v>
      </c>
      <c r="D217" t="s">
        <v>16</v>
      </c>
      <c r="E217">
        <v>56</v>
      </c>
      <c r="F217" t="s">
        <v>186</v>
      </c>
      <c r="G217">
        <v>15</v>
      </c>
      <c r="H217">
        <v>2013</v>
      </c>
      <c r="I217" t="s">
        <v>22</v>
      </c>
      <c r="J217">
        <v>1</v>
      </c>
      <c r="K217" s="1" t="str">
        <f t="shared" si="3"/>
        <v>Third place</v>
      </c>
      <c r="L217" s="5">
        <v>0</v>
      </c>
      <c r="M217" s="5">
        <v>0</v>
      </c>
      <c r="N217" s="5">
        <v>1</v>
      </c>
    </row>
    <row r="218" spans="1:14" x14ac:dyDescent="0.25">
      <c r="A218">
        <v>4</v>
      </c>
      <c r="B218">
        <v>1</v>
      </c>
      <c r="C218" t="s">
        <v>11</v>
      </c>
      <c r="D218" t="s">
        <v>15</v>
      </c>
      <c r="E218">
        <v>56</v>
      </c>
      <c r="F218" t="s">
        <v>187</v>
      </c>
      <c r="G218">
        <v>12</v>
      </c>
      <c r="H218">
        <v>2013</v>
      </c>
      <c r="I218" t="s">
        <v>22</v>
      </c>
      <c r="J218">
        <v>9</v>
      </c>
      <c r="K218" s="1" t="str">
        <f t="shared" si="3"/>
        <v>other</v>
      </c>
      <c r="L218" s="5">
        <v>0</v>
      </c>
      <c r="M218" s="5">
        <v>0</v>
      </c>
      <c r="N218" s="5">
        <v>0</v>
      </c>
    </row>
    <row r="219" spans="1:14" x14ac:dyDescent="0.25">
      <c r="A219">
        <v>1</v>
      </c>
      <c r="B219">
        <v>1</v>
      </c>
      <c r="C219" t="s">
        <v>11</v>
      </c>
      <c r="D219" t="s">
        <v>15</v>
      </c>
      <c r="E219">
        <v>57</v>
      </c>
      <c r="F219" s="1">
        <v>6.6672430555555551E-2</v>
      </c>
      <c r="G219">
        <v>25</v>
      </c>
      <c r="H219">
        <v>2013</v>
      </c>
      <c r="I219" t="s">
        <v>35</v>
      </c>
      <c r="J219">
        <v>2</v>
      </c>
      <c r="K219" s="1" t="str">
        <f t="shared" si="3"/>
        <v>Win</v>
      </c>
      <c r="L219" s="5">
        <v>1</v>
      </c>
      <c r="M219" s="5">
        <v>0</v>
      </c>
      <c r="N219" s="5">
        <v>0</v>
      </c>
    </row>
    <row r="220" spans="1:14" x14ac:dyDescent="0.25">
      <c r="A220">
        <v>5</v>
      </c>
      <c r="B220">
        <v>10</v>
      </c>
      <c r="C220" t="s">
        <v>7</v>
      </c>
      <c r="D220" t="s">
        <v>16</v>
      </c>
      <c r="E220">
        <v>57</v>
      </c>
      <c r="F220" t="s">
        <v>188</v>
      </c>
      <c r="G220">
        <v>10</v>
      </c>
      <c r="H220">
        <v>2013</v>
      </c>
      <c r="I220" t="s">
        <v>35</v>
      </c>
      <c r="J220">
        <v>9</v>
      </c>
      <c r="K220" s="1" t="str">
        <f t="shared" si="3"/>
        <v>other</v>
      </c>
      <c r="L220" s="5">
        <v>0</v>
      </c>
      <c r="M220" s="5">
        <v>0</v>
      </c>
      <c r="N220" s="5">
        <v>0</v>
      </c>
    </row>
    <row r="221" spans="1:14" x14ac:dyDescent="0.25">
      <c r="A221">
        <v>4</v>
      </c>
      <c r="B221">
        <v>1</v>
      </c>
      <c r="C221" t="s">
        <v>11</v>
      </c>
      <c r="D221" t="s">
        <v>15</v>
      </c>
      <c r="E221">
        <v>66</v>
      </c>
      <c r="F221" t="s">
        <v>189</v>
      </c>
      <c r="G221">
        <v>12</v>
      </c>
      <c r="H221">
        <v>2013</v>
      </c>
      <c r="I221" t="s">
        <v>26</v>
      </c>
      <c r="J221">
        <v>2</v>
      </c>
      <c r="K221" s="1" t="str">
        <f t="shared" si="3"/>
        <v>other</v>
      </c>
      <c r="L221" s="5">
        <v>0</v>
      </c>
      <c r="M221" s="5">
        <v>0</v>
      </c>
      <c r="N221" s="5">
        <v>0</v>
      </c>
    </row>
    <row r="222" spans="1:14" x14ac:dyDescent="0.25">
      <c r="A222">
        <v>12</v>
      </c>
      <c r="B222">
        <v>10</v>
      </c>
      <c r="C222" t="s">
        <v>7</v>
      </c>
      <c r="D222" t="s">
        <v>16</v>
      </c>
      <c r="E222">
        <v>65</v>
      </c>
      <c r="F222" t="s">
        <v>75</v>
      </c>
      <c r="G222">
        <v>0</v>
      </c>
      <c r="H222">
        <v>2013</v>
      </c>
      <c r="I222" t="s">
        <v>26</v>
      </c>
      <c r="J222">
        <v>3</v>
      </c>
      <c r="K222" s="1" t="str">
        <f t="shared" si="3"/>
        <v>other</v>
      </c>
      <c r="L222" s="5">
        <v>0</v>
      </c>
      <c r="M222" s="5">
        <v>0</v>
      </c>
      <c r="N222" s="5">
        <v>0</v>
      </c>
    </row>
    <row r="223" spans="1:14" x14ac:dyDescent="0.25">
      <c r="A223">
        <v>2</v>
      </c>
      <c r="B223">
        <v>1</v>
      </c>
      <c r="C223" t="s">
        <v>11</v>
      </c>
      <c r="D223" t="s">
        <v>15</v>
      </c>
      <c r="E223">
        <v>78</v>
      </c>
      <c r="F223" t="s">
        <v>190</v>
      </c>
      <c r="G223">
        <v>18</v>
      </c>
      <c r="H223">
        <v>2013</v>
      </c>
      <c r="I223" t="s">
        <v>27</v>
      </c>
      <c r="J223">
        <v>2</v>
      </c>
      <c r="K223" s="1" t="str">
        <f t="shared" si="3"/>
        <v>Second place</v>
      </c>
      <c r="L223" s="5">
        <v>0</v>
      </c>
      <c r="M223" s="5">
        <v>1</v>
      </c>
      <c r="N223" s="5">
        <v>0</v>
      </c>
    </row>
    <row r="224" spans="1:14" x14ac:dyDescent="0.25">
      <c r="A224">
        <v>4</v>
      </c>
      <c r="B224">
        <v>10</v>
      </c>
      <c r="C224" t="s">
        <v>7</v>
      </c>
      <c r="D224" t="s">
        <v>16</v>
      </c>
      <c r="E224">
        <v>78</v>
      </c>
      <c r="F224" t="s">
        <v>191</v>
      </c>
      <c r="G224">
        <v>12</v>
      </c>
      <c r="H224">
        <v>2013</v>
      </c>
      <c r="I224" t="s">
        <v>27</v>
      </c>
      <c r="J224">
        <v>3</v>
      </c>
      <c r="K224" s="1" t="str">
        <f t="shared" si="3"/>
        <v>other</v>
      </c>
      <c r="L224" s="5">
        <v>0</v>
      </c>
      <c r="M224" s="5">
        <v>0</v>
      </c>
      <c r="N224" s="5">
        <v>0</v>
      </c>
    </row>
    <row r="225" spans="1:14" x14ac:dyDescent="0.25">
      <c r="A225">
        <v>1</v>
      </c>
      <c r="B225">
        <v>1</v>
      </c>
      <c r="C225" t="s">
        <v>11</v>
      </c>
      <c r="D225" t="s">
        <v>15</v>
      </c>
      <c r="E225">
        <v>70</v>
      </c>
      <c r="F225" s="1">
        <v>6.3994710648148143E-2</v>
      </c>
      <c r="G225">
        <v>25</v>
      </c>
      <c r="H225">
        <v>2013</v>
      </c>
      <c r="I225" t="s">
        <v>36</v>
      </c>
      <c r="J225">
        <v>1</v>
      </c>
      <c r="K225" s="1" t="str">
        <f t="shared" si="3"/>
        <v>Win</v>
      </c>
      <c r="L225" s="5">
        <v>1</v>
      </c>
      <c r="M225" s="5">
        <v>0</v>
      </c>
      <c r="N225" s="5">
        <v>0</v>
      </c>
    </row>
    <row r="226" spans="1:14" x14ac:dyDescent="0.25">
      <c r="A226">
        <v>3</v>
      </c>
      <c r="B226">
        <v>10</v>
      </c>
      <c r="C226" t="s">
        <v>7</v>
      </c>
      <c r="D226" t="s">
        <v>16</v>
      </c>
      <c r="E226">
        <v>70</v>
      </c>
      <c r="F226" t="s">
        <v>192</v>
      </c>
      <c r="G226">
        <v>15</v>
      </c>
      <c r="H226">
        <v>2013</v>
      </c>
      <c r="I226" t="s">
        <v>36</v>
      </c>
      <c r="J226">
        <v>2</v>
      </c>
      <c r="K226" s="1" t="str">
        <f t="shared" si="3"/>
        <v>Third place</v>
      </c>
      <c r="L226" s="5">
        <v>0</v>
      </c>
      <c r="M226" s="5">
        <v>0</v>
      </c>
      <c r="N226" s="5">
        <v>1</v>
      </c>
    </row>
    <row r="227" spans="1:14" x14ac:dyDescent="0.25">
      <c r="A227">
        <v>4</v>
      </c>
      <c r="B227">
        <v>10</v>
      </c>
      <c r="C227" t="s">
        <v>7</v>
      </c>
      <c r="D227" t="s">
        <v>16</v>
      </c>
      <c r="E227">
        <v>52</v>
      </c>
      <c r="F227" t="s">
        <v>193</v>
      </c>
      <c r="G227">
        <v>12</v>
      </c>
      <c r="H227">
        <v>2013</v>
      </c>
      <c r="I227" t="s">
        <v>23</v>
      </c>
      <c r="J227">
        <v>1</v>
      </c>
      <c r="K227" s="1" t="str">
        <f t="shared" si="3"/>
        <v>other</v>
      </c>
      <c r="L227" s="5">
        <v>0</v>
      </c>
      <c r="M227" s="5">
        <v>0</v>
      </c>
      <c r="N227" s="5">
        <v>0</v>
      </c>
    </row>
    <row r="228" spans="1:14" x14ac:dyDescent="0.25">
      <c r="A228" t="s">
        <v>64</v>
      </c>
      <c r="B228">
        <v>1</v>
      </c>
      <c r="C228" t="s">
        <v>11</v>
      </c>
      <c r="D228" t="s">
        <v>15</v>
      </c>
      <c r="E228">
        <v>41</v>
      </c>
      <c r="F228" t="s">
        <v>63</v>
      </c>
      <c r="G228">
        <v>0</v>
      </c>
      <c r="H228">
        <v>2013</v>
      </c>
      <c r="I228" t="s">
        <v>23</v>
      </c>
      <c r="J228">
        <v>3</v>
      </c>
      <c r="K228" s="1" t="str">
        <f t="shared" si="3"/>
        <v>other</v>
      </c>
      <c r="L228" s="5">
        <v>0</v>
      </c>
      <c r="M228" s="5">
        <v>0</v>
      </c>
      <c r="N228" s="5">
        <v>0</v>
      </c>
    </row>
    <row r="229" spans="1:14" x14ac:dyDescent="0.25">
      <c r="A229">
        <v>1</v>
      </c>
      <c r="B229">
        <v>1</v>
      </c>
      <c r="C229" t="s">
        <v>11</v>
      </c>
      <c r="D229" t="s">
        <v>15</v>
      </c>
      <c r="E229">
        <v>60</v>
      </c>
      <c r="F229" s="1">
        <v>7.0309155092592598E-2</v>
      </c>
      <c r="G229">
        <v>25</v>
      </c>
      <c r="H229">
        <v>2013</v>
      </c>
      <c r="I229" t="s">
        <v>28</v>
      </c>
      <c r="J229">
        <v>1</v>
      </c>
      <c r="K229" s="1" t="str">
        <f t="shared" si="3"/>
        <v>Win</v>
      </c>
      <c r="L229" s="5">
        <v>1</v>
      </c>
      <c r="M229" s="5">
        <v>0</v>
      </c>
      <c r="N229" s="5">
        <v>0</v>
      </c>
    </row>
    <row r="230" spans="1:14" x14ac:dyDescent="0.25">
      <c r="A230">
        <v>5</v>
      </c>
      <c r="B230">
        <v>10</v>
      </c>
      <c r="C230" t="s">
        <v>7</v>
      </c>
      <c r="D230" t="s">
        <v>16</v>
      </c>
      <c r="E230">
        <v>60</v>
      </c>
      <c r="F230" t="s">
        <v>194</v>
      </c>
      <c r="G230">
        <v>10</v>
      </c>
      <c r="H230">
        <v>2013</v>
      </c>
      <c r="I230" t="s">
        <v>28</v>
      </c>
      <c r="J230">
        <v>2</v>
      </c>
      <c r="K230" s="1" t="str">
        <f t="shared" si="3"/>
        <v>other</v>
      </c>
      <c r="L230" s="5">
        <v>0</v>
      </c>
      <c r="M230" s="5">
        <v>0</v>
      </c>
      <c r="N230" s="5">
        <v>0</v>
      </c>
    </row>
    <row r="231" spans="1:14" x14ac:dyDescent="0.25">
      <c r="A231">
        <v>1</v>
      </c>
      <c r="B231">
        <v>10</v>
      </c>
      <c r="C231" t="s">
        <v>7</v>
      </c>
      <c r="D231" t="s">
        <v>16</v>
      </c>
      <c r="E231">
        <v>70</v>
      </c>
      <c r="F231" s="1">
        <v>7.1174131944444441E-2</v>
      </c>
      <c r="G231">
        <v>25</v>
      </c>
      <c r="H231">
        <v>2013</v>
      </c>
      <c r="I231" t="s">
        <v>29</v>
      </c>
      <c r="J231">
        <v>1</v>
      </c>
      <c r="K231" s="1" t="str">
        <f t="shared" si="3"/>
        <v>Win</v>
      </c>
      <c r="L231" s="5">
        <v>1</v>
      </c>
      <c r="M231" s="5">
        <v>0</v>
      </c>
      <c r="N231" s="5">
        <v>0</v>
      </c>
    </row>
    <row r="232" spans="1:14" x14ac:dyDescent="0.25">
      <c r="A232">
        <v>3</v>
      </c>
      <c r="B232">
        <v>1</v>
      </c>
      <c r="C232" t="s">
        <v>11</v>
      </c>
      <c r="D232" t="s">
        <v>15</v>
      </c>
      <c r="E232">
        <v>70</v>
      </c>
      <c r="F232" t="s">
        <v>195</v>
      </c>
      <c r="G232">
        <v>15</v>
      </c>
      <c r="H232">
        <v>2013</v>
      </c>
      <c r="I232" t="s">
        <v>29</v>
      </c>
      <c r="J232">
        <v>2</v>
      </c>
      <c r="K232" s="1" t="str">
        <f t="shared" si="3"/>
        <v>Third place</v>
      </c>
      <c r="L232" s="5">
        <v>0</v>
      </c>
      <c r="M232" s="5">
        <v>0</v>
      </c>
      <c r="N232" s="5">
        <v>1</v>
      </c>
    </row>
    <row r="233" spans="1:14" x14ac:dyDescent="0.25">
      <c r="A233">
        <v>1</v>
      </c>
      <c r="B233">
        <v>1</v>
      </c>
      <c r="C233" t="s">
        <v>11</v>
      </c>
      <c r="D233" t="s">
        <v>15</v>
      </c>
      <c r="E233">
        <v>44</v>
      </c>
      <c r="F233" s="1">
        <v>5.8127268518518516E-2</v>
      </c>
      <c r="G233">
        <v>25</v>
      </c>
      <c r="H233">
        <v>2013</v>
      </c>
      <c r="I233" t="s">
        <v>24</v>
      </c>
      <c r="J233">
        <v>1</v>
      </c>
      <c r="K233" s="1" t="str">
        <f t="shared" si="3"/>
        <v>Win</v>
      </c>
      <c r="L233" s="5">
        <v>1</v>
      </c>
      <c r="M233" s="5">
        <v>0</v>
      </c>
      <c r="N233" s="5">
        <v>0</v>
      </c>
    </row>
    <row r="234" spans="1:14" x14ac:dyDescent="0.25">
      <c r="A234">
        <v>3</v>
      </c>
      <c r="B234">
        <v>10</v>
      </c>
      <c r="C234" t="s">
        <v>7</v>
      </c>
      <c r="D234" t="s">
        <v>16</v>
      </c>
      <c r="E234">
        <v>44</v>
      </c>
      <c r="F234" t="s">
        <v>196</v>
      </c>
      <c r="G234">
        <v>15</v>
      </c>
      <c r="H234">
        <v>2013</v>
      </c>
      <c r="I234" t="s">
        <v>24</v>
      </c>
      <c r="J234">
        <v>2</v>
      </c>
      <c r="K234" s="1" t="str">
        <f t="shared" si="3"/>
        <v>Third place</v>
      </c>
      <c r="L234" s="5">
        <v>0</v>
      </c>
      <c r="M234" s="5">
        <v>0</v>
      </c>
      <c r="N234" s="5">
        <v>1</v>
      </c>
    </row>
    <row r="235" spans="1:14" x14ac:dyDescent="0.25">
      <c r="A235">
        <v>1</v>
      </c>
      <c r="B235">
        <v>1</v>
      </c>
      <c r="C235" t="s">
        <v>11</v>
      </c>
      <c r="D235" t="s">
        <v>15</v>
      </c>
      <c r="E235">
        <v>53</v>
      </c>
      <c r="F235" s="1">
        <v>5.455268518518519E-2</v>
      </c>
      <c r="G235">
        <v>25</v>
      </c>
      <c r="H235">
        <v>2013</v>
      </c>
      <c r="I235" t="s">
        <v>32</v>
      </c>
      <c r="J235">
        <v>1</v>
      </c>
      <c r="K235" s="1" t="str">
        <f t="shared" si="3"/>
        <v>Win</v>
      </c>
      <c r="L235" s="5">
        <v>1</v>
      </c>
      <c r="M235" s="5">
        <v>0</v>
      </c>
      <c r="N235" s="5">
        <v>0</v>
      </c>
    </row>
    <row r="236" spans="1:14" x14ac:dyDescent="0.25">
      <c r="A236">
        <v>9</v>
      </c>
      <c r="B236">
        <v>10</v>
      </c>
      <c r="C236" t="s">
        <v>7</v>
      </c>
      <c r="D236" t="s">
        <v>16</v>
      </c>
      <c r="E236">
        <v>53</v>
      </c>
      <c r="F236" t="s">
        <v>197</v>
      </c>
      <c r="G236">
        <v>2</v>
      </c>
      <c r="H236">
        <v>2013</v>
      </c>
      <c r="I236" t="s">
        <v>32</v>
      </c>
      <c r="J236">
        <v>12</v>
      </c>
      <c r="K236" s="1" t="str">
        <f t="shared" si="3"/>
        <v>other</v>
      </c>
      <c r="L236" s="5">
        <v>0</v>
      </c>
      <c r="M236" s="5">
        <v>0</v>
      </c>
      <c r="N236" s="5">
        <v>0</v>
      </c>
    </row>
    <row r="237" spans="1:14" x14ac:dyDescent="0.25">
      <c r="A237">
        <v>1</v>
      </c>
      <c r="B237">
        <v>1</v>
      </c>
      <c r="C237" t="s">
        <v>11</v>
      </c>
      <c r="D237" t="s">
        <v>15</v>
      </c>
      <c r="E237">
        <v>61</v>
      </c>
      <c r="F237" s="1">
        <v>8.2790879629629624E-2</v>
      </c>
      <c r="G237">
        <v>25</v>
      </c>
      <c r="H237">
        <v>2013</v>
      </c>
      <c r="I237" t="s">
        <v>38</v>
      </c>
      <c r="J237">
        <v>1</v>
      </c>
      <c r="K237" s="1" t="str">
        <f t="shared" si="3"/>
        <v>Win</v>
      </c>
      <c r="L237" s="5">
        <v>1</v>
      </c>
      <c r="M237" s="5">
        <v>0</v>
      </c>
      <c r="N237" s="5">
        <v>0</v>
      </c>
    </row>
    <row r="238" spans="1:14" x14ac:dyDescent="0.25">
      <c r="A238">
        <v>5</v>
      </c>
      <c r="B238">
        <v>10</v>
      </c>
      <c r="C238" t="s">
        <v>7</v>
      </c>
      <c r="D238" t="s">
        <v>16</v>
      </c>
      <c r="E238">
        <v>61</v>
      </c>
      <c r="F238" t="s">
        <v>198</v>
      </c>
      <c r="G238">
        <v>10</v>
      </c>
      <c r="H238">
        <v>2013</v>
      </c>
      <c r="I238" t="s">
        <v>38</v>
      </c>
      <c r="J238">
        <v>5</v>
      </c>
      <c r="K238" s="1" t="str">
        <f t="shared" si="3"/>
        <v>other</v>
      </c>
      <c r="L238" s="5">
        <v>0</v>
      </c>
      <c r="M238" s="5">
        <v>0</v>
      </c>
      <c r="N238" s="5">
        <v>0</v>
      </c>
    </row>
    <row r="239" spans="1:14" x14ac:dyDescent="0.25">
      <c r="A239">
        <v>1</v>
      </c>
      <c r="B239">
        <v>1</v>
      </c>
      <c r="C239" t="s">
        <v>11</v>
      </c>
      <c r="D239" t="s">
        <v>15</v>
      </c>
      <c r="E239">
        <v>55</v>
      </c>
      <c r="F239" s="1">
        <v>7.1686354166666674E-2</v>
      </c>
      <c r="G239">
        <v>25</v>
      </c>
      <c r="H239">
        <v>2013</v>
      </c>
      <c r="I239" t="s">
        <v>33</v>
      </c>
      <c r="J239">
        <v>1</v>
      </c>
      <c r="K239" s="1" t="str">
        <f t="shared" si="3"/>
        <v>Win</v>
      </c>
      <c r="L239" s="5">
        <v>1</v>
      </c>
      <c r="M239" s="5">
        <v>0</v>
      </c>
      <c r="N239" s="5">
        <v>0</v>
      </c>
    </row>
    <row r="240" spans="1:14" x14ac:dyDescent="0.25">
      <c r="A240">
        <v>5</v>
      </c>
      <c r="B240">
        <v>10</v>
      </c>
      <c r="C240" t="s">
        <v>7</v>
      </c>
      <c r="D240" t="s">
        <v>16</v>
      </c>
      <c r="E240">
        <v>55</v>
      </c>
      <c r="F240" t="s">
        <v>199</v>
      </c>
      <c r="G240">
        <v>10</v>
      </c>
      <c r="H240">
        <v>2013</v>
      </c>
      <c r="I240" t="s">
        <v>33</v>
      </c>
      <c r="J240">
        <v>2</v>
      </c>
      <c r="K240" s="1" t="str">
        <f t="shared" si="3"/>
        <v>other</v>
      </c>
      <c r="L240" s="5">
        <v>0</v>
      </c>
      <c r="M240" s="5">
        <v>0</v>
      </c>
      <c r="N240" s="5">
        <v>0</v>
      </c>
    </row>
    <row r="241" spans="1:14" x14ac:dyDescent="0.25">
      <c r="A241">
        <v>1</v>
      </c>
      <c r="B241">
        <v>1</v>
      </c>
      <c r="C241" t="s">
        <v>11</v>
      </c>
      <c r="D241" t="s">
        <v>15</v>
      </c>
      <c r="E241">
        <v>53</v>
      </c>
      <c r="F241" s="1">
        <v>6.0292835648148142E-2</v>
      </c>
      <c r="G241">
        <v>25</v>
      </c>
      <c r="H241">
        <v>2013</v>
      </c>
      <c r="I241" t="s">
        <v>21</v>
      </c>
      <c r="J241">
        <v>2</v>
      </c>
      <c r="K241" s="1" t="str">
        <f t="shared" si="3"/>
        <v>Win</v>
      </c>
      <c r="L241" s="5">
        <v>1</v>
      </c>
      <c r="M241" s="5">
        <v>0</v>
      </c>
      <c r="N241" s="5">
        <v>0</v>
      </c>
    </row>
    <row r="242" spans="1:14" x14ac:dyDescent="0.25">
      <c r="A242" t="s">
        <v>64</v>
      </c>
      <c r="B242">
        <v>10</v>
      </c>
      <c r="C242" t="s">
        <v>7</v>
      </c>
      <c r="D242" t="s">
        <v>16</v>
      </c>
      <c r="E242">
        <v>7</v>
      </c>
      <c r="F242" t="s">
        <v>63</v>
      </c>
      <c r="G242">
        <v>0</v>
      </c>
      <c r="H242">
        <v>2013</v>
      </c>
      <c r="I242" t="s">
        <v>21</v>
      </c>
      <c r="J242">
        <v>3</v>
      </c>
      <c r="K242" s="1" t="str">
        <f t="shared" si="3"/>
        <v>other</v>
      </c>
      <c r="L242" s="5">
        <v>0</v>
      </c>
      <c r="M242" s="5">
        <v>0</v>
      </c>
      <c r="N242" s="5">
        <v>0</v>
      </c>
    </row>
    <row r="243" spans="1:14" x14ac:dyDescent="0.25">
      <c r="A243">
        <v>1</v>
      </c>
      <c r="B243">
        <v>1</v>
      </c>
      <c r="C243" t="s">
        <v>11</v>
      </c>
      <c r="D243" t="s">
        <v>15</v>
      </c>
      <c r="E243">
        <v>60</v>
      </c>
      <c r="F243" s="1">
        <v>6.3335497685185191E-2</v>
      </c>
      <c r="G243">
        <v>25</v>
      </c>
      <c r="H243">
        <v>2013</v>
      </c>
      <c r="I243" t="s">
        <v>34</v>
      </c>
      <c r="J243">
        <v>1</v>
      </c>
      <c r="K243" s="1" t="str">
        <f t="shared" si="3"/>
        <v>Win</v>
      </c>
      <c r="L243" s="5">
        <v>1</v>
      </c>
      <c r="M243" s="5">
        <v>0</v>
      </c>
      <c r="N243" s="5">
        <v>0</v>
      </c>
    </row>
    <row r="244" spans="1:14" x14ac:dyDescent="0.25">
      <c r="A244">
        <v>6</v>
      </c>
      <c r="B244">
        <v>10</v>
      </c>
      <c r="C244" t="s">
        <v>7</v>
      </c>
      <c r="D244" t="s">
        <v>16</v>
      </c>
      <c r="E244">
        <v>60</v>
      </c>
      <c r="F244" t="s">
        <v>200</v>
      </c>
      <c r="G244">
        <v>8</v>
      </c>
      <c r="H244">
        <v>2013</v>
      </c>
      <c r="I244" t="s">
        <v>34</v>
      </c>
      <c r="J244">
        <v>3</v>
      </c>
      <c r="K244" s="1" t="str">
        <f t="shared" si="3"/>
        <v>other</v>
      </c>
      <c r="L244" s="5">
        <v>0</v>
      </c>
      <c r="M244" s="5">
        <v>0</v>
      </c>
      <c r="N244" s="5">
        <v>0</v>
      </c>
    </row>
    <row r="245" spans="1:14" x14ac:dyDescent="0.25">
      <c r="A245">
        <v>1</v>
      </c>
      <c r="B245">
        <v>1</v>
      </c>
      <c r="C245" t="s">
        <v>11</v>
      </c>
      <c r="D245" t="s">
        <v>15</v>
      </c>
      <c r="E245">
        <v>55</v>
      </c>
      <c r="F245" s="1">
        <v>6.8126226851851865E-2</v>
      </c>
      <c r="G245">
        <v>25</v>
      </c>
      <c r="H245">
        <v>2013</v>
      </c>
      <c r="I245" t="s">
        <v>25</v>
      </c>
      <c r="J245">
        <v>2</v>
      </c>
      <c r="K245" s="1" t="str">
        <f t="shared" si="3"/>
        <v>Win</v>
      </c>
      <c r="L245" s="5">
        <v>1</v>
      </c>
      <c r="M245" s="5">
        <v>0</v>
      </c>
      <c r="N245" s="5">
        <v>0</v>
      </c>
    </row>
    <row r="246" spans="1:14" x14ac:dyDescent="0.25">
      <c r="A246">
        <v>7</v>
      </c>
      <c r="B246">
        <v>10</v>
      </c>
      <c r="C246" t="s">
        <v>7</v>
      </c>
      <c r="D246" t="s">
        <v>16</v>
      </c>
      <c r="E246">
        <v>55</v>
      </c>
      <c r="F246" t="s">
        <v>201</v>
      </c>
      <c r="G246">
        <v>6</v>
      </c>
      <c r="H246">
        <v>2013</v>
      </c>
      <c r="I246" t="s">
        <v>25</v>
      </c>
      <c r="J246">
        <v>4</v>
      </c>
      <c r="K246" s="1" t="str">
        <f t="shared" si="3"/>
        <v>other</v>
      </c>
      <c r="L246" s="5">
        <v>0</v>
      </c>
      <c r="M246" s="5">
        <v>0</v>
      </c>
      <c r="N246" s="5">
        <v>0</v>
      </c>
    </row>
    <row r="247" spans="1:14" x14ac:dyDescent="0.25">
      <c r="A247">
        <v>1</v>
      </c>
      <c r="B247">
        <v>1</v>
      </c>
      <c r="C247" t="s">
        <v>11</v>
      </c>
      <c r="D247" t="s">
        <v>15</v>
      </c>
      <c r="E247">
        <v>56</v>
      </c>
      <c r="F247" s="1">
        <v>6.8948472222222223E-2</v>
      </c>
      <c r="G247">
        <v>25</v>
      </c>
      <c r="H247">
        <v>2013</v>
      </c>
      <c r="I247" t="s">
        <v>37</v>
      </c>
      <c r="J247">
        <v>1</v>
      </c>
      <c r="K247" s="1" t="str">
        <f t="shared" si="3"/>
        <v>Win</v>
      </c>
      <c r="L247" s="5">
        <v>1</v>
      </c>
      <c r="M247" s="5">
        <v>0</v>
      </c>
      <c r="N247" s="5">
        <v>0</v>
      </c>
    </row>
    <row r="248" spans="1:14" x14ac:dyDescent="0.25">
      <c r="A248">
        <v>4</v>
      </c>
      <c r="B248">
        <v>10</v>
      </c>
      <c r="C248" t="s">
        <v>7</v>
      </c>
      <c r="D248" t="s">
        <v>16</v>
      </c>
      <c r="E248">
        <v>56</v>
      </c>
      <c r="F248" t="s">
        <v>202</v>
      </c>
      <c r="G248">
        <v>12</v>
      </c>
      <c r="H248">
        <v>2013</v>
      </c>
      <c r="I248" t="s">
        <v>37</v>
      </c>
      <c r="J248">
        <v>5</v>
      </c>
      <c r="K248" s="1" t="str">
        <f t="shared" si="3"/>
        <v>other</v>
      </c>
      <c r="L248" s="5">
        <v>0</v>
      </c>
      <c r="M248" s="5">
        <v>0</v>
      </c>
      <c r="N248" s="5">
        <v>0</v>
      </c>
    </row>
    <row r="249" spans="1:14" x14ac:dyDescent="0.25">
      <c r="A249">
        <v>1</v>
      </c>
      <c r="B249">
        <v>1</v>
      </c>
      <c r="C249" t="s">
        <v>11</v>
      </c>
      <c r="D249" t="s">
        <v>15</v>
      </c>
      <c r="E249">
        <v>71</v>
      </c>
      <c r="F249" s="1">
        <v>6.4309027777777777E-2</v>
      </c>
      <c r="G249">
        <v>25</v>
      </c>
      <c r="H249">
        <v>2013</v>
      </c>
      <c r="I249" t="s">
        <v>30</v>
      </c>
      <c r="J249">
        <v>1</v>
      </c>
      <c r="K249" s="1" t="str">
        <f t="shared" si="3"/>
        <v>Win</v>
      </c>
      <c r="L249" s="5">
        <v>1</v>
      </c>
      <c r="M249" s="5">
        <v>0</v>
      </c>
      <c r="N249" s="5">
        <v>0</v>
      </c>
    </row>
    <row r="250" spans="1:14" x14ac:dyDescent="0.25">
      <c r="A250">
        <v>9</v>
      </c>
      <c r="B250">
        <v>10</v>
      </c>
      <c r="C250" t="s">
        <v>7</v>
      </c>
      <c r="D250" t="s">
        <v>16</v>
      </c>
      <c r="E250">
        <v>71</v>
      </c>
      <c r="F250" t="s">
        <v>203</v>
      </c>
      <c r="G250">
        <v>2</v>
      </c>
      <c r="H250">
        <v>2013</v>
      </c>
      <c r="I250" t="s">
        <v>30</v>
      </c>
      <c r="J250">
        <v>5</v>
      </c>
      <c r="K250" s="1" t="str">
        <f t="shared" si="3"/>
        <v>other</v>
      </c>
      <c r="L250" s="5">
        <v>0</v>
      </c>
      <c r="M250" s="5">
        <v>0</v>
      </c>
      <c r="N250" s="5">
        <v>0</v>
      </c>
    </row>
    <row r="251" spans="1:14" x14ac:dyDescent="0.25">
      <c r="A251" t="s">
        <v>64</v>
      </c>
      <c r="B251">
        <v>1</v>
      </c>
      <c r="C251" t="s">
        <v>11</v>
      </c>
      <c r="D251" t="s">
        <v>15</v>
      </c>
      <c r="E251">
        <v>3</v>
      </c>
      <c r="F251" t="s">
        <v>63</v>
      </c>
      <c r="G251">
        <v>0</v>
      </c>
      <c r="H251">
        <v>2014</v>
      </c>
      <c r="I251" t="s">
        <v>39</v>
      </c>
      <c r="J251">
        <v>1</v>
      </c>
      <c r="K251" s="1" t="str">
        <f t="shared" si="3"/>
        <v>other</v>
      </c>
      <c r="L251" s="5">
        <v>0</v>
      </c>
      <c r="M251" s="5">
        <v>0</v>
      </c>
      <c r="N251" s="5">
        <v>0</v>
      </c>
    </row>
    <row r="252" spans="1:14" x14ac:dyDescent="0.25">
      <c r="A252" t="s">
        <v>64</v>
      </c>
      <c r="B252">
        <v>44</v>
      </c>
      <c r="C252" t="s">
        <v>7</v>
      </c>
      <c r="D252" t="s">
        <v>16</v>
      </c>
      <c r="E252">
        <v>2</v>
      </c>
      <c r="F252" t="s">
        <v>63</v>
      </c>
      <c r="G252">
        <v>0</v>
      </c>
      <c r="H252">
        <v>2014</v>
      </c>
      <c r="I252" t="s">
        <v>39</v>
      </c>
      <c r="J252">
        <v>12</v>
      </c>
      <c r="K252" s="1" t="str">
        <f t="shared" si="3"/>
        <v>other</v>
      </c>
      <c r="L252" s="5">
        <v>0</v>
      </c>
      <c r="M252" s="5">
        <v>0</v>
      </c>
      <c r="N252" s="5">
        <v>0</v>
      </c>
    </row>
    <row r="253" spans="1:14" x14ac:dyDescent="0.25">
      <c r="A253">
        <v>1</v>
      </c>
      <c r="B253">
        <v>44</v>
      </c>
      <c r="C253" t="s">
        <v>7</v>
      </c>
      <c r="D253" t="s">
        <v>16</v>
      </c>
      <c r="E253">
        <v>56</v>
      </c>
      <c r="F253" s="1">
        <v>6.9745069444444432E-2</v>
      </c>
      <c r="G253">
        <v>25</v>
      </c>
      <c r="H253">
        <v>2014</v>
      </c>
      <c r="I253" t="s">
        <v>20</v>
      </c>
      <c r="J253">
        <v>1</v>
      </c>
      <c r="K253" s="1" t="str">
        <f t="shared" si="3"/>
        <v>Win</v>
      </c>
      <c r="L253" s="5">
        <v>1</v>
      </c>
      <c r="M253" s="5">
        <v>0</v>
      </c>
      <c r="N253" s="5">
        <v>0</v>
      </c>
    </row>
    <row r="254" spans="1:14" x14ac:dyDescent="0.25">
      <c r="A254">
        <v>3</v>
      </c>
      <c r="B254">
        <v>1</v>
      </c>
      <c r="C254" t="s">
        <v>11</v>
      </c>
      <c r="D254" t="s">
        <v>15</v>
      </c>
      <c r="E254">
        <v>56</v>
      </c>
      <c r="F254" t="s">
        <v>204</v>
      </c>
      <c r="G254">
        <v>15</v>
      </c>
      <c r="H254">
        <v>2014</v>
      </c>
      <c r="I254" t="s">
        <v>20</v>
      </c>
      <c r="J254">
        <v>2</v>
      </c>
      <c r="K254" s="1" t="str">
        <f t="shared" si="3"/>
        <v>Third place</v>
      </c>
      <c r="L254" s="5">
        <v>0</v>
      </c>
      <c r="M254" s="5">
        <v>0</v>
      </c>
      <c r="N254" s="5">
        <v>1</v>
      </c>
    </row>
    <row r="255" spans="1:14" x14ac:dyDescent="0.25">
      <c r="A255">
        <v>1</v>
      </c>
      <c r="B255">
        <v>44</v>
      </c>
      <c r="C255" t="s">
        <v>7</v>
      </c>
      <c r="D255" t="s">
        <v>16</v>
      </c>
      <c r="E255">
        <v>57</v>
      </c>
      <c r="F255" s="1">
        <v>6.9244710648148147E-2</v>
      </c>
      <c r="G255">
        <v>25</v>
      </c>
      <c r="H255">
        <v>2014</v>
      </c>
      <c r="I255" t="s">
        <v>35</v>
      </c>
      <c r="J255">
        <v>2</v>
      </c>
      <c r="K255" s="1" t="str">
        <f t="shared" si="3"/>
        <v>Win</v>
      </c>
      <c r="L255" s="5">
        <v>1</v>
      </c>
      <c r="M255" s="5">
        <v>0</v>
      </c>
      <c r="N255" s="5">
        <v>0</v>
      </c>
    </row>
    <row r="256" spans="1:14" x14ac:dyDescent="0.25">
      <c r="A256">
        <v>6</v>
      </c>
      <c r="B256">
        <v>1</v>
      </c>
      <c r="C256" t="s">
        <v>11</v>
      </c>
      <c r="D256" t="s">
        <v>15</v>
      </c>
      <c r="E256">
        <v>57</v>
      </c>
      <c r="F256" t="s">
        <v>205</v>
      </c>
      <c r="G256">
        <v>8</v>
      </c>
      <c r="H256">
        <v>2014</v>
      </c>
      <c r="I256" t="s">
        <v>35</v>
      </c>
      <c r="J256">
        <v>10</v>
      </c>
      <c r="K256" s="1" t="str">
        <f t="shared" si="3"/>
        <v>other</v>
      </c>
      <c r="L256" s="5">
        <v>0</v>
      </c>
      <c r="M256" s="5">
        <v>0</v>
      </c>
      <c r="N256" s="5">
        <v>0</v>
      </c>
    </row>
    <row r="257" spans="1:14" x14ac:dyDescent="0.25">
      <c r="A257">
        <v>1</v>
      </c>
      <c r="B257">
        <v>44</v>
      </c>
      <c r="C257" t="s">
        <v>7</v>
      </c>
      <c r="D257" t="s">
        <v>16</v>
      </c>
      <c r="E257">
        <v>54</v>
      </c>
      <c r="F257" s="1">
        <v>6.4911319444444449E-2</v>
      </c>
      <c r="G257">
        <v>25</v>
      </c>
      <c r="H257">
        <v>2014</v>
      </c>
      <c r="I257" t="s">
        <v>22</v>
      </c>
      <c r="J257">
        <v>1</v>
      </c>
      <c r="K257" s="1" t="str">
        <f t="shared" si="3"/>
        <v>Win</v>
      </c>
      <c r="L257" s="5">
        <v>1</v>
      </c>
      <c r="M257" s="5">
        <v>0</v>
      </c>
      <c r="N257" s="5">
        <v>0</v>
      </c>
    </row>
    <row r="258" spans="1:14" x14ac:dyDescent="0.25">
      <c r="A258">
        <v>5</v>
      </c>
      <c r="B258">
        <v>1</v>
      </c>
      <c r="C258" t="s">
        <v>11</v>
      </c>
      <c r="D258" t="s">
        <v>15</v>
      </c>
      <c r="E258">
        <v>54</v>
      </c>
      <c r="F258" t="s">
        <v>206</v>
      </c>
      <c r="G258">
        <v>10</v>
      </c>
      <c r="H258">
        <v>2014</v>
      </c>
      <c r="I258" t="s">
        <v>22</v>
      </c>
      <c r="J258">
        <v>3</v>
      </c>
      <c r="K258" s="1" t="str">
        <f t="shared" si="3"/>
        <v>other</v>
      </c>
      <c r="L258" s="5">
        <v>0</v>
      </c>
      <c r="M258" s="5">
        <v>0</v>
      </c>
      <c r="N258" s="5">
        <v>0</v>
      </c>
    </row>
    <row r="259" spans="1:14" x14ac:dyDescent="0.25">
      <c r="A259">
        <v>1</v>
      </c>
      <c r="B259">
        <v>44</v>
      </c>
      <c r="C259" t="s">
        <v>7</v>
      </c>
      <c r="D259" t="s">
        <v>16</v>
      </c>
      <c r="E259">
        <v>66</v>
      </c>
      <c r="F259" s="1">
        <v>7.0198553240740744E-2</v>
      </c>
      <c r="G259">
        <v>25</v>
      </c>
      <c r="H259">
        <v>2014</v>
      </c>
      <c r="I259" t="s">
        <v>26</v>
      </c>
      <c r="J259">
        <v>1</v>
      </c>
      <c r="K259" s="1" t="str">
        <f t="shared" ref="K259:K322" si="4">IF( A259=1,"Win",IF( A259=2,"Second place",IF( A259=3,"Third place","other")))</f>
        <v>Win</v>
      </c>
      <c r="L259" s="5">
        <v>1</v>
      </c>
      <c r="M259" s="5">
        <v>0</v>
      </c>
      <c r="N259" s="5">
        <v>0</v>
      </c>
    </row>
    <row r="260" spans="1:14" x14ac:dyDescent="0.25">
      <c r="A260">
        <v>4</v>
      </c>
      <c r="B260">
        <v>1</v>
      </c>
      <c r="C260" t="s">
        <v>11</v>
      </c>
      <c r="D260" t="s">
        <v>15</v>
      </c>
      <c r="E260">
        <v>66</v>
      </c>
      <c r="F260" t="s">
        <v>207</v>
      </c>
      <c r="G260">
        <v>12</v>
      </c>
      <c r="H260">
        <v>2014</v>
      </c>
      <c r="I260" t="s">
        <v>26</v>
      </c>
      <c r="J260">
        <v>15</v>
      </c>
      <c r="K260" s="1" t="str">
        <f t="shared" si="4"/>
        <v>other</v>
      </c>
      <c r="L260" s="5">
        <v>0</v>
      </c>
      <c r="M260" s="5">
        <v>0</v>
      </c>
      <c r="N260" s="5">
        <v>0</v>
      </c>
    </row>
    <row r="261" spans="1:14" x14ac:dyDescent="0.25">
      <c r="A261">
        <v>2</v>
      </c>
      <c r="B261">
        <v>44</v>
      </c>
      <c r="C261" t="s">
        <v>7</v>
      </c>
      <c r="D261" t="s">
        <v>16</v>
      </c>
      <c r="E261">
        <v>78</v>
      </c>
      <c r="F261" t="s">
        <v>208</v>
      </c>
      <c r="G261">
        <v>18</v>
      </c>
      <c r="H261">
        <v>2014</v>
      </c>
      <c r="I261" t="s">
        <v>27</v>
      </c>
      <c r="J261">
        <v>2</v>
      </c>
      <c r="K261" s="1" t="str">
        <f t="shared" si="4"/>
        <v>Second place</v>
      </c>
      <c r="L261" s="5">
        <v>0</v>
      </c>
      <c r="M261" s="5">
        <v>1</v>
      </c>
      <c r="N261" s="5">
        <v>0</v>
      </c>
    </row>
    <row r="262" spans="1:14" x14ac:dyDescent="0.25">
      <c r="A262" t="s">
        <v>64</v>
      </c>
      <c r="B262">
        <v>1</v>
      </c>
      <c r="C262" t="s">
        <v>11</v>
      </c>
      <c r="D262" t="s">
        <v>15</v>
      </c>
      <c r="E262">
        <v>5</v>
      </c>
      <c r="F262" t="s">
        <v>63</v>
      </c>
      <c r="G262">
        <v>0</v>
      </c>
      <c r="H262">
        <v>2014</v>
      </c>
      <c r="I262" t="s">
        <v>27</v>
      </c>
      <c r="J262">
        <v>4</v>
      </c>
      <c r="K262" s="1" t="str">
        <f t="shared" si="4"/>
        <v>other</v>
      </c>
      <c r="L262" s="5">
        <v>0</v>
      </c>
      <c r="M262" s="5">
        <v>0</v>
      </c>
      <c r="N262" s="5">
        <v>0</v>
      </c>
    </row>
    <row r="263" spans="1:14" x14ac:dyDescent="0.25">
      <c r="A263">
        <v>3</v>
      </c>
      <c r="B263">
        <v>1</v>
      </c>
      <c r="C263" t="s">
        <v>11</v>
      </c>
      <c r="D263" t="s">
        <v>15</v>
      </c>
      <c r="E263">
        <v>70</v>
      </c>
      <c r="F263" t="s">
        <v>209</v>
      </c>
      <c r="G263">
        <v>15</v>
      </c>
      <c r="H263">
        <v>2014</v>
      </c>
      <c r="I263" t="s">
        <v>36</v>
      </c>
      <c r="J263">
        <v>2</v>
      </c>
      <c r="K263" s="1" t="str">
        <f t="shared" si="4"/>
        <v>Third place</v>
      </c>
      <c r="L263" s="5">
        <v>0</v>
      </c>
      <c r="M263" s="5">
        <v>0</v>
      </c>
      <c r="N263" s="5">
        <v>1</v>
      </c>
    </row>
    <row r="264" spans="1:14" x14ac:dyDescent="0.25">
      <c r="A264" t="s">
        <v>64</v>
      </c>
      <c r="B264">
        <v>44</v>
      </c>
      <c r="C264" t="s">
        <v>7</v>
      </c>
      <c r="D264" t="s">
        <v>16</v>
      </c>
      <c r="E264">
        <v>46</v>
      </c>
      <c r="F264" t="s">
        <v>63</v>
      </c>
      <c r="G264">
        <v>0</v>
      </c>
      <c r="H264">
        <v>2014</v>
      </c>
      <c r="I264" t="s">
        <v>36</v>
      </c>
      <c r="J264">
        <v>3</v>
      </c>
      <c r="K264" s="1" t="str">
        <f t="shared" si="4"/>
        <v>other</v>
      </c>
      <c r="L264" s="5">
        <v>0</v>
      </c>
      <c r="M264" s="5">
        <v>0</v>
      </c>
      <c r="N264" s="5">
        <v>0</v>
      </c>
    </row>
    <row r="265" spans="1:14" x14ac:dyDescent="0.25">
      <c r="A265">
        <v>2</v>
      </c>
      <c r="B265">
        <v>44</v>
      </c>
      <c r="C265" t="s">
        <v>7</v>
      </c>
      <c r="D265" t="s">
        <v>16</v>
      </c>
      <c r="E265">
        <v>71</v>
      </c>
      <c r="F265" t="s">
        <v>210</v>
      </c>
      <c r="G265">
        <v>18</v>
      </c>
      <c r="H265">
        <v>2014</v>
      </c>
      <c r="I265" t="s">
        <v>41</v>
      </c>
      <c r="J265">
        <v>9</v>
      </c>
      <c r="K265" s="1" t="str">
        <f t="shared" si="4"/>
        <v>Second place</v>
      </c>
      <c r="L265" s="5">
        <v>0</v>
      </c>
      <c r="M265" s="5">
        <v>1</v>
      </c>
      <c r="N265" s="5">
        <v>0</v>
      </c>
    </row>
    <row r="266" spans="1:14" x14ac:dyDescent="0.25">
      <c r="A266" t="s">
        <v>64</v>
      </c>
      <c r="B266">
        <v>1</v>
      </c>
      <c r="C266" t="s">
        <v>11</v>
      </c>
      <c r="D266" t="s">
        <v>15</v>
      </c>
      <c r="E266">
        <v>34</v>
      </c>
      <c r="F266" t="s">
        <v>63</v>
      </c>
      <c r="G266">
        <v>0</v>
      </c>
      <c r="H266">
        <v>2014</v>
      </c>
      <c r="I266" t="s">
        <v>41</v>
      </c>
      <c r="J266">
        <v>12</v>
      </c>
      <c r="K266" s="1" t="str">
        <f t="shared" si="4"/>
        <v>other</v>
      </c>
      <c r="L266" s="5">
        <v>0</v>
      </c>
      <c r="M266" s="5">
        <v>0</v>
      </c>
      <c r="N266" s="5">
        <v>0</v>
      </c>
    </row>
    <row r="267" spans="1:14" x14ac:dyDescent="0.25">
      <c r="A267">
        <v>1</v>
      </c>
      <c r="B267">
        <v>44</v>
      </c>
      <c r="C267" t="s">
        <v>7</v>
      </c>
      <c r="D267" t="s">
        <v>16</v>
      </c>
      <c r="E267">
        <v>52</v>
      </c>
      <c r="F267" s="1">
        <v>0.10199182870370371</v>
      </c>
      <c r="G267">
        <v>25</v>
      </c>
      <c r="H267">
        <v>2014</v>
      </c>
      <c r="I267" t="s">
        <v>23</v>
      </c>
      <c r="J267">
        <v>2</v>
      </c>
      <c r="K267" s="1" t="str">
        <f t="shared" si="4"/>
        <v>Win</v>
      </c>
      <c r="L267" s="5">
        <v>1</v>
      </c>
      <c r="M267" s="5">
        <v>0</v>
      </c>
      <c r="N267" s="5">
        <v>0</v>
      </c>
    </row>
    <row r="268" spans="1:14" x14ac:dyDescent="0.25">
      <c r="A268">
        <v>5</v>
      </c>
      <c r="B268">
        <v>1</v>
      </c>
      <c r="C268" t="s">
        <v>11</v>
      </c>
      <c r="D268" t="s">
        <v>15</v>
      </c>
      <c r="E268">
        <v>52</v>
      </c>
      <c r="F268" t="s">
        <v>211</v>
      </c>
      <c r="G268">
        <v>10</v>
      </c>
      <c r="H268">
        <v>2014</v>
      </c>
      <c r="I268" t="s">
        <v>23</v>
      </c>
      <c r="J268">
        <v>6</v>
      </c>
      <c r="K268" s="1" t="str">
        <f t="shared" si="4"/>
        <v>other</v>
      </c>
      <c r="L268" s="5">
        <v>0</v>
      </c>
      <c r="M268" s="5">
        <v>0</v>
      </c>
      <c r="N268" s="5">
        <v>0</v>
      </c>
    </row>
    <row r="269" spans="1:14" x14ac:dyDescent="0.25">
      <c r="A269">
        <v>3</v>
      </c>
      <c r="B269">
        <v>44</v>
      </c>
      <c r="C269" t="s">
        <v>7</v>
      </c>
      <c r="D269" t="s">
        <v>16</v>
      </c>
      <c r="E269">
        <v>67</v>
      </c>
      <c r="F269" t="s">
        <v>212</v>
      </c>
      <c r="G269">
        <v>15</v>
      </c>
      <c r="H269">
        <v>2014</v>
      </c>
      <c r="I269" t="s">
        <v>28</v>
      </c>
      <c r="J269">
        <v>6</v>
      </c>
      <c r="K269" s="1" t="str">
        <f t="shared" si="4"/>
        <v>Third place</v>
      </c>
      <c r="L269" s="5">
        <v>0</v>
      </c>
      <c r="M269" s="5">
        <v>0</v>
      </c>
      <c r="N269" s="5">
        <v>1</v>
      </c>
    </row>
    <row r="270" spans="1:14" x14ac:dyDescent="0.25">
      <c r="A270">
        <v>4</v>
      </c>
      <c r="B270">
        <v>1</v>
      </c>
      <c r="C270" t="s">
        <v>11</v>
      </c>
      <c r="D270" t="s">
        <v>15</v>
      </c>
      <c r="E270">
        <v>67</v>
      </c>
      <c r="F270" t="s">
        <v>213</v>
      </c>
      <c r="G270">
        <v>12</v>
      </c>
      <c r="H270">
        <v>2014</v>
      </c>
      <c r="I270" t="s">
        <v>28</v>
      </c>
      <c r="J270">
        <v>20</v>
      </c>
      <c r="K270" s="1" t="str">
        <f t="shared" si="4"/>
        <v>other</v>
      </c>
      <c r="L270" s="5">
        <v>0</v>
      </c>
      <c r="M270" s="5">
        <v>0</v>
      </c>
      <c r="N270" s="5">
        <v>0</v>
      </c>
    </row>
    <row r="271" spans="1:14" x14ac:dyDescent="0.25">
      <c r="A271">
        <v>3</v>
      </c>
      <c r="B271">
        <v>44</v>
      </c>
      <c r="C271" t="s">
        <v>7</v>
      </c>
      <c r="D271" t="s">
        <v>16</v>
      </c>
      <c r="E271">
        <v>70</v>
      </c>
      <c r="F271" t="s">
        <v>214</v>
      </c>
      <c r="G271">
        <v>15</v>
      </c>
      <c r="H271">
        <v>2014</v>
      </c>
      <c r="I271" t="s">
        <v>29</v>
      </c>
      <c r="J271">
        <v>21</v>
      </c>
      <c r="K271" s="1" t="str">
        <f t="shared" si="4"/>
        <v>Third place</v>
      </c>
      <c r="L271" s="5">
        <v>0</v>
      </c>
      <c r="M271" s="5">
        <v>0</v>
      </c>
      <c r="N271" s="5">
        <v>1</v>
      </c>
    </row>
    <row r="272" spans="1:14" x14ac:dyDescent="0.25">
      <c r="A272">
        <v>7</v>
      </c>
      <c r="B272">
        <v>1</v>
      </c>
      <c r="C272" t="s">
        <v>11</v>
      </c>
      <c r="D272" t="s">
        <v>15</v>
      </c>
      <c r="E272">
        <v>70</v>
      </c>
      <c r="F272" t="s">
        <v>215</v>
      </c>
      <c r="G272">
        <v>6</v>
      </c>
      <c r="H272">
        <v>2014</v>
      </c>
      <c r="I272" t="s">
        <v>29</v>
      </c>
      <c r="J272">
        <v>2</v>
      </c>
      <c r="K272" s="1" t="str">
        <f t="shared" si="4"/>
        <v>other</v>
      </c>
      <c r="L272" s="5">
        <v>0</v>
      </c>
      <c r="M272" s="5">
        <v>0</v>
      </c>
      <c r="N272" s="5">
        <v>0</v>
      </c>
    </row>
    <row r="273" spans="1:14" x14ac:dyDescent="0.25">
      <c r="A273">
        <v>5</v>
      </c>
      <c r="B273">
        <v>1</v>
      </c>
      <c r="C273" t="s">
        <v>11</v>
      </c>
      <c r="D273" t="s">
        <v>15</v>
      </c>
      <c r="E273">
        <v>44</v>
      </c>
      <c r="F273" t="s">
        <v>216</v>
      </c>
      <c r="G273">
        <v>10</v>
      </c>
      <c r="H273">
        <v>2014</v>
      </c>
      <c r="I273" t="s">
        <v>24</v>
      </c>
      <c r="J273">
        <v>2</v>
      </c>
      <c r="K273" s="1" t="str">
        <f t="shared" si="4"/>
        <v>other</v>
      </c>
      <c r="L273" s="5">
        <v>0</v>
      </c>
      <c r="M273" s="5">
        <v>0</v>
      </c>
      <c r="N273" s="5">
        <v>0</v>
      </c>
    </row>
    <row r="274" spans="1:14" x14ac:dyDescent="0.25">
      <c r="A274" t="s">
        <v>64</v>
      </c>
      <c r="B274">
        <v>44</v>
      </c>
      <c r="C274" t="s">
        <v>7</v>
      </c>
      <c r="D274" t="s">
        <v>16</v>
      </c>
      <c r="E274">
        <v>38</v>
      </c>
      <c r="F274" t="s">
        <v>63</v>
      </c>
      <c r="G274">
        <v>0</v>
      </c>
      <c r="H274">
        <v>2014</v>
      </c>
      <c r="I274" t="s">
        <v>24</v>
      </c>
      <c r="J274">
        <v>3</v>
      </c>
      <c r="K274" s="1" t="str">
        <f t="shared" si="4"/>
        <v>other</v>
      </c>
      <c r="L274" s="5">
        <v>0</v>
      </c>
      <c r="M274" s="5">
        <v>0</v>
      </c>
      <c r="N274" s="5">
        <v>0</v>
      </c>
    </row>
    <row r="275" spans="1:14" x14ac:dyDescent="0.25">
      <c r="A275">
        <v>1</v>
      </c>
      <c r="B275">
        <v>44</v>
      </c>
      <c r="C275" t="s">
        <v>7</v>
      </c>
      <c r="D275" t="s">
        <v>16</v>
      </c>
      <c r="E275">
        <v>53</v>
      </c>
      <c r="F275" s="1">
        <v>5.4979583333333332E-2</v>
      </c>
      <c r="G275">
        <v>25</v>
      </c>
      <c r="H275">
        <v>2014</v>
      </c>
      <c r="I275" t="s">
        <v>32</v>
      </c>
      <c r="J275">
        <v>1</v>
      </c>
      <c r="K275" s="1" t="str">
        <f t="shared" si="4"/>
        <v>Win</v>
      </c>
      <c r="L275" s="5">
        <v>1</v>
      </c>
      <c r="M275" s="5">
        <v>0</v>
      </c>
      <c r="N275" s="5">
        <v>0</v>
      </c>
    </row>
    <row r="276" spans="1:14" x14ac:dyDescent="0.25">
      <c r="A276">
        <v>6</v>
      </c>
      <c r="B276">
        <v>1</v>
      </c>
      <c r="C276" t="s">
        <v>11</v>
      </c>
      <c r="D276" t="s">
        <v>15</v>
      </c>
      <c r="E276">
        <v>53</v>
      </c>
      <c r="F276" t="s">
        <v>217</v>
      </c>
      <c r="G276">
        <v>8</v>
      </c>
      <c r="H276">
        <v>2014</v>
      </c>
      <c r="I276" t="s">
        <v>32</v>
      </c>
      <c r="J276">
        <v>8</v>
      </c>
      <c r="K276" s="1" t="str">
        <f t="shared" si="4"/>
        <v>other</v>
      </c>
      <c r="L276" s="5">
        <v>0</v>
      </c>
      <c r="M276" s="5">
        <v>0</v>
      </c>
      <c r="N276" s="5">
        <v>0</v>
      </c>
    </row>
    <row r="277" spans="1:14" x14ac:dyDescent="0.25">
      <c r="A277">
        <v>1</v>
      </c>
      <c r="B277">
        <v>44</v>
      </c>
      <c r="C277" t="s">
        <v>7</v>
      </c>
      <c r="D277" t="s">
        <v>16</v>
      </c>
      <c r="E277">
        <v>60</v>
      </c>
      <c r="F277" s="1">
        <v>8.3388831018518517E-2</v>
      </c>
      <c r="G277">
        <v>25</v>
      </c>
      <c r="H277">
        <v>2014</v>
      </c>
      <c r="I277" t="s">
        <v>38</v>
      </c>
      <c r="J277">
        <v>1</v>
      </c>
      <c r="K277" s="1" t="str">
        <f t="shared" si="4"/>
        <v>Win</v>
      </c>
      <c r="L277" s="5">
        <v>1</v>
      </c>
      <c r="M277" s="5">
        <v>0</v>
      </c>
      <c r="N277" s="5">
        <v>0</v>
      </c>
    </row>
    <row r="278" spans="1:14" x14ac:dyDescent="0.25">
      <c r="A278">
        <v>2</v>
      </c>
      <c r="B278">
        <v>1</v>
      </c>
      <c r="C278" t="s">
        <v>11</v>
      </c>
      <c r="D278" t="s">
        <v>15</v>
      </c>
      <c r="E278">
        <v>60</v>
      </c>
      <c r="F278" t="s">
        <v>218</v>
      </c>
      <c r="G278">
        <v>18</v>
      </c>
      <c r="H278">
        <v>2014</v>
      </c>
      <c r="I278" t="s">
        <v>38</v>
      </c>
      <c r="J278">
        <v>4</v>
      </c>
      <c r="K278" s="1" t="str">
        <f t="shared" si="4"/>
        <v>Second place</v>
      </c>
      <c r="L278" s="5">
        <v>0</v>
      </c>
      <c r="M278" s="5">
        <v>1</v>
      </c>
      <c r="N278" s="5">
        <v>0</v>
      </c>
    </row>
    <row r="279" spans="1:14" x14ac:dyDescent="0.25">
      <c r="A279">
        <v>1</v>
      </c>
      <c r="B279">
        <v>44</v>
      </c>
      <c r="C279" t="s">
        <v>7</v>
      </c>
      <c r="D279" t="s">
        <v>16</v>
      </c>
      <c r="E279">
        <v>44</v>
      </c>
      <c r="F279" s="1">
        <v>7.7581261574074079E-2</v>
      </c>
      <c r="G279">
        <v>25</v>
      </c>
      <c r="H279">
        <v>2014</v>
      </c>
      <c r="I279" t="s">
        <v>21</v>
      </c>
      <c r="J279">
        <v>2</v>
      </c>
      <c r="K279" s="1" t="str">
        <f t="shared" si="4"/>
        <v>Win</v>
      </c>
      <c r="L279" s="5">
        <v>1</v>
      </c>
      <c r="M279" s="5">
        <v>0</v>
      </c>
      <c r="N279" s="5">
        <v>0</v>
      </c>
    </row>
    <row r="280" spans="1:14" x14ac:dyDescent="0.25">
      <c r="A280">
        <v>3</v>
      </c>
      <c r="B280">
        <v>1</v>
      </c>
      <c r="C280" t="s">
        <v>11</v>
      </c>
      <c r="D280" t="s">
        <v>15</v>
      </c>
      <c r="E280">
        <v>44</v>
      </c>
      <c r="F280" t="s">
        <v>219</v>
      </c>
      <c r="G280">
        <v>15</v>
      </c>
      <c r="H280">
        <v>2014</v>
      </c>
      <c r="I280" t="s">
        <v>21</v>
      </c>
      <c r="J280">
        <v>9</v>
      </c>
      <c r="K280" s="1" t="str">
        <f t="shared" si="4"/>
        <v>Third place</v>
      </c>
      <c r="L280" s="5">
        <v>0</v>
      </c>
      <c r="M280" s="5">
        <v>0</v>
      </c>
      <c r="N280" s="5">
        <v>1</v>
      </c>
    </row>
    <row r="281" spans="1:14" x14ac:dyDescent="0.25">
      <c r="A281">
        <v>1</v>
      </c>
      <c r="B281">
        <v>44</v>
      </c>
      <c r="C281" t="s">
        <v>7</v>
      </c>
      <c r="D281" t="s">
        <v>16</v>
      </c>
      <c r="E281">
        <v>53</v>
      </c>
      <c r="F281" s="1">
        <v>6.378175925925926E-2</v>
      </c>
      <c r="G281">
        <v>25</v>
      </c>
      <c r="H281">
        <v>2014</v>
      </c>
      <c r="I281" t="s">
        <v>40</v>
      </c>
      <c r="J281">
        <v>1</v>
      </c>
      <c r="K281" s="1" t="str">
        <f t="shared" si="4"/>
        <v>Win</v>
      </c>
      <c r="L281" s="5">
        <v>1</v>
      </c>
      <c r="M281" s="5">
        <v>0</v>
      </c>
      <c r="N281" s="5">
        <v>0</v>
      </c>
    </row>
    <row r="282" spans="1:14" x14ac:dyDescent="0.25">
      <c r="A282">
        <v>8</v>
      </c>
      <c r="B282">
        <v>1</v>
      </c>
      <c r="C282" t="s">
        <v>11</v>
      </c>
      <c r="D282" t="s">
        <v>15</v>
      </c>
      <c r="E282">
        <v>53</v>
      </c>
      <c r="F282" t="s">
        <v>220</v>
      </c>
      <c r="G282">
        <v>4</v>
      </c>
      <c r="H282">
        <v>2014</v>
      </c>
      <c r="I282" t="s">
        <v>40</v>
      </c>
      <c r="J282">
        <v>10</v>
      </c>
      <c r="K282" s="1" t="str">
        <f t="shared" si="4"/>
        <v>other</v>
      </c>
      <c r="L282" s="5">
        <v>0</v>
      </c>
      <c r="M282" s="5">
        <v>0</v>
      </c>
      <c r="N282" s="5">
        <v>0</v>
      </c>
    </row>
    <row r="283" spans="1:14" x14ac:dyDescent="0.25">
      <c r="A283">
        <v>1</v>
      </c>
      <c r="B283">
        <v>44</v>
      </c>
      <c r="C283" t="s">
        <v>7</v>
      </c>
      <c r="D283" t="s">
        <v>16</v>
      </c>
      <c r="E283">
        <v>56</v>
      </c>
      <c r="F283" s="1">
        <v>6.9499826388888894E-2</v>
      </c>
      <c r="G283">
        <v>25</v>
      </c>
      <c r="H283">
        <v>2014</v>
      </c>
      <c r="I283" t="s">
        <v>37</v>
      </c>
      <c r="J283">
        <v>2</v>
      </c>
      <c r="K283" s="1" t="str">
        <f t="shared" si="4"/>
        <v>Win</v>
      </c>
      <c r="L283" s="5">
        <v>1</v>
      </c>
      <c r="M283" s="5">
        <v>0</v>
      </c>
      <c r="N283" s="5">
        <v>0</v>
      </c>
    </row>
    <row r="284" spans="1:14" x14ac:dyDescent="0.25">
      <c r="A284">
        <v>7</v>
      </c>
      <c r="B284">
        <v>1</v>
      </c>
      <c r="C284" t="s">
        <v>11</v>
      </c>
      <c r="D284" t="s">
        <v>15</v>
      </c>
      <c r="E284">
        <v>56</v>
      </c>
      <c r="F284" t="s">
        <v>221</v>
      </c>
      <c r="G284">
        <v>6</v>
      </c>
      <c r="H284">
        <v>2014</v>
      </c>
      <c r="I284" t="s">
        <v>37</v>
      </c>
      <c r="J284">
        <v>18</v>
      </c>
      <c r="K284" s="1" t="str">
        <f t="shared" si="4"/>
        <v>other</v>
      </c>
      <c r="L284" s="5">
        <v>0</v>
      </c>
      <c r="M284" s="5">
        <v>0</v>
      </c>
      <c r="N284" s="5">
        <v>0</v>
      </c>
    </row>
    <row r="285" spans="1:14" x14ac:dyDescent="0.25">
      <c r="A285">
        <v>2</v>
      </c>
      <c r="B285">
        <v>44</v>
      </c>
      <c r="C285" t="s">
        <v>7</v>
      </c>
      <c r="D285" t="s">
        <v>16</v>
      </c>
      <c r="E285">
        <v>71</v>
      </c>
      <c r="F285" t="s">
        <v>222</v>
      </c>
      <c r="G285">
        <v>18</v>
      </c>
      <c r="H285">
        <v>2014</v>
      </c>
      <c r="I285" t="s">
        <v>30</v>
      </c>
      <c r="J285">
        <v>2</v>
      </c>
      <c r="K285" s="1" t="str">
        <f t="shared" si="4"/>
        <v>Second place</v>
      </c>
      <c r="L285" s="5">
        <v>0</v>
      </c>
      <c r="M285" s="5">
        <v>1</v>
      </c>
      <c r="N285" s="5">
        <v>0</v>
      </c>
    </row>
    <row r="286" spans="1:14" x14ac:dyDescent="0.25">
      <c r="A286">
        <v>5</v>
      </c>
      <c r="B286">
        <v>1</v>
      </c>
      <c r="C286" t="s">
        <v>11</v>
      </c>
      <c r="D286" t="s">
        <v>15</v>
      </c>
      <c r="E286">
        <v>71</v>
      </c>
      <c r="F286" t="s">
        <v>223</v>
      </c>
      <c r="G286">
        <v>10</v>
      </c>
      <c r="H286">
        <v>2014</v>
      </c>
      <c r="I286" t="s">
        <v>30</v>
      </c>
      <c r="J286">
        <v>6</v>
      </c>
      <c r="K286" s="1" t="str">
        <f t="shared" si="4"/>
        <v>other</v>
      </c>
      <c r="L286" s="5">
        <v>0</v>
      </c>
      <c r="M286" s="5">
        <v>0</v>
      </c>
      <c r="N286" s="5">
        <v>0</v>
      </c>
    </row>
    <row r="287" spans="1:14" x14ac:dyDescent="0.25">
      <c r="A287">
        <v>1</v>
      </c>
      <c r="B287">
        <v>44</v>
      </c>
      <c r="C287" t="s">
        <v>7</v>
      </c>
      <c r="D287" t="s">
        <v>16</v>
      </c>
      <c r="E287">
        <v>55</v>
      </c>
      <c r="F287" s="1">
        <v>6.8780312499999996E-2</v>
      </c>
      <c r="G287">
        <v>50</v>
      </c>
      <c r="H287">
        <v>2014</v>
      </c>
      <c r="I287" t="s">
        <v>25</v>
      </c>
      <c r="J287">
        <v>2</v>
      </c>
      <c r="K287" s="1" t="str">
        <f t="shared" si="4"/>
        <v>Win</v>
      </c>
      <c r="L287" s="5">
        <v>1</v>
      </c>
      <c r="M287" s="5">
        <v>0</v>
      </c>
      <c r="N287" s="5">
        <v>0</v>
      </c>
    </row>
    <row r="288" spans="1:14" x14ac:dyDescent="0.25">
      <c r="A288">
        <v>8</v>
      </c>
      <c r="B288">
        <v>1</v>
      </c>
      <c r="C288" t="s">
        <v>11</v>
      </c>
      <c r="D288" t="s">
        <v>15</v>
      </c>
      <c r="E288">
        <v>55</v>
      </c>
      <c r="F288" t="s">
        <v>224</v>
      </c>
      <c r="G288">
        <v>8</v>
      </c>
      <c r="H288">
        <v>2014</v>
      </c>
      <c r="I288" t="s">
        <v>25</v>
      </c>
      <c r="J288">
        <v>19</v>
      </c>
      <c r="K288" s="1" t="str">
        <f t="shared" si="4"/>
        <v>other</v>
      </c>
      <c r="L288" s="5">
        <v>0</v>
      </c>
      <c r="M288" s="5">
        <v>0</v>
      </c>
      <c r="N288" s="5">
        <v>0</v>
      </c>
    </row>
    <row r="289" spans="1:14" x14ac:dyDescent="0.25">
      <c r="A289">
        <v>1</v>
      </c>
      <c r="B289">
        <v>44</v>
      </c>
      <c r="C289" t="s">
        <v>7</v>
      </c>
      <c r="D289" t="s">
        <v>16</v>
      </c>
      <c r="E289">
        <v>58</v>
      </c>
      <c r="F289" s="1">
        <v>6.3820219907407397E-2</v>
      </c>
      <c r="G289">
        <v>25</v>
      </c>
      <c r="H289">
        <v>2015</v>
      </c>
      <c r="I289" t="s">
        <v>39</v>
      </c>
      <c r="J289">
        <v>1</v>
      </c>
      <c r="K289" s="1" t="str">
        <f t="shared" si="4"/>
        <v>Win</v>
      </c>
      <c r="L289" s="5">
        <v>1</v>
      </c>
      <c r="M289" s="5">
        <v>0</v>
      </c>
      <c r="N289" s="5">
        <v>0</v>
      </c>
    </row>
    <row r="290" spans="1:14" x14ac:dyDescent="0.25">
      <c r="A290">
        <v>3</v>
      </c>
      <c r="B290">
        <v>5</v>
      </c>
      <c r="C290" t="s">
        <v>11</v>
      </c>
      <c r="D290" t="s">
        <v>17</v>
      </c>
      <c r="E290">
        <v>58</v>
      </c>
      <c r="F290" t="s">
        <v>225</v>
      </c>
      <c r="G290">
        <v>15</v>
      </c>
      <c r="H290">
        <v>2015</v>
      </c>
      <c r="I290" t="s">
        <v>39</v>
      </c>
      <c r="J290">
        <v>4</v>
      </c>
      <c r="K290" s="1" t="str">
        <f t="shared" si="4"/>
        <v>Third place</v>
      </c>
      <c r="L290" s="5">
        <v>0</v>
      </c>
      <c r="M290" s="5">
        <v>0</v>
      </c>
      <c r="N290" s="5">
        <v>1</v>
      </c>
    </row>
    <row r="291" spans="1:14" x14ac:dyDescent="0.25">
      <c r="A291">
        <v>1</v>
      </c>
      <c r="B291">
        <v>5</v>
      </c>
      <c r="C291" t="s">
        <v>11</v>
      </c>
      <c r="D291" t="s">
        <v>17</v>
      </c>
      <c r="E291">
        <v>56</v>
      </c>
      <c r="F291" s="1">
        <v>7.0205937499999996E-2</v>
      </c>
      <c r="G291">
        <v>25</v>
      </c>
      <c r="H291">
        <v>2015</v>
      </c>
      <c r="I291" t="s">
        <v>20</v>
      </c>
      <c r="J291">
        <v>1</v>
      </c>
      <c r="K291" s="1" t="str">
        <f t="shared" si="4"/>
        <v>Win</v>
      </c>
      <c r="L291" s="5">
        <v>1</v>
      </c>
      <c r="M291" s="5">
        <v>0</v>
      </c>
      <c r="N291" s="5">
        <v>0</v>
      </c>
    </row>
    <row r="292" spans="1:14" x14ac:dyDescent="0.25">
      <c r="A292">
        <v>2</v>
      </c>
      <c r="B292">
        <v>44</v>
      </c>
      <c r="C292" t="s">
        <v>7</v>
      </c>
      <c r="D292" t="s">
        <v>16</v>
      </c>
      <c r="E292">
        <v>56</v>
      </c>
      <c r="F292" t="s">
        <v>226</v>
      </c>
      <c r="G292">
        <v>18</v>
      </c>
      <c r="H292">
        <v>2015</v>
      </c>
      <c r="I292" t="s">
        <v>20</v>
      </c>
      <c r="J292">
        <v>2</v>
      </c>
      <c r="K292" s="1" t="str">
        <f t="shared" si="4"/>
        <v>Second place</v>
      </c>
      <c r="L292" s="5">
        <v>0</v>
      </c>
      <c r="M292" s="5">
        <v>1</v>
      </c>
      <c r="N292" s="5">
        <v>0</v>
      </c>
    </row>
    <row r="293" spans="1:14" x14ac:dyDescent="0.25">
      <c r="A293">
        <v>1</v>
      </c>
      <c r="B293">
        <v>44</v>
      </c>
      <c r="C293" t="s">
        <v>7</v>
      </c>
      <c r="D293" t="s">
        <v>16</v>
      </c>
      <c r="E293">
        <v>56</v>
      </c>
      <c r="F293" s="1">
        <v>6.9236203703703703E-2</v>
      </c>
      <c r="G293">
        <v>25</v>
      </c>
      <c r="H293">
        <v>2015</v>
      </c>
      <c r="I293" t="s">
        <v>22</v>
      </c>
      <c r="J293">
        <v>1</v>
      </c>
      <c r="K293" s="1" t="str">
        <f t="shared" si="4"/>
        <v>Win</v>
      </c>
      <c r="L293" s="5">
        <v>1</v>
      </c>
      <c r="M293" s="5">
        <v>0</v>
      </c>
      <c r="N293" s="5">
        <v>0</v>
      </c>
    </row>
    <row r="294" spans="1:14" x14ac:dyDescent="0.25">
      <c r="A294">
        <v>3</v>
      </c>
      <c r="B294">
        <v>5</v>
      </c>
      <c r="C294" t="s">
        <v>11</v>
      </c>
      <c r="D294" t="s">
        <v>17</v>
      </c>
      <c r="E294">
        <v>56</v>
      </c>
      <c r="F294" t="s">
        <v>227</v>
      </c>
      <c r="G294">
        <v>15</v>
      </c>
      <c r="H294">
        <v>2015</v>
      </c>
      <c r="I294" t="s">
        <v>22</v>
      </c>
      <c r="J294">
        <v>3</v>
      </c>
      <c r="K294" s="1" t="str">
        <f t="shared" si="4"/>
        <v>Third place</v>
      </c>
      <c r="L294" s="5">
        <v>0</v>
      </c>
      <c r="M294" s="5">
        <v>0</v>
      </c>
      <c r="N294" s="5">
        <v>1</v>
      </c>
    </row>
    <row r="295" spans="1:14" x14ac:dyDescent="0.25">
      <c r="A295">
        <v>1</v>
      </c>
      <c r="B295">
        <v>44</v>
      </c>
      <c r="C295" t="s">
        <v>7</v>
      </c>
      <c r="D295" t="s">
        <v>16</v>
      </c>
      <c r="E295">
        <v>57</v>
      </c>
      <c r="F295" s="1">
        <v>6.6039456018518516E-2</v>
      </c>
      <c r="G295">
        <v>25</v>
      </c>
      <c r="H295">
        <v>2015</v>
      </c>
      <c r="I295" t="s">
        <v>35</v>
      </c>
      <c r="J295">
        <v>1</v>
      </c>
      <c r="K295" s="1" t="str">
        <f t="shared" si="4"/>
        <v>Win</v>
      </c>
      <c r="L295" s="5">
        <v>1</v>
      </c>
      <c r="M295" s="5">
        <v>0</v>
      </c>
      <c r="N295" s="5">
        <v>0</v>
      </c>
    </row>
    <row r="296" spans="1:14" x14ac:dyDescent="0.25">
      <c r="A296">
        <v>5</v>
      </c>
      <c r="B296">
        <v>5</v>
      </c>
      <c r="C296" t="s">
        <v>11</v>
      </c>
      <c r="D296" t="s">
        <v>17</v>
      </c>
      <c r="E296">
        <v>57</v>
      </c>
      <c r="F296" t="s">
        <v>228</v>
      </c>
      <c r="G296">
        <v>10</v>
      </c>
      <c r="H296">
        <v>2015</v>
      </c>
      <c r="I296" t="s">
        <v>35</v>
      </c>
      <c r="J296">
        <v>2</v>
      </c>
      <c r="K296" s="1" t="str">
        <f t="shared" si="4"/>
        <v>other</v>
      </c>
      <c r="L296" s="5">
        <v>0</v>
      </c>
      <c r="M296" s="5">
        <v>0</v>
      </c>
      <c r="N296" s="5">
        <v>0</v>
      </c>
    </row>
    <row r="297" spans="1:14" x14ac:dyDescent="0.25">
      <c r="A297">
        <v>2</v>
      </c>
      <c r="B297">
        <v>44</v>
      </c>
      <c r="C297" t="s">
        <v>7</v>
      </c>
      <c r="D297" t="s">
        <v>16</v>
      </c>
      <c r="E297">
        <v>66</v>
      </c>
      <c r="F297" t="s">
        <v>229</v>
      </c>
      <c r="G297">
        <v>18</v>
      </c>
      <c r="H297">
        <v>2015</v>
      </c>
      <c r="I297" t="s">
        <v>26</v>
      </c>
      <c r="J297">
        <v>2</v>
      </c>
      <c r="K297" s="1" t="str">
        <f t="shared" si="4"/>
        <v>Second place</v>
      </c>
      <c r="L297" s="5">
        <v>0</v>
      </c>
      <c r="M297" s="5">
        <v>1</v>
      </c>
      <c r="N297" s="5">
        <v>0</v>
      </c>
    </row>
    <row r="298" spans="1:14" x14ac:dyDescent="0.25">
      <c r="A298">
        <v>3</v>
      </c>
      <c r="B298">
        <v>5</v>
      </c>
      <c r="C298" t="s">
        <v>11</v>
      </c>
      <c r="D298" t="s">
        <v>17</v>
      </c>
      <c r="E298">
        <v>66</v>
      </c>
      <c r="F298" t="s">
        <v>230</v>
      </c>
      <c r="G298">
        <v>15</v>
      </c>
      <c r="H298">
        <v>2015</v>
      </c>
      <c r="I298" t="s">
        <v>26</v>
      </c>
      <c r="J298">
        <v>3</v>
      </c>
      <c r="K298" s="1" t="str">
        <f t="shared" si="4"/>
        <v>Third place</v>
      </c>
      <c r="L298" s="5">
        <v>0</v>
      </c>
      <c r="M298" s="5">
        <v>0</v>
      </c>
      <c r="N298" s="5">
        <v>1</v>
      </c>
    </row>
    <row r="299" spans="1:14" x14ac:dyDescent="0.25">
      <c r="A299">
        <v>2</v>
      </c>
      <c r="B299">
        <v>5</v>
      </c>
      <c r="C299" t="s">
        <v>11</v>
      </c>
      <c r="D299" t="s">
        <v>17</v>
      </c>
      <c r="E299">
        <v>78</v>
      </c>
      <c r="F299" t="s">
        <v>231</v>
      </c>
      <c r="G299">
        <v>18</v>
      </c>
      <c r="H299">
        <v>2015</v>
      </c>
      <c r="I299" t="s">
        <v>27</v>
      </c>
      <c r="J299">
        <v>1</v>
      </c>
      <c r="K299" s="1" t="str">
        <f t="shared" si="4"/>
        <v>Second place</v>
      </c>
      <c r="L299" s="5">
        <v>0</v>
      </c>
      <c r="M299" s="5">
        <v>1</v>
      </c>
      <c r="N299" s="5">
        <v>0</v>
      </c>
    </row>
    <row r="300" spans="1:14" x14ac:dyDescent="0.25">
      <c r="A300">
        <v>3</v>
      </c>
      <c r="B300">
        <v>44</v>
      </c>
      <c r="C300" t="s">
        <v>7</v>
      </c>
      <c r="D300" t="s">
        <v>16</v>
      </c>
      <c r="E300">
        <v>78</v>
      </c>
      <c r="F300" t="s">
        <v>232</v>
      </c>
      <c r="G300">
        <v>15</v>
      </c>
      <c r="H300">
        <v>2015</v>
      </c>
      <c r="I300" t="s">
        <v>27</v>
      </c>
      <c r="J300">
        <v>3</v>
      </c>
      <c r="K300" s="1" t="str">
        <f t="shared" si="4"/>
        <v>Third place</v>
      </c>
      <c r="L300" s="5">
        <v>0</v>
      </c>
      <c r="M300" s="5">
        <v>0</v>
      </c>
      <c r="N300" s="5">
        <v>1</v>
      </c>
    </row>
    <row r="301" spans="1:14" x14ac:dyDescent="0.25">
      <c r="A301">
        <v>1</v>
      </c>
      <c r="B301">
        <v>44</v>
      </c>
      <c r="C301" t="s">
        <v>7</v>
      </c>
      <c r="D301" t="s">
        <v>16</v>
      </c>
      <c r="E301">
        <v>70</v>
      </c>
      <c r="F301" s="1">
        <v>6.3809548611111114E-2</v>
      </c>
      <c r="G301">
        <v>25</v>
      </c>
      <c r="H301">
        <v>2015</v>
      </c>
      <c r="I301" t="s">
        <v>36</v>
      </c>
      <c r="J301">
        <v>1</v>
      </c>
      <c r="K301" s="1" t="str">
        <f t="shared" si="4"/>
        <v>Win</v>
      </c>
      <c r="L301" s="5">
        <v>1</v>
      </c>
      <c r="M301" s="5">
        <v>0</v>
      </c>
      <c r="N301" s="5">
        <v>0</v>
      </c>
    </row>
    <row r="302" spans="1:14" x14ac:dyDescent="0.25">
      <c r="A302">
        <v>5</v>
      </c>
      <c r="B302">
        <v>5</v>
      </c>
      <c r="C302" t="s">
        <v>11</v>
      </c>
      <c r="D302" t="s">
        <v>17</v>
      </c>
      <c r="E302">
        <v>70</v>
      </c>
      <c r="F302" t="s">
        <v>233</v>
      </c>
      <c r="G302">
        <v>10</v>
      </c>
      <c r="H302">
        <v>2015</v>
      </c>
      <c r="I302" t="s">
        <v>36</v>
      </c>
      <c r="J302">
        <v>18</v>
      </c>
      <c r="K302" s="1" t="str">
        <f t="shared" si="4"/>
        <v>other</v>
      </c>
      <c r="L302" s="5">
        <v>0</v>
      </c>
      <c r="M302" s="5">
        <v>0</v>
      </c>
      <c r="N302" s="5">
        <v>0</v>
      </c>
    </row>
    <row r="303" spans="1:14" x14ac:dyDescent="0.25">
      <c r="A303">
        <v>2</v>
      </c>
      <c r="B303">
        <v>44</v>
      </c>
      <c r="C303" t="s">
        <v>7</v>
      </c>
      <c r="D303" t="s">
        <v>16</v>
      </c>
      <c r="E303">
        <v>71</v>
      </c>
      <c r="F303" t="s">
        <v>234</v>
      </c>
      <c r="G303">
        <v>18</v>
      </c>
      <c r="H303">
        <v>2015</v>
      </c>
      <c r="I303" t="s">
        <v>41</v>
      </c>
      <c r="J303">
        <v>1</v>
      </c>
      <c r="K303" s="1" t="str">
        <f t="shared" si="4"/>
        <v>Second place</v>
      </c>
      <c r="L303" s="5">
        <v>0</v>
      </c>
      <c r="M303" s="5">
        <v>1</v>
      </c>
      <c r="N303" s="5">
        <v>0</v>
      </c>
    </row>
    <row r="304" spans="1:14" x14ac:dyDescent="0.25">
      <c r="A304">
        <v>4</v>
      </c>
      <c r="B304">
        <v>5</v>
      </c>
      <c r="C304" t="s">
        <v>11</v>
      </c>
      <c r="D304" t="s">
        <v>17</v>
      </c>
      <c r="E304">
        <v>71</v>
      </c>
      <c r="F304" t="s">
        <v>235</v>
      </c>
      <c r="G304">
        <v>12</v>
      </c>
      <c r="H304">
        <v>2015</v>
      </c>
      <c r="I304" t="s">
        <v>41</v>
      </c>
      <c r="J304">
        <v>3</v>
      </c>
      <c r="K304" s="1" t="str">
        <f t="shared" si="4"/>
        <v>other</v>
      </c>
      <c r="L304" s="5">
        <v>0</v>
      </c>
      <c r="M304" s="5">
        <v>0</v>
      </c>
      <c r="N304" s="5">
        <v>0</v>
      </c>
    </row>
    <row r="305" spans="1:14" x14ac:dyDescent="0.25">
      <c r="A305">
        <v>1</v>
      </c>
      <c r="B305">
        <v>44</v>
      </c>
      <c r="C305" t="s">
        <v>7</v>
      </c>
      <c r="D305" t="s">
        <v>16</v>
      </c>
      <c r="E305">
        <v>52</v>
      </c>
      <c r="F305" s="1">
        <v>6.3515381944444449E-2</v>
      </c>
      <c r="G305">
        <v>25</v>
      </c>
      <c r="H305">
        <v>2015</v>
      </c>
      <c r="I305" t="s">
        <v>23</v>
      </c>
      <c r="J305">
        <v>1</v>
      </c>
      <c r="K305" s="1" t="str">
        <f t="shared" si="4"/>
        <v>Win</v>
      </c>
      <c r="L305" s="5">
        <v>1</v>
      </c>
      <c r="M305" s="5">
        <v>0</v>
      </c>
      <c r="N305" s="5">
        <v>0</v>
      </c>
    </row>
    <row r="306" spans="1:14" x14ac:dyDescent="0.25">
      <c r="A306">
        <v>3</v>
      </c>
      <c r="B306">
        <v>5</v>
      </c>
      <c r="C306" t="s">
        <v>11</v>
      </c>
      <c r="D306" t="s">
        <v>17</v>
      </c>
      <c r="E306">
        <v>52</v>
      </c>
      <c r="F306" t="s">
        <v>236</v>
      </c>
      <c r="G306">
        <v>15</v>
      </c>
      <c r="H306">
        <v>2015</v>
      </c>
      <c r="I306" t="s">
        <v>23</v>
      </c>
      <c r="J306">
        <v>6</v>
      </c>
      <c r="K306" s="1" t="str">
        <f t="shared" si="4"/>
        <v>Third place</v>
      </c>
      <c r="L306" s="5">
        <v>0</v>
      </c>
      <c r="M306" s="5">
        <v>0</v>
      </c>
      <c r="N306" s="5">
        <v>1</v>
      </c>
    </row>
    <row r="307" spans="1:14" x14ac:dyDescent="0.25">
      <c r="A307">
        <v>1</v>
      </c>
      <c r="B307">
        <v>5</v>
      </c>
      <c r="C307" t="s">
        <v>11</v>
      </c>
      <c r="D307" t="s">
        <v>17</v>
      </c>
      <c r="E307">
        <v>69</v>
      </c>
      <c r="F307" s="1">
        <v>7.3726678240740737E-2</v>
      </c>
      <c r="G307">
        <v>25</v>
      </c>
      <c r="H307">
        <v>2015</v>
      </c>
      <c r="I307" t="s">
        <v>29</v>
      </c>
      <c r="J307">
        <v>1</v>
      </c>
      <c r="K307" s="1" t="str">
        <f t="shared" si="4"/>
        <v>Win</v>
      </c>
      <c r="L307" s="5">
        <v>1</v>
      </c>
      <c r="M307" s="5">
        <v>0</v>
      </c>
      <c r="N307" s="5">
        <v>0</v>
      </c>
    </row>
    <row r="308" spans="1:14" x14ac:dyDescent="0.25">
      <c r="A308">
        <v>6</v>
      </c>
      <c r="B308">
        <v>44</v>
      </c>
      <c r="C308" t="s">
        <v>7</v>
      </c>
      <c r="D308" t="s">
        <v>16</v>
      </c>
      <c r="E308">
        <v>69</v>
      </c>
      <c r="F308" t="s">
        <v>237</v>
      </c>
      <c r="G308">
        <v>8</v>
      </c>
      <c r="H308">
        <v>2015</v>
      </c>
      <c r="I308" t="s">
        <v>29</v>
      </c>
      <c r="J308">
        <v>3</v>
      </c>
      <c r="K308" s="1" t="str">
        <f t="shared" si="4"/>
        <v>other</v>
      </c>
      <c r="L308" s="5">
        <v>0</v>
      </c>
      <c r="M308" s="5">
        <v>0</v>
      </c>
      <c r="N308" s="5">
        <v>0</v>
      </c>
    </row>
    <row r="309" spans="1:14" x14ac:dyDescent="0.25">
      <c r="A309">
        <v>1</v>
      </c>
      <c r="B309">
        <v>44</v>
      </c>
      <c r="C309" t="s">
        <v>7</v>
      </c>
      <c r="D309" t="s">
        <v>16</v>
      </c>
      <c r="E309">
        <v>43</v>
      </c>
      <c r="F309" s="1">
        <v>5.810633101851851E-2</v>
      </c>
      <c r="G309">
        <v>25</v>
      </c>
      <c r="H309">
        <v>2015</v>
      </c>
      <c r="I309" t="s">
        <v>24</v>
      </c>
      <c r="J309">
        <v>1</v>
      </c>
      <c r="K309" s="1" t="str">
        <f t="shared" si="4"/>
        <v>Win</v>
      </c>
      <c r="L309" s="5">
        <v>1</v>
      </c>
      <c r="M309" s="5">
        <v>0</v>
      </c>
      <c r="N309" s="5">
        <v>0</v>
      </c>
    </row>
    <row r="310" spans="1:14" x14ac:dyDescent="0.25">
      <c r="A310">
        <v>12</v>
      </c>
      <c r="B310">
        <v>5</v>
      </c>
      <c r="C310" t="s">
        <v>11</v>
      </c>
      <c r="D310" t="s">
        <v>17</v>
      </c>
      <c r="E310">
        <v>42</v>
      </c>
      <c r="F310" t="s">
        <v>63</v>
      </c>
      <c r="G310">
        <v>0</v>
      </c>
      <c r="H310">
        <v>2015</v>
      </c>
      <c r="I310" t="s">
        <v>24</v>
      </c>
      <c r="J310">
        <v>8</v>
      </c>
      <c r="K310" s="1" t="str">
        <f t="shared" si="4"/>
        <v>other</v>
      </c>
      <c r="L310" s="5">
        <v>0</v>
      </c>
      <c r="M310" s="5">
        <v>0</v>
      </c>
      <c r="N310" s="5">
        <v>0</v>
      </c>
    </row>
    <row r="311" spans="1:14" x14ac:dyDescent="0.25">
      <c r="A311">
        <v>1</v>
      </c>
      <c r="B311">
        <v>44</v>
      </c>
      <c r="C311" t="s">
        <v>7</v>
      </c>
      <c r="D311" t="s">
        <v>16</v>
      </c>
      <c r="E311">
        <v>53</v>
      </c>
      <c r="F311" s="1">
        <v>5.4174629629629628E-2</v>
      </c>
      <c r="G311">
        <v>25</v>
      </c>
      <c r="H311">
        <v>2015</v>
      </c>
      <c r="I311" t="s">
        <v>32</v>
      </c>
      <c r="J311">
        <v>1</v>
      </c>
      <c r="K311" s="1" t="str">
        <f t="shared" si="4"/>
        <v>Win</v>
      </c>
      <c r="L311" s="5">
        <v>1</v>
      </c>
      <c r="M311" s="5">
        <v>0</v>
      </c>
      <c r="N311" s="5">
        <v>0</v>
      </c>
    </row>
    <row r="312" spans="1:14" x14ac:dyDescent="0.25">
      <c r="A312">
        <v>2</v>
      </c>
      <c r="B312">
        <v>5</v>
      </c>
      <c r="C312" t="s">
        <v>11</v>
      </c>
      <c r="D312" t="s">
        <v>17</v>
      </c>
      <c r="E312">
        <v>53</v>
      </c>
      <c r="F312" t="s">
        <v>238</v>
      </c>
      <c r="G312">
        <v>18</v>
      </c>
      <c r="H312">
        <v>2015</v>
      </c>
      <c r="I312" t="s">
        <v>32</v>
      </c>
      <c r="J312">
        <v>3</v>
      </c>
      <c r="K312" s="1" t="str">
        <f t="shared" si="4"/>
        <v>Second place</v>
      </c>
      <c r="L312" s="5">
        <v>0</v>
      </c>
      <c r="M312" s="5">
        <v>1</v>
      </c>
      <c r="N312" s="5">
        <v>0</v>
      </c>
    </row>
    <row r="313" spans="1:14" x14ac:dyDescent="0.25">
      <c r="A313">
        <v>1</v>
      </c>
      <c r="B313">
        <v>5</v>
      </c>
      <c r="C313" t="s">
        <v>11</v>
      </c>
      <c r="D313" t="s">
        <v>17</v>
      </c>
      <c r="E313">
        <v>61</v>
      </c>
      <c r="F313" s="1">
        <v>8.4283773148148153E-2</v>
      </c>
      <c r="G313">
        <v>25</v>
      </c>
      <c r="H313">
        <v>2015</v>
      </c>
      <c r="I313" t="s">
        <v>38</v>
      </c>
      <c r="J313">
        <v>1</v>
      </c>
      <c r="K313" s="1" t="str">
        <f t="shared" si="4"/>
        <v>Win</v>
      </c>
      <c r="L313" s="5">
        <v>1</v>
      </c>
      <c r="M313" s="5">
        <v>0</v>
      </c>
      <c r="N313" s="5">
        <v>0</v>
      </c>
    </row>
    <row r="314" spans="1:14" x14ac:dyDescent="0.25">
      <c r="A314" t="s">
        <v>64</v>
      </c>
      <c r="B314">
        <v>44</v>
      </c>
      <c r="C314" t="s">
        <v>7</v>
      </c>
      <c r="D314" t="s">
        <v>16</v>
      </c>
      <c r="E314">
        <v>32</v>
      </c>
      <c r="F314" t="s">
        <v>63</v>
      </c>
      <c r="G314">
        <v>0</v>
      </c>
      <c r="H314">
        <v>2015</v>
      </c>
      <c r="I314" t="s">
        <v>38</v>
      </c>
      <c r="J314">
        <v>5</v>
      </c>
      <c r="K314" s="1" t="str">
        <f t="shared" si="4"/>
        <v>other</v>
      </c>
      <c r="L314" s="5">
        <v>0</v>
      </c>
      <c r="M314" s="5">
        <v>0</v>
      </c>
      <c r="N314" s="5">
        <v>0</v>
      </c>
    </row>
    <row r="315" spans="1:14" x14ac:dyDescent="0.25">
      <c r="A315">
        <v>1</v>
      </c>
      <c r="B315">
        <v>44</v>
      </c>
      <c r="C315" t="s">
        <v>7</v>
      </c>
      <c r="D315" t="s">
        <v>16</v>
      </c>
      <c r="E315">
        <v>53</v>
      </c>
      <c r="F315" s="1">
        <v>6.1186435185185184E-2</v>
      </c>
      <c r="G315">
        <v>25</v>
      </c>
      <c r="H315">
        <v>2015</v>
      </c>
      <c r="I315" t="s">
        <v>21</v>
      </c>
      <c r="J315">
        <v>2</v>
      </c>
      <c r="K315" s="1" t="str">
        <f t="shared" si="4"/>
        <v>Win</v>
      </c>
      <c r="L315" s="5">
        <v>1</v>
      </c>
      <c r="M315" s="5">
        <v>0</v>
      </c>
      <c r="N315" s="5">
        <v>0</v>
      </c>
    </row>
    <row r="316" spans="1:14" x14ac:dyDescent="0.25">
      <c r="A316">
        <v>3</v>
      </c>
      <c r="B316">
        <v>5</v>
      </c>
      <c r="C316" t="s">
        <v>11</v>
      </c>
      <c r="D316" t="s">
        <v>17</v>
      </c>
      <c r="E316">
        <v>53</v>
      </c>
      <c r="F316" t="s">
        <v>239</v>
      </c>
      <c r="G316">
        <v>15</v>
      </c>
      <c r="H316">
        <v>2015</v>
      </c>
      <c r="I316" t="s">
        <v>21</v>
      </c>
      <c r="J316">
        <v>4</v>
      </c>
      <c r="K316" s="1" t="str">
        <f t="shared" si="4"/>
        <v>Third place</v>
      </c>
      <c r="L316" s="5">
        <v>0</v>
      </c>
      <c r="M316" s="5">
        <v>0</v>
      </c>
      <c r="N316" s="5">
        <v>1</v>
      </c>
    </row>
    <row r="317" spans="1:14" x14ac:dyDescent="0.25">
      <c r="A317">
        <v>1</v>
      </c>
      <c r="B317">
        <v>44</v>
      </c>
      <c r="C317" t="s">
        <v>7</v>
      </c>
      <c r="D317" t="s">
        <v>16</v>
      </c>
      <c r="E317">
        <v>53</v>
      </c>
      <c r="F317" s="1">
        <v>6.7488703703703704E-2</v>
      </c>
      <c r="G317">
        <v>25</v>
      </c>
      <c r="H317">
        <v>2015</v>
      </c>
      <c r="I317" t="s">
        <v>40</v>
      </c>
      <c r="J317">
        <v>2</v>
      </c>
      <c r="K317" s="1" t="str">
        <f t="shared" si="4"/>
        <v>Win</v>
      </c>
      <c r="L317" s="5">
        <v>1</v>
      </c>
      <c r="M317" s="5">
        <v>0</v>
      </c>
      <c r="N317" s="5">
        <v>0</v>
      </c>
    </row>
    <row r="318" spans="1:14" x14ac:dyDescent="0.25">
      <c r="A318">
        <v>2</v>
      </c>
      <c r="B318">
        <v>5</v>
      </c>
      <c r="C318" t="s">
        <v>11</v>
      </c>
      <c r="D318" t="s">
        <v>17</v>
      </c>
      <c r="E318">
        <v>53</v>
      </c>
      <c r="F318" t="s">
        <v>240</v>
      </c>
      <c r="G318">
        <v>18</v>
      </c>
      <c r="H318">
        <v>2015</v>
      </c>
      <c r="I318" t="s">
        <v>40</v>
      </c>
      <c r="J318">
        <v>4</v>
      </c>
      <c r="K318" s="1" t="str">
        <f t="shared" si="4"/>
        <v>Second place</v>
      </c>
      <c r="L318" s="5">
        <v>0</v>
      </c>
      <c r="M318" s="5">
        <v>1</v>
      </c>
      <c r="N318" s="5">
        <v>0</v>
      </c>
    </row>
    <row r="319" spans="1:14" x14ac:dyDescent="0.25">
      <c r="A319">
        <v>1</v>
      </c>
      <c r="B319">
        <v>44</v>
      </c>
      <c r="C319" t="s">
        <v>7</v>
      </c>
      <c r="D319" t="s">
        <v>16</v>
      </c>
      <c r="E319">
        <v>56</v>
      </c>
      <c r="F319" s="1">
        <v>7.699887731481482E-2</v>
      </c>
      <c r="G319">
        <v>25</v>
      </c>
      <c r="H319">
        <v>2015</v>
      </c>
      <c r="I319" t="s">
        <v>37</v>
      </c>
      <c r="J319">
        <v>2</v>
      </c>
      <c r="K319" s="1" t="str">
        <f t="shared" si="4"/>
        <v>Win</v>
      </c>
      <c r="L319" s="5">
        <v>1</v>
      </c>
      <c r="M319" s="5">
        <v>0</v>
      </c>
      <c r="N319" s="5">
        <v>0</v>
      </c>
    </row>
    <row r="320" spans="1:14" x14ac:dyDescent="0.25">
      <c r="A320">
        <v>3</v>
      </c>
      <c r="B320">
        <v>5</v>
      </c>
      <c r="C320" t="s">
        <v>11</v>
      </c>
      <c r="D320" t="s">
        <v>17</v>
      </c>
      <c r="E320">
        <v>56</v>
      </c>
      <c r="F320" t="s">
        <v>241</v>
      </c>
      <c r="G320">
        <v>15</v>
      </c>
      <c r="H320">
        <v>2015</v>
      </c>
      <c r="I320" t="s">
        <v>37</v>
      </c>
      <c r="J320">
        <v>13</v>
      </c>
      <c r="K320" s="1" t="str">
        <f t="shared" si="4"/>
        <v>Third place</v>
      </c>
      <c r="L320" s="5">
        <v>0</v>
      </c>
      <c r="M320" s="5">
        <v>0</v>
      </c>
      <c r="N320" s="5">
        <v>1</v>
      </c>
    </row>
    <row r="321" spans="1:14" x14ac:dyDescent="0.25">
      <c r="A321">
        <v>2</v>
      </c>
      <c r="B321">
        <v>44</v>
      </c>
      <c r="C321" t="s">
        <v>7</v>
      </c>
      <c r="D321" t="s">
        <v>16</v>
      </c>
      <c r="E321">
        <v>71</v>
      </c>
      <c r="F321" t="s">
        <v>242</v>
      </c>
      <c r="G321">
        <v>18</v>
      </c>
      <c r="H321">
        <v>2015</v>
      </c>
      <c r="I321" t="s">
        <v>43</v>
      </c>
      <c r="J321">
        <v>2</v>
      </c>
      <c r="K321" s="1" t="str">
        <f t="shared" si="4"/>
        <v>Second place</v>
      </c>
      <c r="L321" s="5">
        <v>0</v>
      </c>
      <c r="M321" s="5">
        <v>1</v>
      </c>
      <c r="N321" s="5">
        <v>0</v>
      </c>
    </row>
    <row r="322" spans="1:14" x14ac:dyDescent="0.25">
      <c r="A322" t="s">
        <v>64</v>
      </c>
      <c r="B322">
        <v>5</v>
      </c>
      <c r="C322" t="s">
        <v>11</v>
      </c>
      <c r="D322" t="s">
        <v>17</v>
      </c>
      <c r="E322">
        <v>50</v>
      </c>
      <c r="F322" t="s">
        <v>63</v>
      </c>
      <c r="G322">
        <v>0</v>
      </c>
      <c r="H322">
        <v>2015</v>
      </c>
      <c r="I322" t="s">
        <v>43</v>
      </c>
      <c r="J322">
        <v>3</v>
      </c>
      <c r="K322" s="1" t="str">
        <f t="shared" si="4"/>
        <v>other</v>
      </c>
      <c r="L322" s="5">
        <v>0</v>
      </c>
      <c r="M322" s="5">
        <v>0</v>
      </c>
      <c r="N322" s="5">
        <v>0</v>
      </c>
    </row>
    <row r="323" spans="1:14" x14ac:dyDescent="0.25">
      <c r="A323">
        <v>2</v>
      </c>
      <c r="B323">
        <v>44</v>
      </c>
      <c r="C323" t="s">
        <v>7</v>
      </c>
      <c r="D323" t="s">
        <v>16</v>
      </c>
      <c r="E323">
        <v>71</v>
      </c>
      <c r="F323" t="s">
        <v>193</v>
      </c>
      <c r="G323">
        <v>18</v>
      </c>
      <c r="H323">
        <v>2015</v>
      </c>
      <c r="I323" t="s">
        <v>30</v>
      </c>
      <c r="J323">
        <v>2</v>
      </c>
      <c r="K323" s="1" t="str">
        <f t="shared" ref="K323:K386" si="5">IF( A323=1,"Win",IF( A323=2,"Second place",IF( A323=3,"Third place","other")))</f>
        <v>Second place</v>
      </c>
      <c r="L323" s="5">
        <v>0</v>
      </c>
      <c r="M323" s="5">
        <v>1</v>
      </c>
      <c r="N323" s="5">
        <v>0</v>
      </c>
    </row>
    <row r="324" spans="1:14" x14ac:dyDescent="0.25">
      <c r="A324">
        <v>3</v>
      </c>
      <c r="B324">
        <v>5</v>
      </c>
      <c r="C324" t="s">
        <v>11</v>
      </c>
      <c r="D324" t="s">
        <v>17</v>
      </c>
      <c r="E324">
        <v>71</v>
      </c>
      <c r="F324" t="s">
        <v>243</v>
      </c>
      <c r="G324">
        <v>15</v>
      </c>
      <c r="H324">
        <v>2015</v>
      </c>
      <c r="I324" t="s">
        <v>30</v>
      </c>
      <c r="J324">
        <v>3</v>
      </c>
      <c r="K324" s="1" t="str">
        <f t="shared" si="5"/>
        <v>Third place</v>
      </c>
      <c r="L324" s="5">
        <v>0</v>
      </c>
      <c r="M324" s="5">
        <v>0</v>
      </c>
      <c r="N324" s="5">
        <v>1</v>
      </c>
    </row>
    <row r="325" spans="1:14" x14ac:dyDescent="0.25">
      <c r="A325">
        <v>2</v>
      </c>
      <c r="B325">
        <v>44</v>
      </c>
      <c r="C325" t="s">
        <v>7</v>
      </c>
      <c r="D325" t="s">
        <v>16</v>
      </c>
      <c r="E325">
        <v>55</v>
      </c>
      <c r="F325" t="s">
        <v>244</v>
      </c>
      <c r="G325">
        <v>18</v>
      </c>
      <c r="H325">
        <v>2015</v>
      </c>
      <c r="I325" t="s">
        <v>25</v>
      </c>
      <c r="J325">
        <v>2</v>
      </c>
      <c r="K325" s="1" t="str">
        <f t="shared" si="5"/>
        <v>Second place</v>
      </c>
      <c r="L325" s="5">
        <v>0</v>
      </c>
      <c r="M325" s="5">
        <v>1</v>
      </c>
      <c r="N325" s="5">
        <v>0</v>
      </c>
    </row>
    <row r="326" spans="1:14" x14ac:dyDescent="0.25">
      <c r="A326">
        <v>4</v>
      </c>
      <c r="B326">
        <v>5</v>
      </c>
      <c r="C326" t="s">
        <v>11</v>
      </c>
      <c r="D326" t="s">
        <v>17</v>
      </c>
      <c r="E326">
        <v>55</v>
      </c>
      <c r="F326" t="s">
        <v>245</v>
      </c>
      <c r="G326">
        <v>12</v>
      </c>
      <c r="H326">
        <v>2015</v>
      </c>
      <c r="I326" t="s">
        <v>25</v>
      </c>
      <c r="J326">
        <v>15</v>
      </c>
      <c r="K326" s="1" t="str">
        <f t="shared" si="5"/>
        <v>other</v>
      </c>
      <c r="L326" s="5">
        <v>0</v>
      </c>
      <c r="M326" s="5">
        <v>0</v>
      </c>
      <c r="N326" s="5">
        <v>0</v>
      </c>
    </row>
    <row r="327" spans="1:14" x14ac:dyDescent="0.25">
      <c r="A327">
        <v>2</v>
      </c>
      <c r="B327">
        <v>44</v>
      </c>
      <c r="C327" t="s">
        <v>7</v>
      </c>
      <c r="D327" t="s">
        <v>16</v>
      </c>
      <c r="E327">
        <v>57</v>
      </c>
      <c r="F327" t="s">
        <v>246</v>
      </c>
      <c r="G327">
        <v>18</v>
      </c>
      <c r="H327">
        <v>2016</v>
      </c>
      <c r="I327" t="s">
        <v>39</v>
      </c>
      <c r="J327">
        <v>1</v>
      </c>
      <c r="K327" s="1" t="str">
        <f t="shared" si="5"/>
        <v>Second place</v>
      </c>
      <c r="L327" s="5">
        <v>0</v>
      </c>
      <c r="M327" s="5">
        <v>1</v>
      </c>
      <c r="N327" s="5">
        <v>0</v>
      </c>
    </row>
    <row r="328" spans="1:14" x14ac:dyDescent="0.25">
      <c r="A328">
        <v>3</v>
      </c>
      <c r="B328">
        <v>5</v>
      </c>
      <c r="C328" t="s">
        <v>11</v>
      </c>
      <c r="D328" t="s">
        <v>17</v>
      </c>
      <c r="E328">
        <v>57</v>
      </c>
      <c r="F328" t="s">
        <v>247</v>
      </c>
      <c r="G328">
        <v>15</v>
      </c>
      <c r="H328">
        <v>2016</v>
      </c>
      <c r="I328" t="s">
        <v>39</v>
      </c>
      <c r="J328">
        <v>3</v>
      </c>
      <c r="K328" s="1" t="str">
        <f t="shared" si="5"/>
        <v>Third place</v>
      </c>
      <c r="L328" s="5">
        <v>0</v>
      </c>
      <c r="M328" s="5">
        <v>0</v>
      </c>
      <c r="N328" s="5">
        <v>1</v>
      </c>
    </row>
    <row r="329" spans="1:14" x14ac:dyDescent="0.25">
      <c r="A329">
        <v>3</v>
      </c>
      <c r="B329">
        <v>44</v>
      </c>
      <c r="C329" t="s">
        <v>7</v>
      </c>
      <c r="D329" t="s">
        <v>16</v>
      </c>
      <c r="E329">
        <v>57</v>
      </c>
      <c r="F329" t="s">
        <v>248</v>
      </c>
      <c r="G329">
        <v>15</v>
      </c>
      <c r="H329">
        <v>2016</v>
      </c>
      <c r="I329" t="s">
        <v>35</v>
      </c>
      <c r="J329">
        <v>1</v>
      </c>
      <c r="K329" s="1" t="str">
        <f t="shared" si="5"/>
        <v>Third place</v>
      </c>
      <c r="L329" s="5">
        <v>0</v>
      </c>
      <c r="M329" s="5">
        <v>0</v>
      </c>
      <c r="N329" s="5">
        <v>1</v>
      </c>
    </row>
    <row r="330" spans="1:14" x14ac:dyDescent="0.25">
      <c r="A330" t="s">
        <v>64</v>
      </c>
      <c r="B330">
        <v>5</v>
      </c>
      <c r="C330" t="s">
        <v>11</v>
      </c>
      <c r="D330" t="s">
        <v>17</v>
      </c>
      <c r="E330">
        <v>0</v>
      </c>
      <c r="F330" t="s">
        <v>65</v>
      </c>
      <c r="G330">
        <v>0</v>
      </c>
      <c r="H330">
        <v>2016</v>
      </c>
      <c r="I330" t="s">
        <v>35</v>
      </c>
      <c r="J330">
        <v>3</v>
      </c>
      <c r="K330" s="1" t="str">
        <f t="shared" si="5"/>
        <v>other</v>
      </c>
      <c r="L330" s="5">
        <v>0</v>
      </c>
      <c r="M330" s="5">
        <v>0</v>
      </c>
      <c r="N330" s="5">
        <v>0</v>
      </c>
    </row>
    <row r="331" spans="1:14" x14ac:dyDescent="0.25">
      <c r="A331">
        <v>2</v>
      </c>
      <c r="B331">
        <v>5</v>
      </c>
      <c r="C331" t="s">
        <v>11</v>
      </c>
      <c r="D331" t="s">
        <v>17</v>
      </c>
      <c r="E331">
        <v>56</v>
      </c>
      <c r="F331" t="s">
        <v>249</v>
      </c>
      <c r="G331">
        <v>18</v>
      </c>
      <c r="H331">
        <v>2016</v>
      </c>
      <c r="I331" t="s">
        <v>22</v>
      </c>
      <c r="J331">
        <v>4</v>
      </c>
      <c r="K331" s="1" t="str">
        <f t="shared" si="5"/>
        <v>Second place</v>
      </c>
      <c r="L331" s="5">
        <v>0</v>
      </c>
      <c r="M331" s="5">
        <v>1</v>
      </c>
      <c r="N331" s="5">
        <v>0</v>
      </c>
    </row>
    <row r="332" spans="1:14" x14ac:dyDescent="0.25">
      <c r="A332">
        <v>7</v>
      </c>
      <c r="B332">
        <v>44</v>
      </c>
      <c r="C332" t="s">
        <v>7</v>
      </c>
      <c r="D332" t="s">
        <v>16</v>
      </c>
      <c r="E332">
        <v>56</v>
      </c>
      <c r="F332" t="s">
        <v>250</v>
      </c>
      <c r="G332">
        <v>6</v>
      </c>
      <c r="H332">
        <v>2016</v>
      </c>
      <c r="I332" t="s">
        <v>22</v>
      </c>
      <c r="J332">
        <v>22</v>
      </c>
      <c r="K332" s="1" t="str">
        <f t="shared" si="5"/>
        <v>other</v>
      </c>
      <c r="L332" s="5">
        <v>0</v>
      </c>
      <c r="M332" s="5">
        <v>0</v>
      </c>
      <c r="N332" s="5">
        <v>0</v>
      </c>
    </row>
    <row r="333" spans="1:14" x14ac:dyDescent="0.25">
      <c r="A333">
        <v>2</v>
      </c>
      <c r="B333">
        <v>44</v>
      </c>
      <c r="C333" t="s">
        <v>7</v>
      </c>
      <c r="D333" t="s">
        <v>16</v>
      </c>
      <c r="E333">
        <v>53</v>
      </c>
      <c r="F333" t="s">
        <v>251</v>
      </c>
      <c r="G333">
        <v>18</v>
      </c>
      <c r="H333">
        <v>2016</v>
      </c>
      <c r="I333" t="s">
        <v>40</v>
      </c>
      <c r="J333">
        <v>7</v>
      </c>
      <c r="K333" s="1" t="str">
        <f t="shared" si="5"/>
        <v>Second place</v>
      </c>
      <c r="L333" s="5">
        <v>0</v>
      </c>
      <c r="M333" s="5">
        <v>1</v>
      </c>
      <c r="N333" s="5">
        <v>0</v>
      </c>
    </row>
    <row r="334" spans="1:14" x14ac:dyDescent="0.25">
      <c r="A334" t="s">
        <v>64</v>
      </c>
      <c r="B334">
        <v>5</v>
      </c>
      <c r="C334" t="s">
        <v>11</v>
      </c>
      <c r="D334" t="s">
        <v>17</v>
      </c>
      <c r="E334">
        <v>0</v>
      </c>
      <c r="F334" t="s">
        <v>63</v>
      </c>
      <c r="G334">
        <v>0</v>
      </c>
      <c r="H334">
        <v>2016</v>
      </c>
      <c r="I334" t="s">
        <v>40</v>
      </c>
      <c r="J334">
        <v>10</v>
      </c>
      <c r="K334" s="1" t="str">
        <f t="shared" si="5"/>
        <v>other</v>
      </c>
      <c r="L334" s="5">
        <v>0</v>
      </c>
      <c r="M334" s="5">
        <v>0</v>
      </c>
      <c r="N334" s="5">
        <v>0</v>
      </c>
    </row>
    <row r="335" spans="1:14" x14ac:dyDescent="0.25">
      <c r="A335">
        <v>3</v>
      </c>
      <c r="B335">
        <v>5</v>
      </c>
      <c r="C335" t="s">
        <v>11</v>
      </c>
      <c r="D335" t="s">
        <v>17</v>
      </c>
      <c r="E335">
        <v>66</v>
      </c>
      <c r="F335" t="s">
        <v>252</v>
      </c>
      <c r="G335">
        <v>15</v>
      </c>
      <c r="H335">
        <v>2016</v>
      </c>
      <c r="I335" t="s">
        <v>26</v>
      </c>
      <c r="J335">
        <v>1</v>
      </c>
      <c r="K335" s="1" t="str">
        <f t="shared" si="5"/>
        <v>Third place</v>
      </c>
      <c r="L335" s="5">
        <v>0</v>
      </c>
      <c r="M335" s="5">
        <v>0</v>
      </c>
      <c r="N335" s="5">
        <v>1</v>
      </c>
    </row>
    <row r="336" spans="1:14" x14ac:dyDescent="0.25">
      <c r="A336" t="s">
        <v>64</v>
      </c>
      <c r="B336">
        <v>44</v>
      </c>
      <c r="C336" t="s">
        <v>7</v>
      </c>
      <c r="D336" t="s">
        <v>16</v>
      </c>
      <c r="E336">
        <v>0</v>
      </c>
      <c r="F336" t="s">
        <v>63</v>
      </c>
      <c r="G336">
        <v>0</v>
      </c>
      <c r="H336">
        <v>2016</v>
      </c>
      <c r="I336" t="s">
        <v>26</v>
      </c>
      <c r="J336">
        <v>6</v>
      </c>
      <c r="K336" s="1" t="str">
        <f t="shared" si="5"/>
        <v>other</v>
      </c>
      <c r="L336" s="5">
        <v>0</v>
      </c>
      <c r="M336" s="5">
        <v>0</v>
      </c>
      <c r="N336" s="5">
        <v>0</v>
      </c>
    </row>
    <row r="337" spans="1:14" x14ac:dyDescent="0.25">
      <c r="A337">
        <v>1</v>
      </c>
      <c r="B337">
        <v>44</v>
      </c>
      <c r="C337" t="s">
        <v>7</v>
      </c>
      <c r="D337" t="s">
        <v>16</v>
      </c>
      <c r="E337">
        <v>78</v>
      </c>
      <c r="F337" s="1">
        <v>8.2976076388888889E-2</v>
      </c>
      <c r="G337">
        <v>25</v>
      </c>
      <c r="H337">
        <v>2016</v>
      </c>
      <c r="I337" t="s">
        <v>27</v>
      </c>
      <c r="J337">
        <v>3</v>
      </c>
      <c r="K337" s="1" t="str">
        <f t="shared" si="5"/>
        <v>Win</v>
      </c>
      <c r="L337" s="5">
        <v>1</v>
      </c>
      <c r="M337" s="5">
        <v>0</v>
      </c>
      <c r="N337" s="5">
        <v>0</v>
      </c>
    </row>
    <row r="338" spans="1:14" x14ac:dyDescent="0.25">
      <c r="A338">
        <v>4</v>
      </c>
      <c r="B338">
        <v>5</v>
      </c>
      <c r="C338" t="s">
        <v>11</v>
      </c>
      <c r="D338" t="s">
        <v>17</v>
      </c>
      <c r="E338">
        <v>78</v>
      </c>
      <c r="F338" t="s">
        <v>253</v>
      </c>
      <c r="G338">
        <v>12</v>
      </c>
      <c r="H338">
        <v>2016</v>
      </c>
      <c r="I338" t="s">
        <v>27</v>
      </c>
      <c r="J338">
        <v>4</v>
      </c>
      <c r="K338" s="1" t="str">
        <f t="shared" si="5"/>
        <v>other</v>
      </c>
      <c r="L338" s="5">
        <v>0</v>
      </c>
      <c r="M338" s="5">
        <v>0</v>
      </c>
      <c r="N338" s="5">
        <v>0</v>
      </c>
    </row>
    <row r="339" spans="1:14" x14ac:dyDescent="0.25">
      <c r="A339">
        <v>1</v>
      </c>
      <c r="B339">
        <v>44</v>
      </c>
      <c r="C339" t="s">
        <v>7</v>
      </c>
      <c r="D339" t="s">
        <v>16</v>
      </c>
      <c r="E339">
        <v>70</v>
      </c>
      <c r="F339" s="1">
        <v>6.3255740740740737E-2</v>
      </c>
      <c r="G339">
        <v>25</v>
      </c>
      <c r="H339">
        <v>2016</v>
      </c>
      <c r="I339" t="s">
        <v>36</v>
      </c>
      <c r="J339">
        <v>1</v>
      </c>
      <c r="K339" s="1" t="str">
        <f t="shared" si="5"/>
        <v>Win</v>
      </c>
      <c r="L339" s="5">
        <v>1</v>
      </c>
      <c r="M339" s="5">
        <v>0</v>
      </c>
      <c r="N339" s="5">
        <v>0</v>
      </c>
    </row>
    <row r="340" spans="1:14" x14ac:dyDescent="0.25">
      <c r="A340">
        <v>2</v>
      </c>
      <c r="B340">
        <v>5</v>
      </c>
      <c r="C340" t="s">
        <v>11</v>
      </c>
      <c r="D340" t="s">
        <v>17</v>
      </c>
      <c r="E340">
        <v>70</v>
      </c>
      <c r="F340" t="s">
        <v>254</v>
      </c>
      <c r="G340">
        <v>18</v>
      </c>
      <c r="H340">
        <v>2016</v>
      </c>
      <c r="I340" t="s">
        <v>36</v>
      </c>
      <c r="J340">
        <v>3</v>
      </c>
      <c r="K340" s="1" t="str">
        <f t="shared" si="5"/>
        <v>Second place</v>
      </c>
      <c r="L340" s="5">
        <v>0</v>
      </c>
      <c r="M340" s="5">
        <v>1</v>
      </c>
      <c r="N340" s="5">
        <v>0</v>
      </c>
    </row>
    <row r="341" spans="1:14" x14ac:dyDescent="0.25">
      <c r="A341">
        <v>2</v>
      </c>
      <c r="B341">
        <v>5</v>
      </c>
      <c r="C341" t="s">
        <v>11</v>
      </c>
      <c r="D341" t="s">
        <v>17</v>
      </c>
      <c r="E341">
        <v>51</v>
      </c>
      <c r="F341" t="s">
        <v>255</v>
      </c>
      <c r="G341">
        <v>18</v>
      </c>
      <c r="H341">
        <v>2016</v>
      </c>
      <c r="I341" t="s">
        <v>31</v>
      </c>
      <c r="J341">
        <v>3</v>
      </c>
      <c r="K341" s="1" t="str">
        <f t="shared" si="5"/>
        <v>Second place</v>
      </c>
      <c r="L341" s="5">
        <v>0</v>
      </c>
      <c r="M341" s="5">
        <v>1</v>
      </c>
      <c r="N341" s="5">
        <v>0</v>
      </c>
    </row>
    <row r="342" spans="1:14" x14ac:dyDescent="0.25">
      <c r="A342">
        <v>5</v>
      </c>
      <c r="B342">
        <v>44</v>
      </c>
      <c r="C342" t="s">
        <v>7</v>
      </c>
      <c r="D342" t="s">
        <v>16</v>
      </c>
      <c r="E342">
        <v>51</v>
      </c>
      <c r="F342" t="s">
        <v>256</v>
      </c>
      <c r="G342">
        <v>10</v>
      </c>
      <c r="H342">
        <v>2016</v>
      </c>
      <c r="I342" t="s">
        <v>31</v>
      </c>
      <c r="J342">
        <v>10</v>
      </c>
      <c r="K342" s="1" t="str">
        <f t="shared" si="5"/>
        <v>other</v>
      </c>
      <c r="L342" s="5">
        <v>0</v>
      </c>
      <c r="M342" s="5">
        <v>0</v>
      </c>
      <c r="N342" s="5">
        <v>0</v>
      </c>
    </row>
    <row r="343" spans="1:14" x14ac:dyDescent="0.25">
      <c r="A343">
        <v>1</v>
      </c>
      <c r="B343">
        <v>44</v>
      </c>
      <c r="C343" t="s">
        <v>7</v>
      </c>
      <c r="D343" t="s">
        <v>16</v>
      </c>
      <c r="E343">
        <v>71</v>
      </c>
      <c r="F343" s="1">
        <v>6.0857719907407404E-2</v>
      </c>
      <c r="G343">
        <v>25</v>
      </c>
      <c r="H343">
        <v>2016</v>
      </c>
      <c r="I343" t="s">
        <v>41</v>
      </c>
      <c r="J343">
        <v>1</v>
      </c>
      <c r="K343" s="1" t="str">
        <f t="shared" si="5"/>
        <v>Win</v>
      </c>
      <c r="L343" s="5">
        <v>1</v>
      </c>
      <c r="M343" s="5">
        <v>0</v>
      </c>
      <c r="N343" s="5">
        <v>0</v>
      </c>
    </row>
    <row r="344" spans="1:14" x14ac:dyDescent="0.25">
      <c r="A344" t="s">
        <v>64</v>
      </c>
      <c r="B344">
        <v>5</v>
      </c>
      <c r="C344" t="s">
        <v>11</v>
      </c>
      <c r="D344" t="s">
        <v>17</v>
      </c>
      <c r="E344">
        <v>26</v>
      </c>
      <c r="F344" t="s">
        <v>63</v>
      </c>
      <c r="G344">
        <v>0</v>
      </c>
      <c r="H344">
        <v>2016</v>
      </c>
      <c r="I344" t="s">
        <v>41</v>
      </c>
      <c r="J344">
        <v>9</v>
      </c>
      <c r="K344" s="1" t="str">
        <f t="shared" si="5"/>
        <v>other</v>
      </c>
      <c r="L344" s="5">
        <v>0</v>
      </c>
      <c r="M344" s="5">
        <v>0</v>
      </c>
      <c r="N344" s="5">
        <v>0</v>
      </c>
    </row>
    <row r="345" spans="1:14" x14ac:dyDescent="0.25">
      <c r="A345">
        <v>1</v>
      </c>
      <c r="B345">
        <v>44</v>
      </c>
      <c r="C345" t="s">
        <v>7</v>
      </c>
      <c r="D345" t="s">
        <v>16</v>
      </c>
      <c r="E345">
        <v>52</v>
      </c>
      <c r="F345" s="1">
        <v>6.5923969907407412E-2</v>
      </c>
      <c r="G345">
        <v>25</v>
      </c>
      <c r="H345">
        <v>2016</v>
      </c>
      <c r="I345" t="s">
        <v>23</v>
      </c>
      <c r="J345">
        <v>1</v>
      </c>
      <c r="K345" s="1" t="str">
        <f t="shared" si="5"/>
        <v>Win</v>
      </c>
      <c r="L345" s="5">
        <v>1</v>
      </c>
      <c r="M345" s="5">
        <v>0</v>
      </c>
      <c r="N345" s="5">
        <v>0</v>
      </c>
    </row>
    <row r="346" spans="1:14" x14ac:dyDescent="0.25">
      <c r="A346">
        <v>9</v>
      </c>
      <c r="B346">
        <v>5</v>
      </c>
      <c r="C346" t="s">
        <v>11</v>
      </c>
      <c r="D346" t="s">
        <v>17</v>
      </c>
      <c r="E346">
        <v>52</v>
      </c>
      <c r="F346" t="s">
        <v>257</v>
      </c>
      <c r="G346">
        <v>2</v>
      </c>
      <c r="H346">
        <v>2016</v>
      </c>
      <c r="I346" t="s">
        <v>23</v>
      </c>
      <c r="J346">
        <v>11</v>
      </c>
      <c r="K346" s="1" t="str">
        <f t="shared" si="5"/>
        <v>other</v>
      </c>
      <c r="L346" s="5">
        <v>0</v>
      </c>
      <c r="M346" s="5">
        <v>0</v>
      </c>
      <c r="N346" s="5">
        <v>0</v>
      </c>
    </row>
    <row r="347" spans="1:14" x14ac:dyDescent="0.25">
      <c r="A347">
        <v>1</v>
      </c>
      <c r="B347">
        <v>44</v>
      </c>
      <c r="C347" t="s">
        <v>7</v>
      </c>
      <c r="D347" t="s">
        <v>16</v>
      </c>
      <c r="E347">
        <v>70</v>
      </c>
      <c r="F347" s="1">
        <v>6.9792997685185196E-2</v>
      </c>
      <c r="G347">
        <v>25</v>
      </c>
      <c r="H347">
        <v>2016</v>
      </c>
      <c r="I347" t="s">
        <v>29</v>
      </c>
      <c r="J347">
        <v>2</v>
      </c>
      <c r="K347" s="1" t="str">
        <f t="shared" si="5"/>
        <v>Win</v>
      </c>
      <c r="L347" s="5">
        <v>1</v>
      </c>
      <c r="M347" s="5">
        <v>0</v>
      </c>
      <c r="N347" s="5">
        <v>0</v>
      </c>
    </row>
    <row r="348" spans="1:14" x14ac:dyDescent="0.25">
      <c r="A348">
        <v>4</v>
      </c>
      <c r="B348">
        <v>5</v>
      </c>
      <c r="C348" t="s">
        <v>11</v>
      </c>
      <c r="D348" t="s">
        <v>17</v>
      </c>
      <c r="E348">
        <v>70</v>
      </c>
      <c r="F348" t="s">
        <v>258</v>
      </c>
      <c r="G348">
        <v>12</v>
      </c>
      <c r="H348">
        <v>2016</v>
      </c>
      <c r="I348" t="s">
        <v>29</v>
      </c>
      <c r="J348">
        <v>5</v>
      </c>
      <c r="K348" s="1" t="str">
        <f t="shared" si="5"/>
        <v>other</v>
      </c>
      <c r="L348" s="5">
        <v>0</v>
      </c>
      <c r="M348" s="5">
        <v>0</v>
      </c>
      <c r="N348" s="5">
        <v>0</v>
      </c>
    </row>
    <row r="349" spans="1:14" x14ac:dyDescent="0.25">
      <c r="A349">
        <v>1</v>
      </c>
      <c r="B349">
        <v>44</v>
      </c>
      <c r="C349" t="s">
        <v>7</v>
      </c>
      <c r="D349" t="s">
        <v>16</v>
      </c>
      <c r="E349">
        <v>67</v>
      </c>
      <c r="F349" s="1">
        <v>6.3011574074074081E-2</v>
      </c>
      <c r="G349">
        <v>25</v>
      </c>
      <c r="H349">
        <v>2016</v>
      </c>
      <c r="I349" t="s">
        <v>28</v>
      </c>
      <c r="J349">
        <v>2</v>
      </c>
      <c r="K349" s="1" t="str">
        <f t="shared" si="5"/>
        <v>Win</v>
      </c>
      <c r="L349" s="5">
        <v>1</v>
      </c>
      <c r="M349" s="5">
        <v>0</v>
      </c>
      <c r="N349" s="5">
        <v>0</v>
      </c>
    </row>
    <row r="350" spans="1:14" x14ac:dyDescent="0.25">
      <c r="A350">
        <v>5</v>
      </c>
      <c r="B350">
        <v>5</v>
      </c>
      <c r="C350" t="s">
        <v>11</v>
      </c>
      <c r="D350" t="s">
        <v>17</v>
      </c>
      <c r="E350">
        <v>67</v>
      </c>
      <c r="F350" t="s">
        <v>259</v>
      </c>
      <c r="G350">
        <v>10</v>
      </c>
      <c r="H350">
        <v>2016</v>
      </c>
      <c r="I350" t="s">
        <v>28</v>
      </c>
      <c r="J350">
        <v>6</v>
      </c>
      <c r="K350" s="1" t="str">
        <f t="shared" si="5"/>
        <v>other</v>
      </c>
      <c r="L350" s="5">
        <v>0</v>
      </c>
      <c r="M350" s="5">
        <v>0</v>
      </c>
      <c r="N350" s="5">
        <v>0</v>
      </c>
    </row>
    <row r="351" spans="1:14" x14ac:dyDescent="0.25">
      <c r="A351">
        <v>3</v>
      </c>
      <c r="B351">
        <v>44</v>
      </c>
      <c r="C351" t="s">
        <v>7</v>
      </c>
      <c r="D351" t="s">
        <v>16</v>
      </c>
      <c r="E351">
        <v>44</v>
      </c>
      <c r="F351" t="s">
        <v>260</v>
      </c>
      <c r="G351">
        <v>15</v>
      </c>
      <c r="H351">
        <v>2016</v>
      </c>
      <c r="I351" t="s">
        <v>24</v>
      </c>
      <c r="J351">
        <v>4</v>
      </c>
      <c r="K351" s="1" t="str">
        <f t="shared" si="5"/>
        <v>Third place</v>
      </c>
      <c r="L351" s="5">
        <v>0</v>
      </c>
      <c r="M351" s="5">
        <v>0</v>
      </c>
      <c r="N351" s="5">
        <v>1</v>
      </c>
    </row>
    <row r="352" spans="1:14" x14ac:dyDescent="0.25">
      <c r="A352">
        <v>6</v>
      </c>
      <c r="B352">
        <v>5</v>
      </c>
      <c r="C352" t="s">
        <v>11</v>
      </c>
      <c r="D352" t="s">
        <v>17</v>
      </c>
      <c r="E352">
        <v>44</v>
      </c>
      <c r="F352" t="s">
        <v>261</v>
      </c>
      <c r="G352">
        <v>8</v>
      </c>
      <c r="H352">
        <v>2016</v>
      </c>
      <c r="I352" t="s">
        <v>24</v>
      </c>
      <c r="J352">
        <v>21</v>
      </c>
      <c r="K352" s="1" t="str">
        <f t="shared" si="5"/>
        <v>other</v>
      </c>
      <c r="L352" s="5">
        <v>0</v>
      </c>
      <c r="M352" s="5">
        <v>0</v>
      </c>
      <c r="N352" s="5">
        <v>0</v>
      </c>
    </row>
    <row r="353" spans="1:14" x14ac:dyDescent="0.25">
      <c r="A353">
        <v>2</v>
      </c>
      <c r="B353">
        <v>44</v>
      </c>
      <c r="C353" t="s">
        <v>7</v>
      </c>
      <c r="D353" t="s">
        <v>16</v>
      </c>
      <c r="E353">
        <v>53</v>
      </c>
      <c r="F353" t="s">
        <v>262</v>
      </c>
      <c r="G353">
        <v>18</v>
      </c>
      <c r="H353">
        <v>2016</v>
      </c>
      <c r="I353" t="s">
        <v>32</v>
      </c>
      <c r="J353">
        <v>1</v>
      </c>
      <c r="K353" s="1" t="str">
        <f t="shared" si="5"/>
        <v>Second place</v>
      </c>
      <c r="L353" s="5">
        <v>0</v>
      </c>
      <c r="M353" s="5">
        <v>1</v>
      </c>
      <c r="N353" s="5">
        <v>0</v>
      </c>
    </row>
    <row r="354" spans="1:14" x14ac:dyDescent="0.25">
      <c r="A354">
        <v>3</v>
      </c>
      <c r="B354">
        <v>5</v>
      </c>
      <c r="C354" t="s">
        <v>11</v>
      </c>
      <c r="D354" t="s">
        <v>17</v>
      </c>
      <c r="E354">
        <v>53</v>
      </c>
      <c r="F354" t="s">
        <v>263</v>
      </c>
      <c r="G354">
        <v>15</v>
      </c>
      <c r="H354">
        <v>2016</v>
      </c>
      <c r="I354" t="s">
        <v>32</v>
      </c>
      <c r="J354">
        <v>3</v>
      </c>
      <c r="K354" s="1" t="str">
        <f t="shared" si="5"/>
        <v>Third place</v>
      </c>
      <c r="L354" s="5">
        <v>0</v>
      </c>
      <c r="M354" s="5">
        <v>0</v>
      </c>
      <c r="N354" s="5">
        <v>1</v>
      </c>
    </row>
    <row r="355" spans="1:14" x14ac:dyDescent="0.25">
      <c r="A355">
        <v>3</v>
      </c>
      <c r="B355">
        <v>44</v>
      </c>
      <c r="C355" t="s">
        <v>7</v>
      </c>
      <c r="D355" t="s">
        <v>16</v>
      </c>
      <c r="E355">
        <v>61</v>
      </c>
      <c r="F355" t="s">
        <v>264</v>
      </c>
      <c r="G355">
        <v>15</v>
      </c>
      <c r="H355">
        <v>2016</v>
      </c>
      <c r="I355" t="s">
        <v>38</v>
      </c>
      <c r="J355">
        <v>3</v>
      </c>
      <c r="K355" s="1" t="str">
        <f t="shared" si="5"/>
        <v>Third place</v>
      </c>
      <c r="L355" s="5">
        <v>0</v>
      </c>
      <c r="M355" s="5">
        <v>0</v>
      </c>
      <c r="N355" s="5">
        <v>1</v>
      </c>
    </row>
    <row r="356" spans="1:14" x14ac:dyDescent="0.25">
      <c r="A356">
        <v>5</v>
      </c>
      <c r="B356">
        <v>5</v>
      </c>
      <c r="C356" t="s">
        <v>11</v>
      </c>
      <c r="D356" t="s">
        <v>17</v>
      </c>
      <c r="E356">
        <v>61</v>
      </c>
      <c r="F356" t="s">
        <v>265</v>
      </c>
      <c r="G356">
        <v>10</v>
      </c>
      <c r="H356">
        <v>2016</v>
      </c>
      <c r="I356" t="s">
        <v>38</v>
      </c>
      <c r="J356">
        <v>22</v>
      </c>
      <c r="K356" s="1" t="str">
        <f t="shared" si="5"/>
        <v>other</v>
      </c>
      <c r="L356" s="5">
        <v>0</v>
      </c>
      <c r="M356" s="5">
        <v>0</v>
      </c>
      <c r="N356" s="5">
        <v>0</v>
      </c>
    </row>
    <row r="357" spans="1:14" x14ac:dyDescent="0.25">
      <c r="A357" t="s">
        <v>64</v>
      </c>
      <c r="B357">
        <v>44</v>
      </c>
      <c r="C357" t="s">
        <v>7</v>
      </c>
      <c r="D357" t="s">
        <v>16</v>
      </c>
      <c r="E357">
        <v>40</v>
      </c>
      <c r="F357" t="s">
        <v>63</v>
      </c>
      <c r="G357">
        <v>0</v>
      </c>
      <c r="H357">
        <v>2016</v>
      </c>
      <c r="I357" t="s">
        <v>20</v>
      </c>
      <c r="J357">
        <v>1</v>
      </c>
      <c r="K357" s="1" t="str">
        <f t="shared" si="5"/>
        <v>other</v>
      </c>
      <c r="L357" s="5">
        <v>0</v>
      </c>
      <c r="M357" s="5">
        <v>0</v>
      </c>
      <c r="N357" s="5">
        <v>0</v>
      </c>
    </row>
    <row r="358" spans="1:14" x14ac:dyDescent="0.25">
      <c r="A358" t="s">
        <v>64</v>
      </c>
      <c r="B358">
        <v>5</v>
      </c>
      <c r="C358" t="s">
        <v>11</v>
      </c>
      <c r="D358" t="s">
        <v>17</v>
      </c>
      <c r="E358">
        <v>0</v>
      </c>
      <c r="F358" t="s">
        <v>63</v>
      </c>
      <c r="G358">
        <v>0</v>
      </c>
      <c r="H358">
        <v>2016</v>
      </c>
      <c r="I358" t="s">
        <v>20</v>
      </c>
      <c r="J358">
        <v>5</v>
      </c>
      <c r="K358" s="1" t="str">
        <f t="shared" si="5"/>
        <v>other</v>
      </c>
      <c r="L358" s="5">
        <v>0</v>
      </c>
      <c r="M358" s="5">
        <v>0</v>
      </c>
      <c r="N358" s="5">
        <v>0</v>
      </c>
    </row>
    <row r="359" spans="1:14" x14ac:dyDescent="0.25">
      <c r="A359">
        <v>3</v>
      </c>
      <c r="B359">
        <v>44</v>
      </c>
      <c r="C359" t="s">
        <v>7</v>
      </c>
      <c r="D359" t="s">
        <v>16</v>
      </c>
      <c r="E359">
        <v>53</v>
      </c>
      <c r="F359" t="s">
        <v>266</v>
      </c>
      <c r="G359">
        <v>15</v>
      </c>
      <c r="H359">
        <v>2016</v>
      </c>
      <c r="I359" t="s">
        <v>21</v>
      </c>
      <c r="J359">
        <v>2</v>
      </c>
      <c r="K359" s="1" t="str">
        <f t="shared" si="5"/>
        <v>Third place</v>
      </c>
      <c r="L359" s="5">
        <v>0</v>
      </c>
      <c r="M359" s="5">
        <v>0</v>
      </c>
      <c r="N359" s="5">
        <v>1</v>
      </c>
    </row>
    <row r="360" spans="1:14" x14ac:dyDescent="0.25">
      <c r="A360">
        <v>4</v>
      </c>
      <c r="B360">
        <v>5</v>
      </c>
      <c r="C360" t="s">
        <v>11</v>
      </c>
      <c r="D360" t="s">
        <v>17</v>
      </c>
      <c r="E360">
        <v>53</v>
      </c>
      <c r="F360" t="s">
        <v>267</v>
      </c>
      <c r="G360">
        <v>12</v>
      </c>
      <c r="H360">
        <v>2016</v>
      </c>
      <c r="I360" t="s">
        <v>21</v>
      </c>
      <c r="J360">
        <v>6</v>
      </c>
      <c r="K360" s="1" t="str">
        <f t="shared" si="5"/>
        <v>other</v>
      </c>
      <c r="L360" s="5">
        <v>0</v>
      </c>
      <c r="M360" s="5">
        <v>0</v>
      </c>
      <c r="N360" s="5">
        <v>0</v>
      </c>
    </row>
    <row r="361" spans="1:14" x14ac:dyDescent="0.25">
      <c r="A361">
        <v>1</v>
      </c>
      <c r="B361">
        <v>44</v>
      </c>
      <c r="C361" t="s">
        <v>7</v>
      </c>
      <c r="D361" t="s">
        <v>16</v>
      </c>
      <c r="E361">
        <v>56</v>
      </c>
      <c r="F361" s="1">
        <v>6.8201597222222229E-2</v>
      </c>
      <c r="G361">
        <v>25</v>
      </c>
      <c r="H361">
        <v>2016</v>
      </c>
      <c r="I361" t="s">
        <v>37</v>
      </c>
      <c r="J361">
        <v>1</v>
      </c>
      <c r="K361" s="1" t="str">
        <f t="shared" si="5"/>
        <v>Win</v>
      </c>
      <c r="L361" s="5">
        <v>1</v>
      </c>
      <c r="M361" s="5">
        <v>0</v>
      </c>
      <c r="N361" s="5">
        <v>0</v>
      </c>
    </row>
    <row r="362" spans="1:14" x14ac:dyDescent="0.25">
      <c r="A362">
        <v>4</v>
      </c>
      <c r="B362">
        <v>5</v>
      </c>
      <c r="C362" t="s">
        <v>11</v>
      </c>
      <c r="D362" t="s">
        <v>17</v>
      </c>
      <c r="E362">
        <v>56</v>
      </c>
      <c r="F362" t="s">
        <v>268</v>
      </c>
      <c r="G362">
        <v>12</v>
      </c>
      <c r="H362">
        <v>2016</v>
      </c>
      <c r="I362" t="s">
        <v>37</v>
      </c>
      <c r="J362">
        <v>6</v>
      </c>
      <c r="K362" s="1" t="str">
        <f t="shared" si="5"/>
        <v>other</v>
      </c>
      <c r="L362" s="5">
        <v>0</v>
      </c>
      <c r="M362" s="5">
        <v>0</v>
      </c>
      <c r="N362" s="5">
        <v>0</v>
      </c>
    </row>
    <row r="363" spans="1:14" x14ac:dyDescent="0.25">
      <c r="A363">
        <v>1</v>
      </c>
      <c r="B363">
        <v>44</v>
      </c>
      <c r="C363" t="s">
        <v>7</v>
      </c>
      <c r="D363" t="s">
        <v>16</v>
      </c>
      <c r="E363">
        <v>71</v>
      </c>
      <c r="F363" s="1">
        <v>6.9807893518518516E-2</v>
      </c>
      <c r="G363">
        <v>25</v>
      </c>
      <c r="H363">
        <v>2016</v>
      </c>
      <c r="I363" t="s">
        <v>43</v>
      </c>
      <c r="J363">
        <v>1</v>
      </c>
      <c r="K363" s="1" t="str">
        <f t="shared" si="5"/>
        <v>Win</v>
      </c>
      <c r="L363" s="5">
        <v>1</v>
      </c>
      <c r="M363" s="5">
        <v>0</v>
      </c>
      <c r="N363" s="5">
        <v>0</v>
      </c>
    </row>
    <row r="364" spans="1:14" x14ac:dyDescent="0.25">
      <c r="A364">
        <v>5</v>
      </c>
      <c r="B364">
        <v>5</v>
      </c>
      <c r="C364" t="s">
        <v>11</v>
      </c>
      <c r="D364" t="s">
        <v>17</v>
      </c>
      <c r="E364">
        <v>71</v>
      </c>
      <c r="F364" t="s">
        <v>269</v>
      </c>
      <c r="G364">
        <v>10</v>
      </c>
      <c r="H364">
        <v>2016</v>
      </c>
      <c r="I364" t="s">
        <v>43</v>
      </c>
      <c r="J364">
        <v>7</v>
      </c>
      <c r="K364" s="1" t="str">
        <f t="shared" si="5"/>
        <v>other</v>
      </c>
      <c r="L364" s="5">
        <v>0</v>
      </c>
      <c r="M364" s="5">
        <v>0</v>
      </c>
      <c r="N364" s="5">
        <v>0</v>
      </c>
    </row>
    <row r="365" spans="1:14" x14ac:dyDescent="0.25">
      <c r="A365">
        <v>1</v>
      </c>
      <c r="B365">
        <v>44</v>
      </c>
      <c r="C365" t="s">
        <v>7</v>
      </c>
      <c r="D365" t="s">
        <v>16</v>
      </c>
      <c r="E365">
        <v>71</v>
      </c>
      <c r="F365" s="1">
        <v>0.12570989583333333</v>
      </c>
      <c r="G365">
        <v>25</v>
      </c>
      <c r="H365">
        <v>2016</v>
      </c>
      <c r="I365" t="s">
        <v>30</v>
      </c>
      <c r="J365">
        <v>1</v>
      </c>
      <c r="K365" s="1" t="str">
        <f t="shared" si="5"/>
        <v>Win</v>
      </c>
      <c r="L365" s="5">
        <v>1</v>
      </c>
      <c r="M365" s="5">
        <v>0</v>
      </c>
      <c r="N365" s="5">
        <v>0</v>
      </c>
    </row>
    <row r="366" spans="1:14" x14ac:dyDescent="0.25">
      <c r="A366">
        <v>5</v>
      </c>
      <c r="B366">
        <v>5</v>
      </c>
      <c r="C366" t="s">
        <v>11</v>
      </c>
      <c r="D366" t="s">
        <v>17</v>
      </c>
      <c r="E366">
        <v>71</v>
      </c>
      <c r="F366" t="s">
        <v>270</v>
      </c>
      <c r="G366">
        <v>10</v>
      </c>
      <c r="H366">
        <v>2016</v>
      </c>
      <c r="I366" t="s">
        <v>30</v>
      </c>
      <c r="J366">
        <v>5</v>
      </c>
      <c r="K366" s="1" t="str">
        <f t="shared" si="5"/>
        <v>other</v>
      </c>
      <c r="L366" s="5">
        <v>0</v>
      </c>
      <c r="M366" s="5">
        <v>0</v>
      </c>
      <c r="N366" s="5">
        <v>0</v>
      </c>
    </row>
    <row r="367" spans="1:14" x14ac:dyDescent="0.25">
      <c r="A367">
        <v>1</v>
      </c>
      <c r="B367">
        <v>44</v>
      </c>
      <c r="C367" t="s">
        <v>7</v>
      </c>
      <c r="D367" t="s">
        <v>16</v>
      </c>
      <c r="E367">
        <v>55</v>
      </c>
      <c r="F367" s="1">
        <v>6.8102002314814822E-2</v>
      </c>
      <c r="G367">
        <v>25</v>
      </c>
      <c r="H367">
        <v>2016</v>
      </c>
      <c r="I367" t="s">
        <v>25</v>
      </c>
      <c r="J367">
        <v>1</v>
      </c>
      <c r="K367" s="1" t="str">
        <f t="shared" si="5"/>
        <v>Win</v>
      </c>
      <c r="L367" s="5">
        <v>1</v>
      </c>
      <c r="M367" s="5">
        <v>0</v>
      </c>
      <c r="N367" s="5">
        <v>0</v>
      </c>
    </row>
    <row r="368" spans="1:14" x14ac:dyDescent="0.25">
      <c r="A368">
        <v>3</v>
      </c>
      <c r="B368">
        <v>5</v>
      </c>
      <c r="C368" t="s">
        <v>11</v>
      </c>
      <c r="D368" t="s">
        <v>17</v>
      </c>
      <c r="E368">
        <v>55</v>
      </c>
      <c r="F368" t="s">
        <v>271</v>
      </c>
      <c r="G368">
        <v>15</v>
      </c>
      <c r="H368">
        <v>2016</v>
      </c>
      <c r="I368" t="s">
        <v>25</v>
      </c>
      <c r="J368">
        <v>5</v>
      </c>
      <c r="K368" s="1" t="str">
        <f t="shared" si="5"/>
        <v>Third place</v>
      </c>
      <c r="L368" s="5">
        <v>0</v>
      </c>
      <c r="M368" s="5">
        <v>0</v>
      </c>
      <c r="N368" s="5">
        <v>1</v>
      </c>
    </row>
    <row r="369" spans="1:14" x14ac:dyDescent="0.25">
      <c r="A369">
        <v>1</v>
      </c>
      <c r="B369">
        <v>5</v>
      </c>
      <c r="C369" t="s">
        <v>11</v>
      </c>
      <c r="D369" t="s">
        <v>17</v>
      </c>
      <c r="E369">
        <v>57</v>
      </c>
      <c r="F369" s="1">
        <v>5.8468425925925931E-2</v>
      </c>
      <c r="G369">
        <v>25</v>
      </c>
      <c r="H369">
        <v>2017</v>
      </c>
      <c r="I369" t="s">
        <v>39</v>
      </c>
      <c r="J369">
        <v>1</v>
      </c>
      <c r="K369" s="1" t="str">
        <f t="shared" si="5"/>
        <v>Win</v>
      </c>
      <c r="L369" s="5">
        <v>1</v>
      </c>
      <c r="M369" s="5">
        <v>0</v>
      </c>
      <c r="N369" s="5">
        <v>0</v>
      </c>
    </row>
    <row r="370" spans="1:14" x14ac:dyDescent="0.25">
      <c r="A370">
        <v>2</v>
      </c>
      <c r="B370">
        <v>44</v>
      </c>
      <c r="C370" t="s">
        <v>7</v>
      </c>
      <c r="D370" t="s">
        <v>16</v>
      </c>
      <c r="E370">
        <v>57</v>
      </c>
      <c r="F370" t="s">
        <v>272</v>
      </c>
      <c r="G370">
        <v>18</v>
      </c>
      <c r="H370">
        <v>2017</v>
      </c>
      <c r="I370" t="s">
        <v>39</v>
      </c>
      <c r="J370">
        <v>2</v>
      </c>
      <c r="K370" s="1" t="str">
        <f t="shared" si="5"/>
        <v>Second place</v>
      </c>
      <c r="L370" s="5">
        <v>0</v>
      </c>
      <c r="M370" s="5">
        <v>1</v>
      </c>
      <c r="N370" s="5">
        <v>0</v>
      </c>
    </row>
    <row r="371" spans="1:14" x14ac:dyDescent="0.25">
      <c r="A371">
        <v>1</v>
      </c>
      <c r="B371">
        <v>44</v>
      </c>
      <c r="C371" t="s">
        <v>7</v>
      </c>
      <c r="D371" t="s">
        <v>16</v>
      </c>
      <c r="E371">
        <v>56</v>
      </c>
      <c r="F371" s="1">
        <v>6.7779606481481472E-2</v>
      </c>
      <c r="G371">
        <v>25</v>
      </c>
      <c r="H371">
        <v>2017</v>
      </c>
      <c r="I371" t="s">
        <v>22</v>
      </c>
      <c r="J371">
        <v>1</v>
      </c>
      <c r="K371" s="1" t="str">
        <f t="shared" si="5"/>
        <v>Win</v>
      </c>
      <c r="L371" s="5">
        <v>1</v>
      </c>
      <c r="M371" s="5">
        <v>0</v>
      </c>
      <c r="N371" s="5">
        <v>0</v>
      </c>
    </row>
    <row r="372" spans="1:14" x14ac:dyDescent="0.25">
      <c r="A372">
        <v>2</v>
      </c>
      <c r="B372">
        <v>5</v>
      </c>
      <c r="C372" t="s">
        <v>11</v>
      </c>
      <c r="D372" t="s">
        <v>17</v>
      </c>
      <c r="E372">
        <v>56</v>
      </c>
      <c r="F372" t="s">
        <v>273</v>
      </c>
      <c r="G372">
        <v>18</v>
      </c>
      <c r="H372">
        <v>2017</v>
      </c>
      <c r="I372" t="s">
        <v>22</v>
      </c>
      <c r="J372">
        <v>2</v>
      </c>
      <c r="K372" s="1" t="str">
        <f t="shared" si="5"/>
        <v>Second place</v>
      </c>
      <c r="L372" s="5">
        <v>0</v>
      </c>
      <c r="M372" s="5">
        <v>1</v>
      </c>
      <c r="N372" s="5">
        <v>0</v>
      </c>
    </row>
    <row r="373" spans="1:14" x14ac:dyDescent="0.25">
      <c r="A373">
        <v>1</v>
      </c>
      <c r="B373">
        <v>5</v>
      </c>
      <c r="C373" t="s">
        <v>11</v>
      </c>
      <c r="D373" t="s">
        <v>17</v>
      </c>
      <c r="E373">
        <v>57</v>
      </c>
      <c r="F373" s="1">
        <v>6.5201087962962964E-2</v>
      </c>
      <c r="G373">
        <v>25</v>
      </c>
      <c r="H373">
        <v>2017</v>
      </c>
      <c r="I373" t="s">
        <v>35</v>
      </c>
      <c r="J373">
        <v>2</v>
      </c>
      <c r="K373" s="1" t="str">
        <f t="shared" si="5"/>
        <v>Win</v>
      </c>
      <c r="L373" s="5">
        <v>1</v>
      </c>
      <c r="M373" s="5">
        <v>0</v>
      </c>
      <c r="N373" s="5">
        <v>0</v>
      </c>
    </row>
    <row r="374" spans="1:14" x14ac:dyDescent="0.25">
      <c r="A374">
        <v>2</v>
      </c>
      <c r="B374">
        <v>44</v>
      </c>
      <c r="C374" t="s">
        <v>7</v>
      </c>
      <c r="D374" t="s">
        <v>16</v>
      </c>
      <c r="E374">
        <v>57</v>
      </c>
      <c r="F374" t="s">
        <v>274</v>
      </c>
      <c r="G374">
        <v>18</v>
      </c>
      <c r="H374">
        <v>2017</v>
      </c>
      <c r="I374" t="s">
        <v>35</v>
      </c>
      <c r="J374">
        <v>3</v>
      </c>
      <c r="K374" s="1" t="str">
        <f t="shared" si="5"/>
        <v>Second place</v>
      </c>
      <c r="L374" s="5">
        <v>0</v>
      </c>
      <c r="M374" s="5">
        <v>1</v>
      </c>
      <c r="N374" s="5">
        <v>0</v>
      </c>
    </row>
    <row r="375" spans="1:14" x14ac:dyDescent="0.25">
      <c r="A375">
        <v>2</v>
      </c>
      <c r="B375">
        <v>5</v>
      </c>
      <c r="C375" t="s">
        <v>11</v>
      </c>
      <c r="D375" t="s">
        <v>17</v>
      </c>
      <c r="E375">
        <v>52</v>
      </c>
      <c r="F375" t="s">
        <v>275</v>
      </c>
      <c r="G375">
        <v>18</v>
      </c>
      <c r="H375">
        <v>2017</v>
      </c>
      <c r="I375" t="s">
        <v>40</v>
      </c>
      <c r="J375">
        <v>1</v>
      </c>
      <c r="K375" s="1" t="str">
        <f t="shared" si="5"/>
        <v>Second place</v>
      </c>
      <c r="L375" s="5">
        <v>0</v>
      </c>
      <c r="M375" s="5">
        <v>1</v>
      </c>
      <c r="N375" s="5">
        <v>0</v>
      </c>
    </row>
    <row r="376" spans="1:14" x14ac:dyDescent="0.25">
      <c r="A376">
        <v>4</v>
      </c>
      <c r="B376">
        <v>44</v>
      </c>
      <c r="C376" t="s">
        <v>7</v>
      </c>
      <c r="D376" t="s">
        <v>16</v>
      </c>
      <c r="E376">
        <v>52</v>
      </c>
      <c r="F376" t="s">
        <v>276</v>
      </c>
      <c r="G376">
        <v>12</v>
      </c>
      <c r="H376">
        <v>2017</v>
      </c>
      <c r="I376" t="s">
        <v>40</v>
      </c>
      <c r="J376">
        <v>4</v>
      </c>
      <c r="K376" s="1" t="str">
        <f t="shared" si="5"/>
        <v>other</v>
      </c>
      <c r="L376" s="5">
        <v>0</v>
      </c>
      <c r="M376" s="5">
        <v>0</v>
      </c>
      <c r="N376" s="5">
        <v>0</v>
      </c>
    </row>
    <row r="377" spans="1:14" x14ac:dyDescent="0.25">
      <c r="A377">
        <v>1</v>
      </c>
      <c r="B377">
        <v>44</v>
      </c>
      <c r="C377" t="s">
        <v>7</v>
      </c>
      <c r="D377" t="s">
        <v>16</v>
      </c>
      <c r="E377">
        <v>66</v>
      </c>
      <c r="F377" s="1">
        <v>6.6626122685185182E-2</v>
      </c>
      <c r="G377">
        <v>25</v>
      </c>
      <c r="H377">
        <v>2017</v>
      </c>
      <c r="I377" t="s">
        <v>26</v>
      </c>
      <c r="J377">
        <v>1</v>
      </c>
      <c r="K377" s="1" t="str">
        <f t="shared" si="5"/>
        <v>Win</v>
      </c>
      <c r="L377" s="5">
        <v>1</v>
      </c>
      <c r="M377" s="5">
        <v>0</v>
      </c>
      <c r="N377" s="5">
        <v>0</v>
      </c>
    </row>
    <row r="378" spans="1:14" x14ac:dyDescent="0.25">
      <c r="A378">
        <v>2</v>
      </c>
      <c r="B378">
        <v>5</v>
      </c>
      <c r="C378" t="s">
        <v>11</v>
      </c>
      <c r="D378" t="s">
        <v>17</v>
      </c>
      <c r="E378">
        <v>66</v>
      </c>
      <c r="F378" t="s">
        <v>277</v>
      </c>
      <c r="G378">
        <v>18</v>
      </c>
      <c r="H378">
        <v>2017</v>
      </c>
      <c r="I378" t="s">
        <v>26</v>
      </c>
      <c r="J378">
        <v>2</v>
      </c>
      <c r="K378" s="1" t="str">
        <f t="shared" si="5"/>
        <v>Second place</v>
      </c>
      <c r="L378" s="5">
        <v>0</v>
      </c>
      <c r="M378" s="5">
        <v>1</v>
      </c>
      <c r="N378" s="5">
        <v>0</v>
      </c>
    </row>
    <row r="379" spans="1:14" x14ac:dyDescent="0.25">
      <c r="A379">
        <v>1</v>
      </c>
      <c r="B379">
        <v>5</v>
      </c>
      <c r="C379" t="s">
        <v>11</v>
      </c>
      <c r="D379" t="s">
        <v>17</v>
      </c>
      <c r="E379">
        <v>78</v>
      </c>
      <c r="F379" s="1">
        <v>7.2735416666666663E-2</v>
      </c>
      <c r="G379">
        <v>25</v>
      </c>
      <c r="H379">
        <v>2017</v>
      </c>
      <c r="I379" t="s">
        <v>27</v>
      </c>
      <c r="J379">
        <v>2</v>
      </c>
      <c r="K379" s="1" t="str">
        <f t="shared" si="5"/>
        <v>Win</v>
      </c>
      <c r="L379" s="5">
        <v>1</v>
      </c>
      <c r="M379" s="5">
        <v>0</v>
      </c>
      <c r="N379" s="5">
        <v>0</v>
      </c>
    </row>
    <row r="380" spans="1:14" x14ac:dyDescent="0.25">
      <c r="A380">
        <v>7</v>
      </c>
      <c r="B380">
        <v>44</v>
      </c>
      <c r="C380" t="s">
        <v>7</v>
      </c>
      <c r="D380" t="s">
        <v>16</v>
      </c>
      <c r="E380">
        <v>78</v>
      </c>
      <c r="F380" t="s">
        <v>278</v>
      </c>
      <c r="G380">
        <v>6</v>
      </c>
      <c r="H380">
        <v>2017</v>
      </c>
      <c r="I380" t="s">
        <v>27</v>
      </c>
      <c r="J380">
        <v>13</v>
      </c>
      <c r="K380" s="1" t="str">
        <f t="shared" si="5"/>
        <v>other</v>
      </c>
      <c r="L380" s="5">
        <v>0</v>
      </c>
      <c r="M380" s="5">
        <v>0</v>
      </c>
      <c r="N380" s="5">
        <v>0</v>
      </c>
    </row>
    <row r="381" spans="1:14" x14ac:dyDescent="0.25">
      <c r="A381">
        <v>1</v>
      </c>
      <c r="B381">
        <v>44</v>
      </c>
      <c r="C381" t="s">
        <v>7</v>
      </c>
      <c r="D381" t="s">
        <v>16</v>
      </c>
      <c r="E381">
        <v>70</v>
      </c>
      <c r="F381" s="1">
        <v>6.464298611111112E-2</v>
      </c>
      <c r="G381">
        <v>25</v>
      </c>
      <c r="H381">
        <v>2017</v>
      </c>
      <c r="I381" t="s">
        <v>36</v>
      </c>
      <c r="J381">
        <v>1</v>
      </c>
      <c r="K381" s="1" t="str">
        <f t="shared" si="5"/>
        <v>Win</v>
      </c>
      <c r="L381" s="5">
        <v>1</v>
      </c>
      <c r="M381" s="5">
        <v>0</v>
      </c>
      <c r="N381" s="5">
        <v>0</v>
      </c>
    </row>
    <row r="382" spans="1:14" x14ac:dyDescent="0.25">
      <c r="A382">
        <v>4</v>
      </c>
      <c r="B382">
        <v>5</v>
      </c>
      <c r="C382" t="s">
        <v>11</v>
      </c>
      <c r="D382" t="s">
        <v>17</v>
      </c>
      <c r="E382">
        <v>70</v>
      </c>
      <c r="F382" t="s">
        <v>279</v>
      </c>
      <c r="G382">
        <v>12</v>
      </c>
      <c r="H382">
        <v>2017</v>
      </c>
      <c r="I382" t="s">
        <v>36</v>
      </c>
      <c r="J382">
        <v>2</v>
      </c>
      <c r="K382" s="1" t="str">
        <f t="shared" si="5"/>
        <v>other</v>
      </c>
      <c r="L382" s="5">
        <v>0</v>
      </c>
      <c r="M382" s="5">
        <v>0</v>
      </c>
      <c r="N382" s="5">
        <v>0</v>
      </c>
    </row>
    <row r="383" spans="1:14" x14ac:dyDescent="0.25">
      <c r="A383">
        <v>4</v>
      </c>
      <c r="B383">
        <v>5</v>
      </c>
      <c r="C383" t="s">
        <v>11</v>
      </c>
      <c r="D383" t="s">
        <v>17</v>
      </c>
      <c r="E383">
        <v>51</v>
      </c>
      <c r="F383" t="s">
        <v>280</v>
      </c>
      <c r="G383">
        <v>12</v>
      </c>
      <c r="H383">
        <v>2017</v>
      </c>
      <c r="I383" t="s">
        <v>42</v>
      </c>
      <c r="J383">
        <v>1</v>
      </c>
      <c r="K383" s="1" t="str">
        <f t="shared" si="5"/>
        <v>other</v>
      </c>
      <c r="L383" s="5">
        <v>0</v>
      </c>
      <c r="M383" s="5">
        <v>0</v>
      </c>
      <c r="N383" s="5">
        <v>0</v>
      </c>
    </row>
    <row r="384" spans="1:14" x14ac:dyDescent="0.25">
      <c r="A384">
        <v>5</v>
      </c>
      <c r="B384">
        <v>44</v>
      </c>
      <c r="C384" t="s">
        <v>7</v>
      </c>
      <c r="D384" t="s">
        <v>16</v>
      </c>
      <c r="E384">
        <v>51</v>
      </c>
      <c r="F384" t="s">
        <v>281</v>
      </c>
      <c r="G384">
        <v>10</v>
      </c>
      <c r="H384">
        <v>2017</v>
      </c>
      <c r="I384" t="s">
        <v>42</v>
      </c>
      <c r="J384">
        <v>4</v>
      </c>
      <c r="K384" s="1" t="str">
        <f t="shared" si="5"/>
        <v>other</v>
      </c>
      <c r="L384" s="5">
        <v>0</v>
      </c>
      <c r="M384" s="5">
        <v>0</v>
      </c>
      <c r="N384" s="5">
        <v>0</v>
      </c>
    </row>
    <row r="385" spans="1:14" x14ac:dyDescent="0.25">
      <c r="A385">
        <v>2</v>
      </c>
      <c r="B385">
        <v>5</v>
      </c>
      <c r="C385" t="s">
        <v>11</v>
      </c>
      <c r="D385" t="s">
        <v>17</v>
      </c>
      <c r="E385">
        <v>71</v>
      </c>
      <c r="F385" t="s">
        <v>282</v>
      </c>
      <c r="G385">
        <v>18</v>
      </c>
      <c r="H385">
        <v>2017</v>
      </c>
      <c r="I385" t="s">
        <v>41</v>
      </c>
      <c r="J385">
        <v>2</v>
      </c>
      <c r="K385" s="1" t="str">
        <f t="shared" si="5"/>
        <v>Second place</v>
      </c>
      <c r="L385" s="5">
        <v>0</v>
      </c>
      <c r="M385" s="5">
        <v>1</v>
      </c>
      <c r="N385" s="5">
        <v>0</v>
      </c>
    </row>
    <row r="386" spans="1:14" x14ac:dyDescent="0.25">
      <c r="A386">
        <v>4</v>
      </c>
      <c r="B386">
        <v>44</v>
      </c>
      <c r="C386" t="s">
        <v>7</v>
      </c>
      <c r="D386" t="s">
        <v>16</v>
      </c>
      <c r="E386">
        <v>71</v>
      </c>
      <c r="F386" t="s">
        <v>283</v>
      </c>
      <c r="G386">
        <v>12</v>
      </c>
      <c r="H386">
        <v>2017</v>
      </c>
      <c r="I386" t="s">
        <v>41</v>
      </c>
      <c r="J386">
        <v>8</v>
      </c>
      <c r="K386" s="1" t="str">
        <f t="shared" si="5"/>
        <v>other</v>
      </c>
      <c r="L386" s="5">
        <v>0</v>
      </c>
      <c r="M386" s="5">
        <v>0</v>
      </c>
      <c r="N386" s="5">
        <v>0</v>
      </c>
    </row>
    <row r="387" spans="1:14" x14ac:dyDescent="0.25">
      <c r="A387">
        <v>1</v>
      </c>
      <c r="B387">
        <v>44</v>
      </c>
      <c r="C387" t="s">
        <v>7</v>
      </c>
      <c r="D387" t="s">
        <v>16</v>
      </c>
      <c r="E387">
        <v>51</v>
      </c>
      <c r="F387" s="1">
        <v>5.6567476851851851E-2</v>
      </c>
      <c r="G387">
        <v>25</v>
      </c>
      <c r="H387">
        <v>2017</v>
      </c>
      <c r="I387" t="s">
        <v>23</v>
      </c>
      <c r="J387">
        <v>1</v>
      </c>
      <c r="K387" s="1" t="str">
        <f t="shared" ref="K387:K450" si="6">IF( A387=1,"Win",IF( A387=2,"Second place",IF( A387=3,"Third place","other")))</f>
        <v>Win</v>
      </c>
      <c r="L387" s="5">
        <v>1</v>
      </c>
      <c r="M387" s="5">
        <v>0</v>
      </c>
      <c r="N387" s="5">
        <v>0</v>
      </c>
    </row>
    <row r="388" spans="1:14" x14ac:dyDescent="0.25">
      <c r="A388">
        <v>7</v>
      </c>
      <c r="B388">
        <v>5</v>
      </c>
      <c r="C388" t="s">
        <v>11</v>
      </c>
      <c r="D388" t="s">
        <v>17</v>
      </c>
      <c r="E388">
        <v>51</v>
      </c>
      <c r="F388" t="s">
        <v>284</v>
      </c>
      <c r="G388">
        <v>6</v>
      </c>
      <c r="H388">
        <v>2017</v>
      </c>
      <c r="I388" t="s">
        <v>23</v>
      </c>
      <c r="J388">
        <v>3</v>
      </c>
      <c r="K388" s="1" t="str">
        <f t="shared" si="6"/>
        <v>other</v>
      </c>
      <c r="L388" s="5">
        <v>0</v>
      </c>
      <c r="M388" s="5">
        <v>0</v>
      </c>
      <c r="N388" s="5">
        <v>0</v>
      </c>
    </row>
    <row r="389" spans="1:14" x14ac:dyDescent="0.25">
      <c r="A389">
        <v>1</v>
      </c>
      <c r="B389">
        <v>5</v>
      </c>
      <c r="C389" t="s">
        <v>11</v>
      </c>
      <c r="D389" t="s">
        <v>17</v>
      </c>
      <c r="E389">
        <v>70</v>
      </c>
      <c r="F389" s="1">
        <v>6.9290659722222217E-2</v>
      </c>
      <c r="G389">
        <v>25</v>
      </c>
      <c r="H389">
        <v>2017</v>
      </c>
      <c r="I389" t="s">
        <v>29</v>
      </c>
      <c r="J389">
        <v>1</v>
      </c>
      <c r="K389" s="1" t="str">
        <f t="shared" si="6"/>
        <v>Win</v>
      </c>
      <c r="L389" s="5">
        <v>1</v>
      </c>
      <c r="M389" s="5">
        <v>0</v>
      </c>
      <c r="N389" s="5">
        <v>0</v>
      </c>
    </row>
    <row r="390" spans="1:14" x14ac:dyDescent="0.25">
      <c r="A390">
        <v>4</v>
      </c>
      <c r="B390">
        <v>44</v>
      </c>
      <c r="C390" t="s">
        <v>7</v>
      </c>
      <c r="D390" t="s">
        <v>16</v>
      </c>
      <c r="E390">
        <v>70</v>
      </c>
      <c r="F390" t="s">
        <v>285</v>
      </c>
      <c r="G390">
        <v>12</v>
      </c>
      <c r="H390">
        <v>2017</v>
      </c>
      <c r="I390" t="s">
        <v>29</v>
      </c>
      <c r="J390">
        <v>4</v>
      </c>
      <c r="K390" s="1" t="str">
        <f t="shared" si="6"/>
        <v>other</v>
      </c>
      <c r="L390" s="5">
        <v>0</v>
      </c>
      <c r="M390" s="5">
        <v>0</v>
      </c>
      <c r="N390" s="5">
        <v>0</v>
      </c>
    </row>
    <row r="391" spans="1:14" x14ac:dyDescent="0.25">
      <c r="A391">
        <v>1</v>
      </c>
      <c r="B391">
        <v>44</v>
      </c>
      <c r="C391" t="s">
        <v>7</v>
      </c>
      <c r="D391" t="s">
        <v>16</v>
      </c>
      <c r="E391">
        <v>44</v>
      </c>
      <c r="F391" s="1">
        <v>5.8828935185185192E-2</v>
      </c>
      <c r="G391">
        <v>25</v>
      </c>
      <c r="H391">
        <v>2017</v>
      </c>
      <c r="I391" t="s">
        <v>24</v>
      </c>
      <c r="J391">
        <v>1</v>
      </c>
      <c r="K391" s="1" t="str">
        <f t="shared" si="6"/>
        <v>Win</v>
      </c>
      <c r="L391" s="5">
        <v>1</v>
      </c>
      <c r="M391" s="5">
        <v>0</v>
      </c>
      <c r="N391" s="5">
        <v>0</v>
      </c>
    </row>
    <row r="392" spans="1:14" x14ac:dyDescent="0.25">
      <c r="A392">
        <v>2</v>
      </c>
      <c r="B392">
        <v>5</v>
      </c>
      <c r="C392" t="s">
        <v>11</v>
      </c>
      <c r="D392" t="s">
        <v>17</v>
      </c>
      <c r="E392">
        <v>44</v>
      </c>
      <c r="F392" t="s">
        <v>111</v>
      </c>
      <c r="G392">
        <v>18</v>
      </c>
      <c r="H392">
        <v>2017</v>
      </c>
      <c r="I392" t="s">
        <v>24</v>
      </c>
      <c r="J392">
        <v>2</v>
      </c>
      <c r="K392" s="1" t="str">
        <f t="shared" si="6"/>
        <v>Second place</v>
      </c>
      <c r="L392" s="5">
        <v>0</v>
      </c>
      <c r="M392" s="5">
        <v>1</v>
      </c>
      <c r="N392" s="5">
        <v>0</v>
      </c>
    </row>
    <row r="393" spans="1:14" x14ac:dyDescent="0.25">
      <c r="A393">
        <v>1</v>
      </c>
      <c r="B393">
        <v>44</v>
      </c>
      <c r="C393" t="s">
        <v>7</v>
      </c>
      <c r="D393" t="s">
        <v>16</v>
      </c>
      <c r="E393">
        <v>53</v>
      </c>
      <c r="F393" s="1">
        <v>5.2457314814814811E-2</v>
      </c>
      <c r="G393">
        <v>25</v>
      </c>
      <c r="H393">
        <v>2017</v>
      </c>
      <c r="I393" t="s">
        <v>32</v>
      </c>
      <c r="J393">
        <v>1</v>
      </c>
      <c r="K393" s="1" t="str">
        <f t="shared" si="6"/>
        <v>Win</v>
      </c>
      <c r="L393" s="5">
        <v>1</v>
      </c>
      <c r="M393" s="5">
        <v>0</v>
      </c>
      <c r="N393" s="5">
        <v>0</v>
      </c>
    </row>
    <row r="394" spans="1:14" x14ac:dyDescent="0.25">
      <c r="A394">
        <v>3</v>
      </c>
      <c r="B394">
        <v>5</v>
      </c>
      <c r="C394" t="s">
        <v>11</v>
      </c>
      <c r="D394" t="s">
        <v>17</v>
      </c>
      <c r="E394">
        <v>53</v>
      </c>
      <c r="F394" t="s">
        <v>286</v>
      </c>
      <c r="G394">
        <v>15</v>
      </c>
      <c r="H394">
        <v>2017</v>
      </c>
      <c r="I394" t="s">
        <v>32</v>
      </c>
      <c r="J394">
        <v>6</v>
      </c>
      <c r="K394" s="1" t="str">
        <f t="shared" si="6"/>
        <v>Third place</v>
      </c>
      <c r="L394" s="5">
        <v>0</v>
      </c>
      <c r="M394" s="5">
        <v>0</v>
      </c>
      <c r="N394" s="5">
        <v>1</v>
      </c>
    </row>
    <row r="395" spans="1:14" x14ac:dyDescent="0.25">
      <c r="A395">
        <v>1</v>
      </c>
      <c r="B395">
        <v>44</v>
      </c>
      <c r="C395" t="s">
        <v>7</v>
      </c>
      <c r="D395" t="s">
        <v>16</v>
      </c>
      <c r="E395">
        <v>58</v>
      </c>
      <c r="F395" s="1">
        <v>8.5689166666666663E-2</v>
      </c>
      <c r="G395">
        <v>25</v>
      </c>
      <c r="H395">
        <v>2017</v>
      </c>
      <c r="I395" t="s">
        <v>38</v>
      </c>
      <c r="J395">
        <v>1</v>
      </c>
      <c r="K395" s="1" t="str">
        <f t="shared" si="6"/>
        <v>Win</v>
      </c>
      <c r="L395" s="5">
        <v>1</v>
      </c>
      <c r="M395" s="5">
        <v>0</v>
      </c>
      <c r="N395" s="5">
        <v>0</v>
      </c>
    </row>
    <row r="396" spans="1:14" x14ac:dyDescent="0.25">
      <c r="A396" t="s">
        <v>64</v>
      </c>
      <c r="B396">
        <v>5</v>
      </c>
      <c r="C396" t="s">
        <v>11</v>
      </c>
      <c r="D396" t="s">
        <v>17</v>
      </c>
      <c r="E396">
        <v>0</v>
      </c>
      <c r="F396" t="s">
        <v>63</v>
      </c>
      <c r="G396">
        <v>0</v>
      </c>
      <c r="H396">
        <v>2017</v>
      </c>
      <c r="I396" t="s">
        <v>38</v>
      </c>
      <c r="J396">
        <v>5</v>
      </c>
      <c r="K396" s="1" t="str">
        <f t="shared" si="6"/>
        <v>other</v>
      </c>
      <c r="L396" s="5">
        <v>0</v>
      </c>
      <c r="M396" s="5">
        <v>0</v>
      </c>
      <c r="N396" s="5">
        <v>0</v>
      </c>
    </row>
    <row r="397" spans="1:14" x14ac:dyDescent="0.25">
      <c r="A397">
        <v>2</v>
      </c>
      <c r="B397">
        <v>44</v>
      </c>
      <c r="C397" t="s">
        <v>7</v>
      </c>
      <c r="D397" t="s">
        <v>16</v>
      </c>
      <c r="E397">
        <v>56</v>
      </c>
      <c r="F397" t="s">
        <v>287</v>
      </c>
      <c r="G397">
        <v>18</v>
      </c>
      <c r="H397">
        <v>2017</v>
      </c>
      <c r="I397" t="s">
        <v>20</v>
      </c>
      <c r="J397">
        <v>1</v>
      </c>
      <c r="K397" s="1" t="str">
        <f t="shared" si="6"/>
        <v>Second place</v>
      </c>
      <c r="L397" s="5">
        <v>0</v>
      </c>
      <c r="M397" s="5">
        <v>1</v>
      </c>
      <c r="N397" s="5">
        <v>0</v>
      </c>
    </row>
    <row r="398" spans="1:14" x14ac:dyDescent="0.25">
      <c r="A398">
        <v>4</v>
      </c>
      <c r="B398">
        <v>5</v>
      </c>
      <c r="C398" t="s">
        <v>11</v>
      </c>
      <c r="D398" t="s">
        <v>17</v>
      </c>
      <c r="E398">
        <v>56</v>
      </c>
      <c r="F398" t="s">
        <v>288</v>
      </c>
      <c r="G398">
        <v>12</v>
      </c>
      <c r="H398">
        <v>2017</v>
      </c>
      <c r="I398" t="s">
        <v>20</v>
      </c>
      <c r="J398">
        <v>20</v>
      </c>
      <c r="K398" s="1" t="str">
        <f t="shared" si="6"/>
        <v>other</v>
      </c>
      <c r="L398" s="5">
        <v>0</v>
      </c>
      <c r="M398" s="5">
        <v>0</v>
      </c>
      <c r="N398" s="5">
        <v>0</v>
      </c>
    </row>
    <row r="399" spans="1:14" x14ac:dyDescent="0.25">
      <c r="A399">
        <v>1</v>
      </c>
      <c r="B399">
        <v>44</v>
      </c>
      <c r="C399" t="s">
        <v>7</v>
      </c>
      <c r="D399" t="s">
        <v>16</v>
      </c>
      <c r="E399">
        <v>53</v>
      </c>
      <c r="F399" s="1">
        <v>6.0777708333333326E-2</v>
      </c>
      <c r="G399">
        <v>25</v>
      </c>
      <c r="H399">
        <v>2017</v>
      </c>
      <c r="I399" t="s">
        <v>21</v>
      </c>
      <c r="J399">
        <v>1</v>
      </c>
      <c r="K399" s="1" t="str">
        <f t="shared" si="6"/>
        <v>Win</v>
      </c>
      <c r="L399" s="5">
        <v>1</v>
      </c>
      <c r="M399" s="5">
        <v>0</v>
      </c>
      <c r="N399" s="5">
        <v>0</v>
      </c>
    </row>
    <row r="400" spans="1:14" x14ac:dyDescent="0.25">
      <c r="A400" t="s">
        <v>64</v>
      </c>
      <c r="B400">
        <v>5</v>
      </c>
      <c r="C400" t="s">
        <v>11</v>
      </c>
      <c r="D400" t="s">
        <v>17</v>
      </c>
      <c r="E400">
        <v>4</v>
      </c>
      <c r="F400" t="s">
        <v>63</v>
      </c>
      <c r="G400">
        <v>0</v>
      </c>
      <c r="H400">
        <v>2017</v>
      </c>
      <c r="I400" t="s">
        <v>21</v>
      </c>
      <c r="J400">
        <v>2</v>
      </c>
      <c r="K400" s="1" t="str">
        <f t="shared" si="6"/>
        <v>other</v>
      </c>
      <c r="L400" s="5">
        <v>0</v>
      </c>
      <c r="M400" s="5">
        <v>0</v>
      </c>
      <c r="N400" s="5">
        <v>0</v>
      </c>
    </row>
    <row r="401" spans="1:14" x14ac:dyDescent="0.25">
      <c r="A401">
        <v>1</v>
      </c>
      <c r="B401">
        <v>44</v>
      </c>
      <c r="C401" t="s">
        <v>7</v>
      </c>
      <c r="D401" t="s">
        <v>16</v>
      </c>
      <c r="E401">
        <v>56</v>
      </c>
      <c r="F401" s="1">
        <v>6.5173506944444445E-2</v>
      </c>
      <c r="G401">
        <v>25</v>
      </c>
      <c r="H401">
        <v>2017</v>
      </c>
      <c r="I401" t="s">
        <v>37</v>
      </c>
      <c r="J401">
        <v>1</v>
      </c>
      <c r="K401" s="1" t="str">
        <f t="shared" si="6"/>
        <v>Win</v>
      </c>
      <c r="L401" s="5">
        <v>1</v>
      </c>
      <c r="M401" s="5">
        <v>0</v>
      </c>
      <c r="N401" s="5">
        <v>0</v>
      </c>
    </row>
    <row r="402" spans="1:14" x14ac:dyDescent="0.25">
      <c r="A402">
        <v>2</v>
      </c>
      <c r="B402">
        <v>5</v>
      </c>
      <c r="C402" t="s">
        <v>11</v>
      </c>
      <c r="D402" t="s">
        <v>17</v>
      </c>
      <c r="E402">
        <v>56</v>
      </c>
      <c r="F402" t="s">
        <v>289</v>
      </c>
      <c r="G402">
        <v>18</v>
      </c>
      <c r="H402">
        <v>2017</v>
      </c>
      <c r="I402" t="s">
        <v>37</v>
      </c>
      <c r="J402">
        <v>2</v>
      </c>
      <c r="K402" s="1" t="str">
        <f t="shared" si="6"/>
        <v>Second place</v>
      </c>
      <c r="L402" s="5">
        <v>0</v>
      </c>
      <c r="M402" s="5">
        <v>1</v>
      </c>
      <c r="N402" s="5">
        <v>0</v>
      </c>
    </row>
    <row r="403" spans="1:14" x14ac:dyDescent="0.25">
      <c r="A403">
        <v>4</v>
      </c>
      <c r="B403">
        <v>5</v>
      </c>
      <c r="C403" t="s">
        <v>11</v>
      </c>
      <c r="D403" t="s">
        <v>17</v>
      </c>
      <c r="E403">
        <v>71</v>
      </c>
      <c r="F403" t="s">
        <v>290</v>
      </c>
      <c r="G403">
        <v>12</v>
      </c>
      <c r="H403">
        <v>2017</v>
      </c>
      <c r="I403" t="s">
        <v>43</v>
      </c>
      <c r="J403">
        <v>1</v>
      </c>
      <c r="K403" s="1" t="str">
        <f t="shared" si="6"/>
        <v>other</v>
      </c>
      <c r="L403" s="5">
        <v>0</v>
      </c>
      <c r="M403" s="5">
        <v>0</v>
      </c>
      <c r="N403" s="5">
        <v>0</v>
      </c>
    </row>
    <row r="404" spans="1:14" x14ac:dyDescent="0.25">
      <c r="A404">
        <v>9</v>
      </c>
      <c r="B404">
        <v>44</v>
      </c>
      <c r="C404" t="s">
        <v>7</v>
      </c>
      <c r="D404" t="s">
        <v>16</v>
      </c>
      <c r="E404">
        <v>70</v>
      </c>
      <c r="F404" t="s">
        <v>75</v>
      </c>
      <c r="G404">
        <v>2</v>
      </c>
      <c r="H404">
        <v>2017</v>
      </c>
      <c r="I404" t="s">
        <v>43</v>
      </c>
      <c r="J404">
        <v>3</v>
      </c>
      <c r="K404" s="1" t="str">
        <f t="shared" si="6"/>
        <v>other</v>
      </c>
      <c r="L404" s="5">
        <v>0</v>
      </c>
      <c r="M404" s="5">
        <v>0</v>
      </c>
      <c r="N404" s="5">
        <v>0</v>
      </c>
    </row>
    <row r="405" spans="1:14" x14ac:dyDescent="0.25">
      <c r="A405">
        <v>1</v>
      </c>
      <c r="B405">
        <v>5</v>
      </c>
      <c r="C405" t="s">
        <v>11</v>
      </c>
      <c r="D405" t="s">
        <v>17</v>
      </c>
      <c r="E405">
        <v>71</v>
      </c>
      <c r="F405" s="1">
        <v>6.3498402777777782E-2</v>
      </c>
      <c r="G405">
        <v>25</v>
      </c>
      <c r="H405">
        <v>2017</v>
      </c>
      <c r="I405" t="s">
        <v>30</v>
      </c>
      <c r="J405">
        <v>2</v>
      </c>
      <c r="K405" s="1" t="str">
        <f t="shared" si="6"/>
        <v>Win</v>
      </c>
      <c r="L405" s="5">
        <v>1</v>
      </c>
      <c r="M405" s="5">
        <v>0</v>
      </c>
      <c r="N405" s="5">
        <v>0</v>
      </c>
    </row>
    <row r="406" spans="1:14" x14ac:dyDescent="0.25">
      <c r="A406">
        <v>4</v>
      </c>
      <c r="B406">
        <v>44</v>
      </c>
      <c r="C406" t="s">
        <v>7</v>
      </c>
      <c r="D406" t="s">
        <v>16</v>
      </c>
      <c r="E406">
        <v>71</v>
      </c>
      <c r="F406" t="s">
        <v>291</v>
      </c>
      <c r="G406">
        <v>12</v>
      </c>
      <c r="H406">
        <v>2017</v>
      </c>
      <c r="I406" t="s">
        <v>30</v>
      </c>
      <c r="J406">
        <v>20</v>
      </c>
      <c r="K406" s="1" t="str">
        <f t="shared" si="6"/>
        <v>other</v>
      </c>
      <c r="L406" s="5">
        <v>0</v>
      </c>
      <c r="M406" s="5">
        <v>0</v>
      </c>
      <c r="N406" s="5">
        <v>0</v>
      </c>
    </row>
    <row r="407" spans="1:14" x14ac:dyDescent="0.25">
      <c r="A407">
        <v>2</v>
      </c>
      <c r="B407">
        <v>44</v>
      </c>
      <c r="C407" t="s">
        <v>7</v>
      </c>
      <c r="D407" t="s">
        <v>16</v>
      </c>
      <c r="E407">
        <v>55</v>
      </c>
      <c r="F407" t="s">
        <v>292</v>
      </c>
      <c r="G407">
        <v>18</v>
      </c>
      <c r="H407">
        <v>2017</v>
      </c>
      <c r="I407" t="s">
        <v>25</v>
      </c>
      <c r="J407">
        <v>2</v>
      </c>
      <c r="K407" s="1" t="str">
        <f t="shared" si="6"/>
        <v>Second place</v>
      </c>
      <c r="L407" s="5">
        <v>0</v>
      </c>
      <c r="M407" s="5">
        <v>1</v>
      </c>
      <c r="N407" s="5">
        <v>0</v>
      </c>
    </row>
    <row r="408" spans="1:14" x14ac:dyDescent="0.25">
      <c r="A408">
        <v>3</v>
      </c>
      <c r="B408">
        <v>5</v>
      </c>
      <c r="C408" t="s">
        <v>11</v>
      </c>
      <c r="D408" t="s">
        <v>17</v>
      </c>
      <c r="E408">
        <v>55</v>
      </c>
      <c r="F408" t="s">
        <v>293</v>
      </c>
      <c r="G408">
        <v>15</v>
      </c>
      <c r="H408">
        <v>2017</v>
      </c>
      <c r="I408" t="s">
        <v>25</v>
      </c>
      <c r="J408">
        <v>3</v>
      </c>
      <c r="K408" s="1" t="str">
        <f t="shared" si="6"/>
        <v>Third place</v>
      </c>
      <c r="L408" s="5">
        <v>0</v>
      </c>
      <c r="M408" s="5">
        <v>0</v>
      </c>
      <c r="N408" s="5">
        <v>1</v>
      </c>
    </row>
    <row r="409" spans="1:14" x14ac:dyDescent="0.25">
      <c r="A409">
        <v>1</v>
      </c>
      <c r="B409">
        <v>5</v>
      </c>
      <c r="C409" t="s">
        <v>11</v>
      </c>
      <c r="D409" t="s">
        <v>17</v>
      </c>
      <c r="E409">
        <v>58</v>
      </c>
      <c r="F409" s="1">
        <v>6.2190775462962956E-2</v>
      </c>
      <c r="G409">
        <v>25</v>
      </c>
      <c r="H409">
        <v>2018</v>
      </c>
      <c r="I409" t="s">
        <v>39</v>
      </c>
      <c r="J409">
        <v>1</v>
      </c>
      <c r="K409" s="1" t="str">
        <f t="shared" si="6"/>
        <v>Win</v>
      </c>
      <c r="L409" s="5">
        <v>1</v>
      </c>
      <c r="M409" s="5">
        <v>0</v>
      </c>
      <c r="N409" s="5">
        <v>0</v>
      </c>
    </row>
    <row r="410" spans="1:14" x14ac:dyDescent="0.25">
      <c r="A410">
        <v>2</v>
      </c>
      <c r="B410">
        <v>44</v>
      </c>
      <c r="C410" t="s">
        <v>7</v>
      </c>
      <c r="D410" t="s">
        <v>16</v>
      </c>
      <c r="E410">
        <v>58</v>
      </c>
      <c r="F410" t="s">
        <v>294</v>
      </c>
      <c r="G410">
        <v>18</v>
      </c>
      <c r="H410">
        <v>2018</v>
      </c>
      <c r="I410" t="s">
        <v>39</v>
      </c>
      <c r="J410">
        <v>3</v>
      </c>
      <c r="K410" s="1" t="str">
        <f t="shared" si="6"/>
        <v>Second place</v>
      </c>
      <c r="L410" s="5">
        <v>0</v>
      </c>
      <c r="M410" s="5">
        <v>1</v>
      </c>
      <c r="N410" s="5">
        <v>0</v>
      </c>
    </row>
    <row r="411" spans="1:14" x14ac:dyDescent="0.25">
      <c r="A411">
        <v>1</v>
      </c>
      <c r="B411">
        <v>5</v>
      </c>
      <c r="C411" t="s">
        <v>11</v>
      </c>
      <c r="D411" t="s">
        <v>17</v>
      </c>
      <c r="E411">
        <v>57</v>
      </c>
      <c r="F411" s="1">
        <v>6.3911342592592582E-2</v>
      </c>
      <c r="G411">
        <v>25</v>
      </c>
      <c r="H411">
        <v>2018</v>
      </c>
      <c r="I411" t="s">
        <v>35</v>
      </c>
      <c r="J411">
        <v>1</v>
      </c>
      <c r="K411" s="1" t="str">
        <f t="shared" si="6"/>
        <v>Win</v>
      </c>
      <c r="L411" s="5">
        <v>1</v>
      </c>
      <c r="M411" s="5">
        <v>0</v>
      </c>
      <c r="N411" s="5">
        <v>0</v>
      </c>
    </row>
    <row r="412" spans="1:14" x14ac:dyDescent="0.25">
      <c r="A412">
        <v>3</v>
      </c>
      <c r="B412">
        <v>44</v>
      </c>
      <c r="C412" t="s">
        <v>7</v>
      </c>
      <c r="D412" t="s">
        <v>16</v>
      </c>
      <c r="E412">
        <v>57</v>
      </c>
      <c r="F412" t="s">
        <v>295</v>
      </c>
      <c r="G412">
        <v>15</v>
      </c>
      <c r="H412">
        <v>2018</v>
      </c>
      <c r="I412" t="s">
        <v>35</v>
      </c>
      <c r="J412">
        <v>9</v>
      </c>
      <c r="K412" s="1" t="str">
        <f t="shared" si="6"/>
        <v>Third place</v>
      </c>
      <c r="L412" s="5">
        <v>0</v>
      </c>
      <c r="M412" s="5">
        <v>0</v>
      </c>
      <c r="N412" s="5">
        <v>1</v>
      </c>
    </row>
    <row r="413" spans="1:14" x14ac:dyDescent="0.25">
      <c r="A413">
        <v>4</v>
      </c>
      <c r="B413">
        <v>44</v>
      </c>
      <c r="C413" t="s">
        <v>7</v>
      </c>
      <c r="D413" t="s">
        <v>16</v>
      </c>
      <c r="E413">
        <v>56</v>
      </c>
      <c r="F413" t="s">
        <v>296</v>
      </c>
      <c r="G413">
        <v>12</v>
      </c>
      <c r="H413">
        <v>2018</v>
      </c>
      <c r="I413" t="s">
        <v>22</v>
      </c>
      <c r="J413">
        <v>1</v>
      </c>
      <c r="K413" s="1" t="str">
        <f t="shared" si="6"/>
        <v>other</v>
      </c>
      <c r="L413" s="5">
        <v>0</v>
      </c>
      <c r="M413" s="5">
        <v>0</v>
      </c>
      <c r="N413" s="5">
        <v>0</v>
      </c>
    </row>
    <row r="414" spans="1:14" x14ac:dyDescent="0.25">
      <c r="A414">
        <v>8</v>
      </c>
      <c r="B414">
        <v>5</v>
      </c>
      <c r="C414" t="s">
        <v>11</v>
      </c>
      <c r="D414" t="s">
        <v>17</v>
      </c>
      <c r="E414">
        <v>56</v>
      </c>
      <c r="F414" t="s">
        <v>297</v>
      </c>
      <c r="G414">
        <v>4</v>
      </c>
      <c r="H414">
        <v>2018</v>
      </c>
      <c r="I414" t="s">
        <v>22</v>
      </c>
      <c r="J414">
        <v>4</v>
      </c>
      <c r="K414" s="1" t="str">
        <f t="shared" si="6"/>
        <v>other</v>
      </c>
      <c r="L414" s="5">
        <v>0</v>
      </c>
      <c r="M414" s="5">
        <v>0</v>
      </c>
      <c r="N414" s="5">
        <v>0</v>
      </c>
    </row>
    <row r="415" spans="1:14" x14ac:dyDescent="0.25">
      <c r="A415">
        <v>1</v>
      </c>
      <c r="B415">
        <v>44</v>
      </c>
      <c r="C415" t="s">
        <v>7</v>
      </c>
      <c r="D415" t="s">
        <v>16</v>
      </c>
      <c r="E415">
        <v>51</v>
      </c>
      <c r="F415" s="1">
        <v>7.2040405092592588E-2</v>
      </c>
      <c r="G415">
        <v>25</v>
      </c>
      <c r="H415">
        <v>2018</v>
      </c>
      <c r="I415" t="s">
        <v>42</v>
      </c>
      <c r="J415">
        <v>1</v>
      </c>
      <c r="K415" s="1" t="str">
        <f t="shared" si="6"/>
        <v>Win</v>
      </c>
      <c r="L415" s="5">
        <v>1</v>
      </c>
      <c r="M415" s="5">
        <v>0</v>
      </c>
      <c r="N415" s="5">
        <v>0</v>
      </c>
    </row>
    <row r="416" spans="1:14" x14ac:dyDescent="0.25">
      <c r="A416">
        <v>4</v>
      </c>
      <c r="B416">
        <v>5</v>
      </c>
      <c r="C416" t="s">
        <v>11</v>
      </c>
      <c r="D416" t="s">
        <v>17</v>
      </c>
      <c r="E416">
        <v>51</v>
      </c>
      <c r="F416" t="s">
        <v>298</v>
      </c>
      <c r="G416">
        <v>12</v>
      </c>
      <c r="H416">
        <v>2018</v>
      </c>
      <c r="I416" t="s">
        <v>42</v>
      </c>
      <c r="J416">
        <v>2</v>
      </c>
      <c r="K416" s="1" t="str">
        <f t="shared" si="6"/>
        <v>other</v>
      </c>
      <c r="L416" s="5">
        <v>0</v>
      </c>
      <c r="M416" s="5">
        <v>0</v>
      </c>
      <c r="N416" s="5">
        <v>0</v>
      </c>
    </row>
    <row r="417" spans="1:14" x14ac:dyDescent="0.25">
      <c r="A417">
        <v>1</v>
      </c>
      <c r="B417">
        <v>44</v>
      </c>
      <c r="C417" t="s">
        <v>7</v>
      </c>
      <c r="D417" t="s">
        <v>16</v>
      </c>
      <c r="E417">
        <v>66</v>
      </c>
      <c r="F417" s="1">
        <v>6.6319120370370369E-2</v>
      </c>
      <c r="G417">
        <v>25</v>
      </c>
      <c r="H417">
        <v>2018</v>
      </c>
      <c r="I417" t="s">
        <v>26</v>
      </c>
      <c r="J417">
        <v>1</v>
      </c>
      <c r="K417" s="1" t="str">
        <f t="shared" si="6"/>
        <v>Win</v>
      </c>
      <c r="L417" s="5">
        <v>1</v>
      </c>
      <c r="M417" s="5">
        <v>0</v>
      </c>
      <c r="N417" s="5">
        <v>0</v>
      </c>
    </row>
    <row r="418" spans="1:14" x14ac:dyDescent="0.25">
      <c r="A418">
        <v>4</v>
      </c>
      <c r="B418">
        <v>5</v>
      </c>
      <c r="C418" t="s">
        <v>11</v>
      </c>
      <c r="D418" t="s">
        <v>17</v>
      </c>
      <c r="E418">
        <v>66</v>
      </c>
      <c r="F418" t="s">
        <v>299</v>
      </c>
      <c r="G418">
        <v>12</v>
      </c>
      <c r="H418">
        <v>2018</v>
      </c>
      <c r="I418" t="s">
        <v>26</v>
      </c>
      <c r="J418">
        <v>3</v>
      </c>
      <c r="K418" s="1" t="str">
        <f t="shared" si="6"/>
        <v>other</v>
      </c>
      <c r="L418" s="5">
        <v>0</v>
      </c>
      <c r="M418" s="5">
        <v>0</v>
      </c>
      <c r="N418" s="5">
        <v>0</v>
      </c>
    </row>
    <row r="419" spans="1:14" x14ac:dyDescent="0.25">
      <c r="A419">
        <v>2</v>
      </c>
      <c r="B419">
        <v>5</v>
      </c>
      <c r="C419" t="s">
        <v>11</v>
      </c>
      <c r="D419" t="s">
        <v>17</v>
      </c>
      <c r="E419">
        <v>78</v>
      </c>
      <c r="F419" t="s">
        <v>300</v>
      </c>
      <c r="G419">
        <v>18</v>
      </c>
      <c r="H419">
        <v>2018</v>
      </c>
      <c r="I419" t="s">
        <v>27</v>
      </c>
      <c r="J419">
        <v>2</v>
      </c>
      <c r="K419" s="1" t="str">
        <f t="shared" si="6"/>
        <v>Second place</v>
      </c>
      <c r="L419" s="5">
        <v>0</v>
      </c>
      <c r="M419" s="5">
        <v>1</v>
      </c>
      <c r="N419" s="5">
        <v>0</v>
      </c>
    </row>
    <row r="420" spans="1:14" x14ac:dyDescent="0.25">
      <c r="A420">
        <v>3</v>
      </c>
      <c r="B420">
        <v>44</v>
      </c>
      <c r="C420" t="s">
        <v>7</v>
      </c>
      <c r="D420" t="s">
        <v>16</v>
      </c>
      <c r="E420">
        <v>78</v>
      </c>
      <c r="F420" t="s">
        <v>301</v>
      </c>
      <c r="G420">
        <v>15</v>
      </c>
      <c r="H420">
        <v>2018</v>
      </c>
      <c r="I420" t="s">
        <v>27</v>
      </c>
      <c r="J420">
        <v>3</v>
      </c>
      <c r="K420" s="1" t="str">
        <f t="shared" si="6"/>
        <v>Third place</v>
      </c>
      <c r="L420" s="5">
        <v>0</v>
      </c>
      <c r="M420" s="5">
        <v>0</v>
      </c>
      <c r="N420" s="5">
        <v>1</v>
      </c>
    </row>
    <row r="421" spans="1:14" x14ac:dyDescent="0.25">
      <c r="A421">
        <v>1</v>
      </c>
      <c r="B421">
        <v>5</v>
      </c>
      <c r="C421" t="s">
        <v>11</v>
      </c>
      <c r="D421" t="s">
        <v>17</v>
      </c>
      <c r="E421">
        <v>68</v>
      </c>
      <c r="F421" s="1">
        <v>6.1474270833333337E-2</v>
      </c>
      <c r="G421">
        <v>25</v>
      </c>
      <c r="H421">
        <v>2018</v>
      </c>
      <c r="I421" t="s">
        <v>36</v>
      </c>
      <c r="J421">
        <v>1</v>
      </c>
      <c r="K421" s="1" t="str">
        <f t="shared" si="6"/>
        <v>Win</v>
      </c>
      <c r="L421" s="5">
        <v>1</v>
      </c>
      <c r="M421" s="5">
        <v>0</v>
      </c>
      <c r="N421" s="5">
        <v>0</v>
      </c>
    </row>
    <row r="422" spans="1:14" x14ac:dyDescent="0.25">
      <c r="A422">
        <v>5</v>
      </c>
      <c r="B422">
        <v>44</v>
      </c>
      <c r="C422" t="s">
        <v>7</v>
      </c>
      <c r="D422" t="s">
        <v>16</v>
      </c>
      <c r="E422">
        <v>68</v>
      </c>
      <c r="F422" t="s">
        <v>302</v>
      </c>
      <c r="G422">
        <v>10</v>
      </c>
      <c r="H422">
        <v>2018</v>
      </c>
      <c r="I422" t="s">
        <v>36</v>
      </c>
      <c r="J422">
        <v>4</v>
      </c>
      <c r="K422" s="1" t="str">
        <f t="shared" si="6"/>
        <v>other</v>
      </c>
      <c r="L422" s="5">
        <v>0</v>
      </c>
      <c r="M422" s="5">
        <v>0</v>
      </c>
      <c r="N422" s="5">
        <v>0</v>
      </c>
    </row>
    <row r="423" spans="1:14" x14ac:dyDescent="0.25">
      <c r="A423">
        <v>1</v>
      </c>
      <c r="B423">
        <v>44</v>
      </c>
      <c r="C423" t="s">
        <v>7</v>
      </c>
      <c r="D423" t="s">
        <v>16</v>
      </c>
      <c r="E423">
        <v>53</v>
      </c>
      <c r="F423" s="1">
        <v>6.2631770833333336E-2</v>
      </c>
      <c r="G423">
        <v>25</v>
      </c>
      <c r="H423">
        <v>2018</v>
      </c>
      <c r="I423" t="s">
        <v>44</v>
      </c>
      <c r="J423">
        <v>1</v>
      </c>
      <c r="K423" s="1" t="str">
        <f t="shared" si="6"/>
        <v>Win</v>
      </c>
      <c r="L423" s="5">
        <v>1</v>
      </c>
      <c r="M423" s="5">
        <v>0</v>
      </c>
      <c r="N423" s="5">
        <v>0</v>
      </c>
    </row>
    <row r="424" spans="1:14" x14ac:dyDescent="0.25">
      <c r="A424">
        <v>5</v>
      </c>
      <c r="B424">
        <v>5</v>
      </c>
      <c r="C424" t="s">
        <v>11</v>
      </c>
      <c r="D424" t="s">
        <v>17</v>
      </c>
      <c r="E424">
        <v>53</v>
      </c>
      <c r="F424" t="s">
        <v>303</v>
      </c>
      <c r="G424">
        <v>10</v>
      </c>
      <c r="H424">
        <v>2018</v>
      </c>
      <c r="I424" t="s">
        <v>44</v>
      </c>
      <c r="J424">
        <v>3</v>
      </c>
      <c r="K424" s="1" t="str">
        <f t="shared" si="6"/>
        <v>other</v>
      </c>
      <c r="L424" s="5">
        <v>0</v>
      </c>
      <c r="M424" s="5">
        <v>0</v>
      </c>
      <c r="N424" s="5">
        <v>0</v>
      </c>
    </row>
    <row r="425" spans="1:14" x14ac:dyDescent="0.25">
      <c r="A425">
        <v>3</v>
      </c>
      <c r="B425">
        <v>5</v>
      </c>
      <c r="C425" t="s">
        <v>11</v>
      </c>
      <c r="D425" t="s">
        <v>17</v>
      </c>
      <c r="E425">
        <v>71</v>
      </c>
      <c r="F425" t="s">
        <v>304</v>
      </c>
      <c r="G425">
        <v>15</v>
      </c>
      <c r="H425">
        <v>2018</v>
      </c>
      <c r="I425" t="s">
        <v>41</v>
      </c>
      <c r="J425">
        <v>2</v>
      </c>
      <c r="K425" s="1" t="str">
        <f t="shared" si="6"/>
        <v>Third place</v>
      </c>
      <c r="L425" s="5">
        <v>0</v>
      </c>
      <c r="M425" s="5">
        <v>0</v>
      </c>
      <c r="N425" s="5">
        <v>1</v>
      </c>
    </row>
    <row r="426" spans="1:14" x14ac:dyDescent="0.25">
      <c r="A426" t="s">
        <v>64</v>
      </c>
      <c r="B426">
        <v>44</v>
      </c>
      <c r="C426" t="s">
        <v>7</v>
      </c>
      <c r="D426" t="s">
        <v>16</v>
      </c>
      <c r="E426">
        <v>62</v>
      </c>
      <c r="F426" t="s">
        <v>63</v>
      </c>
      <c r="G426">
        <v>0</v>
      </c>
      <c r="H426">
        <v>2018</v>
      </c>
      <c r="I426" t="s">
        <v>41</v>
      </c>
      <c r="J426">
        <v>6</v>
      </c>
      <c r="K426" s="1" t="str">
        <f t="shared" si="6"/>
        <v>other</v>
      </c>
      <c r="L426" s="5">
        <v>0</v>
      </c>
      <c r="M426" s="5">
        <v>0</v>
      </c>
      <c r="N426" s="5">
        <v>0</v>
      </c>
    </row>
    <row r="427" spans="1:14" x14ac:dyDescent="0.25">
      <c r="A427">
        <v>1</v>
      </c>
      <c r="B427">
        <v>5</v>
      </c>
      <c r="C427" t="s">
        <v>11</v>
      </c>
      <c r="D427" t="s">
        <v>17</v>
      </c>
      <c r="E427">
        <v>52</v>
      </c>
      <c r="F427" s="1">
        <v>6.0761388888888886E-2</v>
      </c>
      <c r="G427">
        <v>25</v>
      </c>
      <c r="H427">
        <v>2018</v>
      </c>
      <c r="I427" t="s">
        <v>23</v>
      </c>
      <c r="J427">
        <v>1</v>
      </c>
      <c r="K427" s="1" t="str">
        <f t="shared" si="6"/>
        <v>Win</v>
      </c>
      <c r="L427" s="5">
        <v>1</v>
      </c>
      <c r="M427" s="5">
        <v>0</v>
      </c>
      <c r="N427" s="5">
        <v>0</v>
      </c>
    </row>
    <row r="428" spans="1:14" x14ac:dyDescent="0.25">
      <c r="A428">
        <v>2</v>
      </c>
      <c r="B428">
        <v>44</v>
      </c>
      <c r="C428" t="s">
        <v>7</v>
      </c>
      <c r="D428" t="s">
        <v>16</v>
      </c>
      <c r="E428">
        <v>52</v>
      </c>
      <c r="F428" t="s">
        <v>305</v>
      </c>
      <c r="G428">
        <v>18</v>
      </c>
      <c r="H428">
        <v>2018</v>
      </c>
      <c r="I428" t="s">
        <v>23</v>
      </c>
      <c r="J428">
        <v>2</v>
      </c>
      <c r="K428" s="1" t="str">
        <f t="shared" si="6"/>
        <v>Second place</v>
      </c>
      <c r="L428" s="5">
        <v>0</v>
      </c>
      <c r="M428" s="5">
        <v>1</v>
      </c>
      <c r="N428" s="5">
        <v>0</v>
      </c>
    </row>
    <row r="429" spans="1:14" x14ac:dyDescent="0.25">
      <c r="A429">
        <v>1</v>
      </c>
      <c r="B429">
        <v>44</v>
      </c>
      <c r="C429" t="s">
        <v>7</v>
      </c>
      <c r="D429" t="s">
        <v>16</v>
      </c>
      <c r="E429">
        <v>67</v>
      </c>
      <c r="F429" s="1">
        <v>6.4234317129629626E-2</v>
      </c>
      <c r="G429">
        <v>25</v>
      </c>
      <c r="H429">
        <v>2018</v>
      </c>
      <c r="I429" t="s">
        <v>28</v>
      </c>
      <c r="J429">
        <v>1</v>
      </c>
      <c r="K429" s="1" t="str">
        <f t="shared" si="6"/>
        <v>Win</v>
      </c>
      <c r="L429" s="5">
        <v>1</v>
      </c>
      <c r="M429" s="5">
        <v>0</v>
      </c>
      <c r="N429" s="5">
        <v>0</v>
      </c>
    </row>
    <row r="430" spans="1:14" x14ac:dyDescent="0.25">
      <c r="A430" t="s">
        <v>64</v>
      </c>
      <c r="B430">
        <v>5</v>
      </c>
      <c r="C430" t="s">
        <v>11</v>
      </c>
      <c r="D430" t="s">
        <v>17</v>
      </c>
      <c r="E430">
        <v>51</v>
      </c>
      <c r="F430" t="s">
        <v>63</v>
      </c>
      <c r="G430">
        <v>0</v>
      </c>
      <c r="H430">
        <v>2018</v>
      </c>
      <c r="I430" t="s">
        <v>28</v>
      </c>
      <c r="J430">
        <v>14</v>
      </c>
      <c r="K430" s="1" t="str">
        <f t="shared" si="6"/>
        <v>other</v>
      </c>
      <c r="L430" s="5">
        <v>0</v>
      </c>
      <c r="M430" s="5">
        <v>0</v>
      </c>
      <c r="N430" s="5">
        <v>0</v>
      </c>
    </row>
    <row r="431" spans="1:14" x14ac:dyDescent="0.25">
      <c r="A431">
        <v>1</v>
      </c>
      <c r="B431">
        <v>44</v>
      </c>
      <c r="C431" t="s">
        <v>7</v>
      </c>
      <c r="D431" t="s">
        <v>16</v>
      </c>
      <c r="E431">
        <v>70</v>
      </c>
      <c r="F431" s="1">
        <v>6.7551238425925933E-2</v>
      </c>
      <c r="G431">
        <v>25</v>
      </c>
      <c r="H431">
        <v>2018</v>
      </c>
      <c r="I431" t="s">
        <v>29</v>
      </c>
      <c r="J431">
        <v>1</v>
      </c>
      <c r="K431" s="1" t="str">
        <f t="shared" si="6"/>
        <v>Win</v>
      </c>
      <c r="L431" s="5">
        <v>1</v>
      </c>
      <c r="M431" s="5">
        <v>0</v>
      </c>
      <c r="N431" s="5">
        <v>0</v>
      </c>
    </row>
    <row r="432" spans="1:14" x14ac:dyDescent="0.25">
      <c r="A432">
        <v>2</v>
      </c>
      <c r="B432">
        <v>5</v>
      </c>
      <c r="C432" t="s">
        <v>11</v>
      </c>
      <c r="D432" t="s">
        <v>17</v>
      </c>
      <c r="E432">
        <v>70</v>
      </c>
      <c r="F432" t="s">
        <v>306</v>
      </c>
      <c r="G432">
        <v>18</v>
      </c>
      <c r="H432">
        <v>2018</v>
      </c>
      <c r="I432" t="s">
        <v>29</v>
      </c>
      <c r="J432">
        <v>4</v>
      </c>
      <c r="K432" s="1" t="str">
        <f t="shared" si="6"/>
        <v>Second place</v>
      </c>
      <c r="L432" s="5">
        <v>0</v>
      </c>
      <c r="M432" s="5">
        <v>1</v>
      </c>
      <c r="N432" s="5">
        <v>0</v>
      </c>
    </row>
    <row r="433" spans="1:14" x14ac:dyDescent="0.25">
      <c r="A433">
        <v>1</v>
      </c>
      <c r="B433">
        <v>5</v>
      </c>
      <c r="C433" t="s">
        <v>11</v>
      </c>
      <c r="D433" t="s">
        <v>17</v>
      </c>
      <c r="E433">
        <v>44</v>
      </c>
      <c r="F433" s="1">
        <v>5.8037916666666668E-2</v>
      </c>
      <c r="G433">
        <v>25</v>
      </c>
      <c r="H433">
        <v>2018</v>
      </c>
      <c r="I433" t="s">
        <v>24</v>
      </c>
      <c r="J433">
        <v>1</v>
      </c>
      <c r="K433" s="1" t="str">
        <f t="shared" si="6"/>
        <v>Win</v>
      </c>
      <c r="L433" s="5">
        <v>1</v>
      </c>
      <c r="M433" s="5">
        <v>0</v>
      </c>
      <c r="N433" s="5">
        <v>0</v>
      </c>
    </row>
    <row r="434" spans="1:14" x14ac:dyDescent="0.25">
      <c r="A434">
        <v>2</v>
      </c>
      <c r="B434">
        <v>44</v>
      </c>
      <c r="C434" t="s">
        <v>7</v>
      </c>
      <c r="D434" t="s">
        <v>16</v>
      </c>
      <c r="E434">
        <v>44</v>
      </c>
      <c r="F434" t="s">
        <v>307</v>
      </c>
      <c r="G434">
        <v>18</v>
      </c>
      <c r="H434">
        <v>2018</v>
      </c>
      <c r="I434" t="s">
        <v>24</v>
      </c>
      <c r="J434">
        <v>2</v>
      </c>
      <c r="K434" s="1" t="str">
        <f t="shared" si="6"/>
        <v>Second place</v>
      </c>
      <c r="L434" s="5">
        <v>0</v>
      </c>
      <c r="M434" s="5">
        <v>1</v>
      </c>
      <c r="N434" s="5">
        <v>0</v>
      </c>
    </row>
    <row r="435" spans="1:14" x14ac:dyDescent="0.25">
      <c r="A435">
        <v>1</v>
      </c>
      <c r="B435">
        <v>44</v>
      </c>
      <c r="C435" t="s">
        <v>7</v>
      </c>
      <c r="D435" t="s">
        <v>16</v>
      </c>
      <c r="E435">
        <v>53</v>
      </c>
      <c r="F435" s="1">
        <v>5.3408379629629632E-2</v>
      </c>
      <c r="G435">
        <v>25</v>
      </c>
      <c r="H435">
        <v>2018</v>
      </c>
      <c r="I435" t="s">
        <v>32</v>
      </c>
      <c r="J435">
        <v>2</v>
      </c>
      <c r="K435" s="1" t="str">
        <f t="shared" si="6"/>
        <v>Win</v>
      </c>
      <c r="L435" s="5">
        <v>1</v>
      </c>
      <c r="M435" s="5">
        <v>0</v>
      </c>
      <c r="N435" s="5">
        <v>0</v>
      </c>
    </row>
    <row r="436" spans="1:14" x14ac:dyDescent="0.25">
      <c r="A436">
        <v>4</v>
      </c>
      <c r="B436">
        <v>5</v>
      </c>
      <c r="C436" t="s">
        <v>11</v>
      </c>
      <c r="D436" t="s">
        <v>17</v>
      </c>
      <c r="E436">
        <v>53</v>
      </c>
      <c r="F436" t="s">
        <v>308</v>
      </c>
      <c r="G436">
        <v>12</v>
      </c>
      <c r="H436">
        <v>2018</v>
      </c>
      <c r="I436" t="s">
        <v>32</v>
      </c>
      <c r="J436">
        <v>3</v>
      </c>
      <c r="K436" s="1" t="str">
        <f t="shared" si="6"/>
        <v>other</v>
      </c>
      <c r="L436" s="5">
        <v>0</v>
      </c>
      <c r="M436" s="5">
        <v>0</v>
      </c>
      <c r="N436" s="5">
        <v>0</v>
      </c>
    </row>
    <row r="437" spans="1:14" x14ac:dyDescent="0.25">
      <c r="A437">
        <v>1</v>
      </c>
      <c r="B437">
        <v>44</v>
      </c>
      <c r="C437" t="s">
        <v>7</v>
      </c>
      <c r="D437" t="s">
        <v>16</v>
      </c>
      <c r="E437">
        <v>61</v>
      </c>
      <c r="F437" s="1">
        <v>7.7217719907407403E-2</v>
      </c>
      <c r="G437">
        <v>25</v>
      </c>
      <c r="H437">
        <v>2018</v>
      </c>
      <c r="I437" t="s">
        <v>38</v>
      </c>
      <c r="J437">
        <v>1</v>
      </c>
      <c r="K437" s="1" t="str">
        <f t="shared" si="6"/>
        <v>Win</v>
      </c>
      <c r="L437" s="5">
        <v>1</v>
      </c>
      <c r="M437" s="5">
        <v>0</v>
      </c>
      <c r="N437" s="5">
        <v>0</v>
      </c>
    </row>
    <row r="438" spans="1:14" x14ac:dyDescent="0.25">
      <c r="A438">
        <v>3</v>
      </c>
      <c r="B438">
        <v>5</v>
      </c>
      <c r="C438" t="s">
        <v>11</v>
      </c>
      <c r="D438" t="s">
        <v>17</v>
      </c>
      <c r="E438">
        <v>61</v>
      </c>
      <c r="F438" t="s">
        <v>309</v>
      </c>
      <c r="G438">
        <v>15</v>
      </c>
      <c r="H438">
        <v>2018</v>
      </c>
      <c r="I438" t="s">
        <v>38</v>
      </c>
      <c r="J438">
        <v>3</v>
      </c>
      <c r="K438" s="1" t="str">
        <f t="shared" si="6"/>
        <v>Third place</v>
      </c>
      <c r="L438" s="5">
        <v>0</v>
      </c>
      <c r="M438" s="5">
        <v>0</v>
      </c>
      <c r="N438" s="5">
        <v>1</v>
      </c>
    </row>
    <row r="439" spans="1:14" x14ac:dyDescent="0.25">
      <c r="A439">
        <v>1</v>
      </c>
      <c r="B439">
        <v>44</v>
      </c>
      <c r="C439" t="s">
        <v>7</v>
      </c>
      <c r="D439" t="s">
        <v>16</v>
      </c>
      <c r="E439">
        <v>53</v>
      </c>
      <c r="F439" s="1">
        <v>6.0708113425925921E-2</v>
      </c>
      <c r="G439">
        <v>25</v>
      </c>
      <c r="H439">
        <v>2018</v>
      </c>
      <c r="I439" t="s">
        <v>40</v>
      </c>
      <c r="J439">
        <v>2</v>
      </c>
      <c r="K439" s="1" t="str">
        <f t="shared" si="6"/>
        <v>Win</v>
      </c>
      <c r="L439" s="5">
        <v>1</v>
      </c>
      <c r="M439" s="5">
        <v>0</v>
      </c>
      <c r="N439" s="5">
        <v>0</v>
      </c>
    </row>
    <row r="440" spans="1:14" x14ac:dyDescent="0.25">
      <c r="A440">
        <v>3</v>
      </c>
      <c r="B440">
        <v>5</v>
      </c>
      <c r="C440" t="s">
        <v>11</v>
      </c>
      <c r="D440" t="s">
        <v>17</v>
      </c>
      <c r="E440">
        <v>53</v>
      </c>
      <c r="F440" t="s">
        <v>310</v>
      </c>
      <c r="G440">
        <v>15</v>
      </c>
      <c r="H440">
        <v>2018</v>
      </c>
      <c r="I440" t="s">
        <v>40</v>
      </c>
      <c r="J440">
        <v>3</v>
      </c>
      <c r="K440" s="1" t="str">
        <f t="shared" si="6"/>
        <v>Third place</v>
      </c>
      <c r="L440" s="5">
        <v>0</v>
      </c>
      <c r="M440" s="5">
        <v>0</v>
      </c>
      <c r="N440" s="5">
        <v>1</v>
      </c>
    </row>
    <row r="441" spans="1:14" x14ac:dyDescent="0.25">
      <c r="A441">
        <v>1</v>
      </c>
      <c r="B441">
        <v>44</v>
      </c>
      <c r="C441" t="s">
        <v>7</v>
      </c>
      <c r="D441" t="s">
        <v>16</v>
      </c>
      <c r="E441">
        <v>53</v>
      </c>
      <c r="F441" s="1">
        <v>6.0614143518518515E-2</v>
      </c>
      <c r="G441">
        <v>25</v>
      </c>
      <c r="H441">
        <v>2018</v>
      </c>
      <c r="I441" t="s">
        <v>21</v>
      </c>
      <c r="J441">
        <v>1</v>
      </c>
      <c r="K441" s="1" t="str">
        <f t="shared" si="6"/>
        <v>Win</v>
      </c>
      <c r="L441" s="5">
        <v>1</v>
      </c>
      <c r="M441" s="5">
        <v>0</v>
      </c>
      <c r="N441" s="5">
        <v>0</v>
      </c>
    </row>
    <row r="442" spans="1:14" x14ac:dyDescent="0.25">
      <c r="A442">
        <v>6</v>
      </c>
      <c r="B442">
        <v>5</v>
      </c>
      <c r="C442" t="s">
        <v>11</v>
      </c>
      <c r="D442" t="s">
        <v>17</v>
      </c>
      <c r="E442">
        <v>53</v>
      </c>
      <c r="F442" t="s">
        <v>311</v>
      </c>
      <c r="G442">
        <v>8</v>
      </c>
      <c r="H442">
        <v>2018</v>
      </c>
      <c r="I442" t="s">
        <v>21</v>
      </c>
      <c r="J442">
        <v>8</v>
      </c>
      <c r="K442" s="1" t="str">
        <f t="shared" si="6"/>
        <v>other</v>
      </c>
      <c r="L442" s="5">
        <v>0</v>
      </c>
      <c r="M442" s="5">
        <v>0</v>
      </c>
      <c r="N442" s="5">
        <v>0</v>
      </c>
    </row>
    <row r="443" spans="1:14" x14ac:dyDescent="0.25">
      <c r="A443">
        <v>3</v>
      </c>
      <c r="B443">
        <v>44</v>
      </c>
      <c r="C443" t="s">
        <v>7</v>
      </c>
      <c r="D443" t="s">
        <v>16</v>
      </c>
      <c r="E443">
        <v>56</v>
      </c>
      <c r="F443" t="s">
        <v>312</v>
      </c>
      <c r="G443">
        <v>15</v>
      </c>
      <c r="H443">
        <v>2018</v>
      </c>
      <c r="I443" t="s">
        <v>37</v>
      </c>
      <c r="J443">
        <v>1</v>
      </c>
      <c r="K443" s="1" t="str">
        <f t="shared" si="6"/>
        <v>Third place</v>
      </c>
      <c r="L443" s="5">
        <v>0</v>
      </c>
      <c r="M443" s="5">
        <v>0</v>
      </c>
      <c r="N443" s="5">
        <v>1</v>
      </c>
    </row>
    <row r="444" spans="1:14" x14ac:dyDescent="0.25">
      <c r="A444">
        <v>4</v>
      </c>
      <c r="B444">
        <v>5</v>
      </c>
      <c r="C444" t="s">
        <v>11</v>
      </c>
      <c r="D444" t="s">
        <v>17</v>
      </c>
      <c r="E444">
        <v>56</v>
      </c>
      <c r="F444" t="s">
        <v>313</v>
      </c>
      <c r="G444">
        <v>12</v>
      </c>
      <c r="H444">
        <v>2018</v>
      </c>
      <c r="I444" t="s">
        <v>37</v>
      </c>
      <c r="J444">
        <v>5</v>
      </c>
      <c r="K444" s="1" t="str">
        <f t="shared" si="6"/>
        <v>other</v>
      </c>
      <c r="L444" s="5">
        <v>0</v>
      </c>
      <c r="M444" s="5">
        <v>0</v>
      </c>
      <c r="N444" s="5">
        <v>0</v>
      </c>
    </row>
    <row r="445" spans="1:14" x14ac:dyDescent="0.25">
      <c r="A445">
        <v>2</v>
      </c>
      <c r="B445">
        <v>5</v>
      </c>
      <c r="C445" t="s">
        <v>11</v>
      </c>
      <c r="D445" t="s">
        <v>17</v>
      </c>
      <c r="E445">
        <v>71</v>
      </c>
      <c r="F445" t="s">
        <v>314</v>
      </c>
      <c r="G445">
        <v>18</v>
      </c>
      <c r="H445">
        <v>2018</v>
      </c>
      <c r="I445" t="s">
        <v>43</v>
      </c>
      <c r="J445">
        <v>3</v>
      </c>
      <c r="K445" s="1" t="str">
        <f t="shared" si="6"/>
        <v>Second place</v>
      </c>
      <c r="L445" s="5">
        <v>0</v>
      </c>
      <c r="M445" s="5">
        <v>1</v>
      </c>
      <c r="N445" s="5">
        <v>0</v>
      </c>
    </row>
    <row r="446" spans="1:14" x14ac:dyDescent="0.25">
      <c r="A446">
        <v>4</v>
      </c>
      <c r="B446">
        <v>44</v>
      </c>
      <c r="C446" t="s">
        <v>7</v>
      </c>
      <c r="D446" t="s">
        <v>16</v>
      </c>
      <c r="E446">
        <v>71</v>
      </c>
      <c r="F446" t="s">
        <v>315</v>
      </c>
      <c r="G446">
        <v>12</v>
      </c>
      <c r="H446">
        <v>2018</v>
      </c>
      <c r="I446" t="s">
        <v>43</v>
      </c>
      <c r="J446">
        <v>4</v>
      </c>
      <c r="K446" s="1" t="str">
        <f t="shared" si="6"/>
        <v>other</v>
      </c>
      <c r="L446" s="5">
        <v>0</v>
      </c>
      <c r="M446" s="5">
        <v>0</v>
      </c>
      <c r="N446" s="5">
        <v>0</v>
      </c>
    </row>
    <row r="447" spans="1:14" x14ac:dyDescent="0.25">
      <c r="A447">
        <v>1</v>
      </c>
      <c r="B447">
        <v>44</v>
      </c>
      <c r="C447" t="s">
        <v>7</v>
      </c>
      <c r="D447" t="s">
        <v>16</v>
      </c>
      <c r="E447">
        <v>71</v>
      </c>
      <c r="F447" s="1">
        <v>6.0521597222222223E-2</v>
      </c>
      <c r="G447">
        <v>25</v>
      </c>
      <c r="H447">
        <v>2018</v>
      </c>
      <c r="I447" t="s">
        <v>30</v>
      </c>
      <c r="J447">
        <v>1</v>
      </c>
      <c r="K447" s="1" t="str">
        <f t="shared" si="6"/>
        <v>Win</v>
      </c>
      <c r="L447" s="5">
        <v>1</v>
      </c>
      <c r="M447" s="5">
        <v>0</v>
      </c>
      <c r="N447" s="5">
        <v>0</v>
      </c>
    </row>
    <row r="448" spans="1:14" x14ac:dyDescent="0.25">
      <c r="A448">
        <v>6</v>
      </c>
      <c r="B448">
        <v>5</v>
      </c>
      <c r="C448" t="s">
        <v>11</v>
      </c>
      <c r="D448" t="s">
        <v>17</v>
      </c>
      <c r="E448">
        <v>71</v>
      </c>
      <c r="F448" t="s">
        <v>316</v>
      </c>
      <c r="G448">
        <v>8</v>
      </c>
      <c r="H448">
        <v>2018</v>
      </c>
      <c r="I448" t="s">
        <v>30</v>
      </c>
      <c r="J448">
        <v>2</v>
      </c>
      <c r="K448" s="1" t="str">
        <f t="shared" si="6"/>
        <v>other</v>
      </c>
      <c r="L448" s="5">
        <v>0</v>
      </c>
      <c r="M448" s="5">
        <v>0</v>
      </c>
      <c r="N448" s="5">
        <v>0</v>
      </c>
    </row>
    <row r="449" spans="1:14" x14ac:dyDescent="0.25">
      <c r="A449">
        <v>1</v>
      </c>
      <c r="B449">
        <v>44</v>
      </c>
      <c r="C449" t="s">
        <v>7</v>
      </c>
      <c r="D449" t="s">
        <v>16</v>
      </c>
      <c r="E449">
        <v>55</v>
      </c>
      <c r="F449" s="1">
        <v>6.921738425925926E-2</v>
      </c>
      <c r="G449">
        <v>25</v>
      </c>
      <c r="H449">
        <v>2018</v>
      </c>
      <c r="I449" t="s">
        <v>25</v>
      </c>
      <c r="J449">
        <v>1</v>
      </c>
      <c r="K449" s="1" t="str">
        <f t="shared" si="6"/>
        <v>Win</v>
      </c>
      <c r="L449" s="5">
        <v>1</v>
      </c>
      <c r="M449" s="5">
        <v>0</v>
      </c>
      <c r="N449" s="5">
        <v>0</v>
      </c>
    </row>
    <row r="450" spans="1:14" x14ac:dyDescent="0.25">
      <c r="A450">
        <v>2</v>
      </c>
      <c r="B450">
        <v>5</v>
      </c>
      <c r="C450" t="s">
        <v>11</v>
      </c>
      <c r="D450" t="s">
        <v>17</v>
      </c>
      <c r="E450">
        <v>55</v>
      </c>
      <c r="F450" t="s">
        <v>317</v>
      </c>
      <c r="G450">
        <v>18</v>
      </c>
      <c r="H450">
        <v>2018</v>
      </c>
      <c r="I450" t="s">
        <v>25</v>
      </c>
      <c r="J450">
        <v>3</v>
      </c>
      <c r="K450" s="1" t="str">
        <f t="shared" si="6"/>
        <v>Second place</v>
      </c>
      <c r="L450" s="5">
        <v>0</v>
      </c>
      <c r="M450" s="5">
        <v>1</v>
      </c>
      <c r="N450" s="5">
        <v>0</v>
      </c>
    </row>
    <row r="451" spans="1:14" x14ac:dyDescent="0.25">
      <c r="A451">
        <v>2</v>
      </c>
      <c r="B451">
        <v>44</v>
      </c>
      <c r="C451" t="s">
        <v>7</v>
      </c>
      <c r="D451" t="s">
        <v>16</v>
      </c>
      <c r="E451">
        <v>58</v>
      </c>
      <c r="F451" t="s">
        <v>318</v>
      </c>
      <c r="G451">
        <v>18</v>
      </c>
      <c r="H451">
        <v>2019</v>
      </c>
      <c r="I451" t="s">
        <v>39</v>
      </c>
      <c r="J451">
        <v>1</v>
      </c>
      <c r="K451" s="1" t="str">
        <f t="shared" ref="K451:K514" si="7">IF( A451=1,"Win",IF( A451=2,"Second place",IF( A451=3,"Third place","other")))</f>
        <v>Second place</v>
      </c>
      <c r="L451" s="5">
        <v>0</v>
      </c>
      <c r="M451" s="5">
        <v>1</v>
      </c>
      <c r="N451" s="5">
        <v>0</v>
      </c>
    </row>
    <row r="452" spans="1:14" x14ac:dyDescent="0.25">
      <c r="A452">
        <v>4</v>
      </c>
      <c r="B452">
        <v>5</v>
      </c>
      <c r="C452" t="s">
        <v>11</v>
      </c>
      <c r="D452" t="s">
        <v>17</v>
      </c>
      <c r="E452">
        <v>58</v>
      </c>
      <c r="F452" t="s">
        <v>319</v>
      </c>
      <c r="G452">
        <v>12</v>
      </c>
      <c r="H452">
        <v>2019</v>
      </c>
      <c r="I452" t="s">
        <v>39</v>
      </c>
      <c r="J452">
        <v>3</v>
      </c>
      <c r="K452" s="1" t="str">
        <f t="shared" si="7"/>
        <v>other</v>
      </c>
      <c r="L452" s="5">
        <v>0</v>
      </c>
      <c r="M452" s="5">
        <v>0</v>
      </c>
      <c r="N452" s="5">
        <v>0</v>
      </c>
    </row>
    <row r="453" spans="1:14" x14ac:dyDescent="0.25">
      <c r="A453">
        <v>1</v>
      </c>
      <c r="B453">
        <v>44</v>
      </c>
      <c r="C453" t="s">
        <v>7</v>
      </c>
      <c r="D453" t="s">
        <v>16</v>
      </c>
      <c r="E453">
        <v>57</v>
      </c>
      <c r="F453" s="1">
        <v>6.552424768518518E-2</v>
      </c>
      <c r="G453">
        <v>25</v>
      </c>
      <c r="H453">
        <v>2019</v>
      </c>
      <c r="I453" t="s">
        <v>35</v>
      </c>
      <c r="J453">
        <v>2</v>
      </c>
      <c r="K453" s="1" t="str">
        <f t="shared" si="7"/>
        <v>Win</v>
      </c>
      <c r="L453" s="5">
        <v>1</v>
      </c>
      <c r="M453" s="5">
        <v>0</v>
      </c>
      <c r="N453" s="5">
        <v>0</v>
      </c>
    </row>
    <row r="454" spans="1:14" x14ac:dyDescent="0.25">
      <c r="A454">
        <v>5</v>
      </c>
      <c r="B454">
        <v>5</v>
      </c>
      <c r="C454" t="s">
        <v>11</v>
      </c>
      <c r="D454" t="s">
        <v>17</v>
      </c>
      <c r="E454">
        <v>57</v>
      </c>
      <c r="F454" t="s">
        <v>320</v>
      </c>
      <c r="G454">
        <v>10</v>
      </c>
      <c r="H454">
        <v>2019</v>
      </c>
      <c r="I454" t="s">
        <v>35</v>
      </c>
      <c r="J454">
        <v>3</v>
      </c>
      <c r="K454" s="1" t="str">
        <f t="shared" si="7"/>
        <v>other</v>
      </c>
      <c r="L454" s="5">
        <v>0</v>
      </c>
      <c r="M454" s="5">
        <v>0</v>
      </c>
      <c r="N454" s="5">
        <v>0</v>
      </c>
    </row>
    <row r="455" spans="1:14" x14ac:dyDescent="0.25">
      <c r="A455">
        <v>1</v>
      </c>
      <c r="B455">
        <v>44</v>
      </c>
      <c r="C455" t="s">
        <v>7</v>
      </c>
      <c r="D455" t="s">
        <v>16</v>
      </c>
      <c r="E455">
        <v>56</v>
      </c>
      <c r="F455" s="1">
        <v>6.3962384259259264E-2</v>
      </c>
      <c r="G455">
        <v>25</v>
      </c>
      <c r="H455">
        <v>2019</v>
      </c>
      <c r="I455" t="s">
        <v>22</v>
      </c>
      <c r="J455">
        <v>2</v>
      </c>
      <c r="K455" s="1" t="str">
        <f t="shared" si="7"/>
        <v>Win</v>
      </c>
      <c r="L455" s="5">
        <v>1</v>
      </c>
      <c r="M455" s="5">
        <v>0</v>
      </c>
      <c r="N455" s="5">
        <v>0</v>
      </c>
    </row>
    <row r="456" spans="1:14" x14ac:dyDescent="0.25">
      <c r="A456">
        <v>3</v>
      </c>
      <c r="B456">
        <v>5</v>
      </c>
      <c r="C456" t="s">
        <v>11</v>
      </c>
      <c r="D456" t="s">
        <v>17</v>
      </c>
      <c r="E456">
        <v>56</v>
      </c>
      <c r="F456" t="s">
        <v>321</v>
      </c>
      <c r="G456">
        <v>15</v>
      </c>
      <c r="H456">
        <v>2019</v>
      </c>
      <c r="I456" t="s">
        <v>22</v>
      </c>
      <c r="J456">
        <v>3</v>
      </c>
      <c r="K456" s="1" t="str">
        <f t="shared" si="7"/>
        <v>Third place</v>
      </c>
      <c r="L456" s="5">
        <v>0</v>
      </c>
      <c r="M456" s="5">
        <v>0</v>
      </c>
      <c r="N456" s="5">
        <v>1</v>
      </c>
    </row>
    <row r="457" spans="1:14" x14ac:dyDescent="0.25">
      <c r="A457">
        <v>2</v>
      </c>
      <c r="B457">
        <v>44</v>
      </c>
      <c r="C457" t="s">
        <v>7</v>
      </c>
      <c r="D457" t="s">
        <v>16</v>
      </c>
      <c r="E457">
        <v>51</v>
      </c>
      <c r="F457" t="s">
        <v>322</v>
      </c>
      <c r="G457">
        <v>18</v>
      </c>
      <c r="H457">
        <v>2019</v>
      </c>
      <c r="I457" t="s">
        <v>42</v>
      </c>
      <c r="J457">
        <v>2</v>
      </c>
      <c r="K457" s="1" t="str">
        <f t="shared" si="7"/>
        <v>Second place</v>
      </c>
      <c r="L457" s="5">
        <v>0</v>
      </c>
      <c r="M457" s="5">
        <v>1</v>
      </c>
      <c r="N457" s="5">
        <v>0</v>
      </c>
    </row>
    <row r="458" spans="1:14" x14ac:dyDescent="0.25">
      <c r="A458">
        <v>3</v>
      </c>
      <c r="B458">
        <v>5</v>
      </c>
      <c r="C458" t="s">
        <v>11</v>
      </c>
      <c r="D458" t="s">
        <v>17</v>
      </c>
      <c r="E458">
        <v>51</v>
      </c>
      <c r="F458" t="s">
        <v>323</v>
      </c>
      <c r="G458">
        <v>15</v>
      </c>
      <c r="H458">
        <v>2019</v>
      </c>
      <c r="I458" t="s">
        <v>42</v>
      </c>
      <c r="J458">
        <v>3</v>
      </c>
      <c r="K458" s="1" t="str">
        <f t="shared" si="7"/>
        <v>Third place</v>
      </c>
      <c r="L458" s="5">
        <v>0</v>
      </c>
      <c r="M458" s="5">
        <v>0</v>
      </c>
      <c r="N458" s="5">
        <v>1</v>
      </c>
    </row>
    <row r="459" spans="1:14" x14ac:dyDescent="0.25">
      <c r="A459">
        <v>1</v>
      </c>
      <c r="B459">
        <v>44</v>
      </c>
      <c r="C459" t="s">
        <v>7</v>
      </c>
      <c r="D459" t="s">
        <v>16</v>
      </c>
      <c r="E459">
        <v>66</v>
      </c>
      <c r="F459" s="1">
        <v>6.6556053240740751E-2</v>
      </c>
      <c r="G459">
        <v>26</v>
      </c>
      <c r="H459">
        <v>2019</v>
      </c>
      <c r="I459" t="s">
        <v>26</v>
      </c>
      <c r="J459">
        <v>2</v>
      </c>
      <c r="K459" s="1" t="str">
        <f t="shared" si="7"/>
        <v>Win</v>
      </c>
      <c r="L459" s="5">
        <v>1</v>
      </c>
      <c r="M459" s="5">
        <v>0</v>
      </c>
      <c r="N459" s="5">
        <v>0</v>
      </c>
    </row>
    <row r="460" spans="1:14" x14ac:dyDescent="0.25">
      <c r="A460">
        <v>4</v>
      </c>
      <c r="B460">
        <v>5</v>
      </c>
      <c r="C460" t="s">
        <v>11</v>
      </c>
      <c r="D460" t="s">
        <v>17</v>
      </c>
      <c r="E460">
        <v>66</v>
      </c>
      <c r="F460" t="s">
        <v>324</v>
      </c>
      <c r="G460">
        <v>12</v>
      </c>
      <c r="H460">
        <v>2019</v>
      </c>
      <c r="I460" t="s">
        <v>26</v>
      </c>
      <c r="J460">
        <v>3</v>
      </c>
      <c r="K460" s="1" t="str">
        <f t="shared" si="7"/>
        <v>other</v>
      </c>
      <c r="L460" s="5">
        <v>0</v>
      </c>
      <c r="M460" s="5">
        <v>0</v>
      </c>
      <c r="N460" s="5">
        <v>0</v>
      </c>
    </row>
    <row r="461" spans="1:14" x14ac:dyDescent="0.25">
      <c r="A461">
        <v>1</v>
      </c>
      <c r="B461">
        <v>44</v>
      </c>
      <c r="C461" t="s">
        <v>7</v>
      </c>
      <c r="D461" t="s">
        <v>16</v>
      </c>
      <c r="E461">
        <v>78</v>
      </c>
      <c r="F461" s="1">
        <v>7.1856909722222223E-2</v>
      </c>
      <c r="G461">
        <v>25</v>
      </c>
      <c r="H461">
        <v>2019</v>
      </c>
      <c r="I461" t="s">
        <v>27</v>
      </c>
      <c r="J461">
        <v>1</v>
      </c>
      <c r="K461" s="1" t="str">
        <f t="shared" si="7"/>
        <v>Win</v>
      </c>
      <c r="L461" s="5">
        <v>1</v>
      </c>
      <c r="M461" s="5">
        <v>0</v>
      </c>
      <c r="N461" s="5">
        <v>0</v>
      </c>
    </row>
    <row r="462" spans="1:14" x14ac:dyDescent="0.25">
      <c r="A462">
        <v>2</v>
      </c>
      <c r="B462">
        <v>5</v>
      </c>
      <c r="C462" t="s">
        <v>11</v>
      </c>
      <c r="D462" t="s">
        <v>17</v>
      </c>
      <c r="E462">
        <v>78</v>
      </c>
      <c r="F462" t="s">
        <v>325</v>
      </c>
      <c r="G462">
        <v>18</v>
      </c>
      <c r="H462">
        <v>2019</v>
      </c>
      <c r="I462" t="s">
        <v>27</v>
      </c>
      <c r="J462">
        <v>4</v>
      </c>
      <c r="K462" s="1" t="str">
        <f t="shared" si="7"/>
        <v>Second place</v>
      </c>
      <c r="L462" s="5">
        <v>0</v>
      </c>
      <c r="M462" s="5">
        <v>1</v>
      </c>
      <c r="N462" s="5">
        <v>0</v>
      </c>
    </row>
    <row r="463" spans="1:14" x14ac:dyDescent="0.25">
      <c r="A463">
        <v>1</v>
      </c>
      <c r="B463">
        <v>44</v>
      </c>
      <c r="C463" t="s">
        <v>7</v>
      </c>
      <c r="D463" t="s">
        <v>16</v>
      </c>
      <c r="E463">
        <v>70</v>
      </c>
      <c r="F463" s="1">
        <v>6.1887546296296302E-2</v>
      </c>
      <c r="G463">
        <v>25</v>
      </c>
      <c r="H463">
        <v>2019</v>
      </c>
      <c r="I463" t="s">
        <v>36</v>
      </c>
      <c r="J463">
        <v>1</v>
      </c>
      <c r="K463" s="1" t="str">
        <f t="shared" si="7"/>
        <v>Win</v>
      </c>
      <c r="L463" s="5">
        <v>1</v>
      </c>
      <c r="M463" s="5">
        <v>0</v>
      </c>
      <c r="N463" s="5">
        <v>0</v>
      </c>
    </row>
    <row r="464" spans="1:14" x14ac:dyDescent="0.25">
      <c r="A464">
        <v>2</v>
      </c>
      <c r="B464">
        <v>5</v>
      </c>
      <c r="C464" t="s">
        <v>11</v>
      </c>
      <c r="D464" t="s">
        <v>17</v>
      </c>
      <c r="E464">
        <v>70</v>
      </c>
      <c r="F464" t="s">
        <v>326</v>
      </c>
      <c r="G464">
        <v>18</v>
      </c>
      <c r="H464">
        <v>2019</v>
      </c>
      <c r="I464" t="s">
        <v>36</v>
      </c>
      <c r="J464">
        <v>2</v>
      </c>
      <c r="K464" s="1" t="str">
        <f t="shared" si="7"/>
        <v>Second place</v>
      </c>
      <c r="L464" s="5">
        <v>0</v>
      </c>
      <c r="M464" s="5">
        <v>1</v>
      </c>
      <c r="N464" s="5">
        <v>0</v>
      </c>
    </row>
    <row r="465" spans="1:14" x14ac:dyDescent="0.25">
      <c r="A465">
        <v>1</v>
      </c>
      <c r="B465">
        <v>44</v>
      </c>
      <c r="C465" t="s">
        <v>7</v>
      </c>
      <c r="D465" t="s">
        <v>16</v>
      </c>
      <c r="E465">
        <v>53</v>
      </c>
      <c r="F465" s="1">
        <v>5.8694421296296297E-2</v>
      </c>
      <c r="G465">
        <v>25</v>
      </c>
      <c r="H465">
        <v>2019</v>
      </c>
      <c r="I465" t="s">
        <v>44</v>
      </c>
      <c r="J465">
        <v>1</v>
      </c>
      <c r="K465" s="1" t="str">
        <f t="shared" si="7"/>
        <v>Win</v>
      </c>
      <c r="L465" s="5">
        <v>1</v>
      </c>
      <c r="M465" s="5">
        <v>0</v>
      </c>
      <c r="N465" s="5">
        <v>0</v>
      </c>
    </row>
    <row r="466" spans="1:14" x14ac:dyDescent="0.25">
      <c r="A466">
        <v>5</v>
      </c>
      <c r="B466">
        <v>5</v>
      </c>
      <c r="C466" t="s">
        <v>11</v>
      </c>
      <c r="D466" t="s">
        <v>17</v>
      </c>
      <c r="E466">
        <v>53</v>
      </c>
      <c r="F466" t="s">
        <v>327</v>
      </c>
      <c r="G466">
        <v>11</v>
      </c>
      <c r="H466">
        <v>2019</v>
      </c>
      <c r="I466" t="s">
        <v>44</v>
      </c>
      <c r="J466">
        <v>7</v>
      </c>
      <c r="K466" s="1" t="str">
        <f t="shared" si="7"/>
        <v>other</v>
      </c>
      <c r="L466" s="5">
        <v>0</v>
      </c>
      <c r="M466" s="5">
        <v>0</v>
      </c>
      <c r="N466" s="5">
        <v>0</v>
      </c>
    </row>
    <row r="467" spans="1:14" x14ac:dyDescent="0.25">
      <c r="A467">
        <v>4</v>
      </c>
      <c r="B467">
        <v>5</v>
      </c>
      <c r="C467" t="s">
        <v>11</v>
      </c>
      <c r="D467" t="s">
        <v>17</v>
      </c>
      <c r="E467">
        <v>71</v>
      </c>
      <c r="F467" t="s">
        <v>328</v>
      </c>
      <c r="G467">
        <v>12</v>
      </c>
      <c r="H467">
        <v>2019</v>
      </c>
      <c r="I467" t="s">
        <v>41</v>
      </c>
      <c r="J467">
        <v>4</v>
      </c>
      <c r="K467" s="1" t="str">
        <f t="shared" si="7"/>
        <v>other</v>
      </c>
      <c r="L467" s="5">
        <v>0</v>
      </c>
      <c r="M467" s="5">
        <v>0</v>
      </c>
      <c r="N467" s="5">
        <v>0</v>
      </c>
    </row>
    <row r="468" spans="1:14" x14ac:dyDescent="0.25">
      <c r="A468">
        <v>5</v>
      </c>
      <c r="B468">
        <v>44</v>
      </c>
      <c r="C468" t="s">
        <v>7</v>
      </c>
      <c r="D468" t="s">
        <v>16</v>
      </c>
      <c r="E468">
        <v>71</v>
      </c>
      <c r="F468" t="s">
        <v>329</v>
      </c>
      <c r="G468">
        <v>10</v>
      </c>
      <c r="H468">
        <v>2019</v>
      </c>
      <c r="I468" t="s">
        <v>41</v>
      </c>
      <c r="J468">
        <v>9</v>
      </c>
      <c r="K468" s="1" t="str">
        <f t="shared" si="7"/>
        <v>other</v>
      </c>
      <c r="L468" s="5">
        <v>0</v>
      </c>
      <c r="M468" s="5">
        <v>0</v>
      </c>
      <c r="N468" s="5">
        <v>0</v>
      </c>
    </row>
    <row r="469" spans="1:14" x14ac:dyDescent="0.25">
      <c r="A469">
        <v>1</v>
      </c>
      <c r="B469">
        <v>44</v>
      </c>
      <c r="C469" t="s">
        <v>7</v>
      </c>
      <c r="D469" t="s">
        <v>16</v>
      </c>
      <c r="E469">
        <v>52</v>
      </c>
      <c r="F469" s="1">
        <v>5.6347824074074071E-2</v>
      </c>
      <c r="G469">
        <v>26</v>
      </c>
      <c r="H469">
        <v>2019</v>
      </c>
      <c r="I469" t="s">
        <v>23</v>
      </c>
      <c r="J469">
        <v>2</v>
      </c>
      <c r="K469" s="1" t="str">
        <f t="shared" si="7"/>
        <v>Win</v>
      </c>
      <c r="L469" s="5">
        <v>1</v>
      </c>
      <c r="M469" s="5">
        <v>0</v>
      </c>
      <c r="N469" s="5">
        <v>0</v>
      </c>
    </row>
    <row r="470" spans="1:14" x14ac:dyDescent="0.25">
      <c r="A470">
        <v>16</v>
      </c>
      <c r="B470">
        <v>5</v>
      </c>
      <c r="C470" t="s">
        <v>11</v>
      </c>
      <c r="D470" t="s">
        <v>17</v>
      </c>
      <c r="E470">
        <v>51</v>
      </c>
      <c r="F470" t="s">
        <v>75</v>
      </c>
      <c r="G470">
        <v>0</v>
      </c>
      <c r="H470">
        <v>2019</v>
      </c>
      <c r="I470" t="s">
        <v>23</v>
      </c>
      <c r="J470">
        <v>6</v>
      </c>
      <c r="K470" s="1" t="str">
        <f t="shared" si="7"/>
        <v>other</v>
      </c>
      <c r="L470" s="5">
        <v>0</v>
      </c>
      <c r="M470" s="5">
        <v>0</v>
      </c>
      <c r="N470" s="5">
        <v>0</v>
      </c>
    </row>
    <row r="471" spans="1:14" x14ac:dyDescent="0.25">
      <c r="A471">
        <v>2</v>
      </c>
      <c r="B471">
        <v>5</v>
      </c>
      <c r="C471" t="s">
        <v>11</v>
      </c>
      <c r="D471" t="s">
        <v>17</v>
      </c>
      <c r="E471">
        <v>64</v>
      </c>
      <c r="F471" t="s">
        <v>330</v>
      </c>
      <c r="G471">
        <v>18</v>
      </c>
      <c r="H471">
        <v>2019</v>
      </c>
      <c r="I471" t="s">
        <v>28</v>
      </c>
      <c r="J471">
        <v>1</v>
      </c>
      <c r="K471" s="1" t="str">
        <f t="shared" si="7"/>
        <v>Second place</v>
      </c>
      <c r="L471" s="5">
        <v>0</v>
      </c>
      <c r="M471" s="5">
        <v>1</v>
      </c>
      <c r="N471" s="5">
        <v>0</v>
      </c>
    </row>
    <row r="472" spans="1:14" x14ac:dyDescent="0.25">
      <c r="A472">
        <v>9</v>
      </c>
      <c r="B472">
        <v>44</v>
      </c>
      <c r="C472" t="s">
        <v>7</v>
      </c>
      <c r="D472" t="s">
        <v>16</v>
      </c>
      <c r="E472">
        <v>64</v>
      </c>
      <c r="F472" t="s">
        <v>331</v>
      </c>
      <c r="G472">
        <v>2</v>
      </c>
      <c r="H472">
        <v>2019</v>
      </c>
      <c r="I472" t="s">
        <v>28</v>
      </c>
      <c r="J472">
        <v>20</v>
      </c>
      <c r="K472" s="1" t="str">
        <f t="shared" si="7"/>
        <v>other</v>
      </c>
      <c r="L472" s="5">
        <v>0</v>
      </c>
      <c r="M472" s="5">
        <v>0</v>
      </c>
      <c r="N472" s="5">
        <v>0</v>
      </c>
    </row>
    <row r="473" spans="1:14" x14ac:dyDescent="0.25">
      <c r="A473">
        <v>1</v>
      </c>
      <c r="B473">
        <v>44</v>
      </c>
      <c r="C473" t="s">
        <v>7</v>
      </c>
      <c r="D473" t="s">
        <v>16</v>
      </c>
      <c r="E473">
        <v>70</v>
      </c>
      <c r="F473" s="1">
        <v>6.6016157407407405E-2</v>
      </c>
      <c r="G473">
        <v>25</v>
      </c>
      <c r="H473">
        <v>2019</v>
      </c>
      <c r="I473" t="s">
        <v>29</v>
      </c>
      <c r="J473">
        <v>3</v>
      </c>
      <c r="K473" s="1" t="str">
        <f t="shared" si="7"/>
        <v>Win</v>
      </c>
      <c r="L473" s="5">
        <v>1</v>
      </c>
      <c r="M473" s="5">
        <v>0</v>
      </c>
      <c r="N473" s="5">
        <v>0</v>
      </c>
    </row>
    <row r="474" spans="1:14" x14ac:dyDescent="0.25">
      <c r="A474">
        <v>3</v>
      </c>
      <c r="B474">
        <v>5</v>
      </c>
      <c r="C474" t="s">
        <v>11</v>
      </c>
      <c r="D474" t="s">
        <v>17</v>
      </c>
      <c r="E474">
        <v>70</v>
      </c>
      <c r="F474" t="s">
        <v>332</v>
      </c>
      <c r="G474">
        <v>15</v>
      </c>
      <c r="H474">
        <v>2019</v>
      </c>
      <c r="I474" t="s">
        <v>29</v>
      </c>
      <c r="J474">
        <v>5</v>
      </c>
      <c r="K474" s="1" t="str">
        <f t="shared" si="7"/>
        <v>Third place</v>
      </c>
      <c r="L474" s="5">
        <v>0</v>
      </c>
      <c r="M474" s="5">
        <v>0</v>
      </c>
      <c r="N474" s="5">
        <v>1</v>
      </c>
    </row>
    <row r="475" spans="1:14" x14ac:dyDescent="0.25">
      <c r="A475">
        <v>2</v>
      </c>
      <c r="B475">
        <v>44</v>
      </c>
      <c r="C475" t="s">
        <v>7</v>
      </c>
      <c r="D475" t="s">
        <v>16</v>
      </c>
      <c r="E475">
        <v>44</v>
      </c>
      <c r="F475" t="s">
        <v>333</v>
      </c>
      <c r="G475">
        <v>18</v>
      </c>
      <c r="H475">
        <v>2019</v>
      </c>
      <c r="I475" t="s">
        <v>24</v>
      </c>
      <c r="J475">
        <v>2</v>
      </c>
      <c r="K475" s="1" t="str">
        <f t="shared" si="7"/>
        <v>Second place</v>
      </c>
      <c r="L475" s="5">
        <v>0</v>
      </c>
      <c r="M475" s="5">
        <v>1</v>
      </c>
      <c r="N475" s="5">
        <v>0</v>
      </c>
    </row>
    <row r="476" spans="1:14" x14ac:dyDescent="0.25">
      <c r="A476">
        <v>4</v>
      </c>
      <c r="B476">
        <v>5</v>
      </c>
      <c r="C476" t="s">
        <v>11</v>
      </c>
      <c r="D476" t="s">
        <v>17</v>
      </c>
      <c r="E476">
        <v>44</v>
      </c>
      <c r="F476" t="s">
        <v>334</v>
      </c>
      <c r="G476">
        <v>13</v>
      </c>
      <c r="H476">
        <v>2019</v>
      </c>
      <c r="I476" t="s">
        <v>24</v>
      </c>
      <c r="J476">
        <v>3</v>
      </c>
      <c r="K476" s="1" t="str">
        <f t="shared" si="7"/>
        <v>other</v>
      </c>
      <c r="L476" s="5">
        <v>0</v>
      </c>
      <c r="M476" s="5">
        <v>0</v>
      </c>
      <c r="N476" s="5">
        <v>0</v>
      </c>
    </row>
    <row r="477" spans="1:14" x14ac:dyDescent="0.25">
      <c r="A477">
        <v>3</v>
      </c>
      <c r="B477">
        <v>44</v>
      </c>
      <c r="C477" t="s">
        <v>7</v>
      </c>
      <c r="D477" t="s">
        <v>16</v>
      </c>
      <c r="E477">
        <v>53</v>
      </c>
      <c r="F477" t="s">
        <v>335</v>
      </c>
      <c r="G477">
        <v>16</v>
      </c>
      <c r="H477">
        <v>2019</v>
      </c>
      <c r="I477" t="s">
        <v>32</v>
      </c>
      <c r="J477">
        <v>2</v>
      </c>
      <c r="K477" s="1" t="str">
        <f t="shared" si="7"/>
        <v>Third place</v>
      </c>
      <c r="L477" s="5">
        <v>0</v>
      </c>
      <c r="M477" s="5">
        <v>0</v>
      </c>
      <c r="N477" s="5">
        <v>1</v>
      </c>
    </row>
    <row r="478" spans="1:14" x14ac:dyDescent="0.25">
      <c r="A478">
        <v>13</v>
      </c>
      <c r="B478">
        <v>5</v>
      </c>
      <c r="C478" t="s">
        <v>11</v>
      </c>
      <c r="D478" t="s">
        <v>17</v>
      </c>
      <c r="E478">
        <v>52</v>
      </c>
      <c r="F478" t="s">
        <v>75</v>
      </c>
      <c r="G478">
        <v>0</v>
      </c>
      <c r="H478">
        <v>2019</v>
      </c>
      <c r="I478" t="s">
        <v>32</v>
      </c>
      <c r="J478">
        <v>4</v>
      </c>
      <c r="K478" s="1" t="str">
        <f t="shared" si="7"/>
        <v>other</v>
      </c>
      <c r="L478" s="5">
        <v>0</v>
      </c>
      <c r="M478" s="5">
        <v>0</v>
      </c>
      <c r="N478" s="5">
        <v>0</v>
      </c>
    </row>
    <row r="479" spans="1:14" x14ac:dyDescent="0.25">
      <c r="A479">
        <v>1</v>
      </c>
      <c r="B479">
        <v>5</v>
      </c>
      <c r="C479" t="s">
        <v>11</v>
      </c>
      <c r="D479" t="s">
        <v>17</v>
      </c>
      <c r="E479">
        <v>61</v>
      </c>
      <c r="F479" s="1">
        <v>8.2334108796296296E-2</v>
      </c>
      <c r="G479">
        <v>25</v>
      </c>
      <c r="H479">
        <v>2019</v>
      </c>
      <c r="I479" t="s">
        <v>38</v>
      </c>
      <c r="J479">
        <v>2</v>
      </c>
      <c r="K479" s="1" t="str">
        <f t="shared" si="7"/>
        <v>Win</v>
      </c>
      <c r="L479" s="5">
        <v>1</v>
      </c>
      <c r="M479" s="5">
        <v>0</v>
      </c>
      <c r="N479" s="5">
        <v>0</v>
      </c>
    </row>
    <row r="480" spans="1:14" x14ac:dyDescent="0.25">
      <c r="A480">
        <v>4</v>
      </c>
      <c r="B480">
        <v>44</v>
      </c>
      <c r="C480" t="s">
        <v>7</v>
      </c>
      <c r="D480" t="s">
        <v>16</v>
      </c>
      <c r="E480">
        <v>61</v>
      </c>
      <c r="F480" t="s">
        <v>336</v>
      </c>
      <c r="G480">
        <v>12</v>
      </c>
      <c r="H480">
        <v>2019</v>
      </c>
      <c r="I480" t="s">
        <v>38</v>
      </c>
      <c r="J480">
        <v>3</v>
      </c>
      <c r="K480" s="1" t="str">
        <f t="shared" si="7"/>
        <v>other</v>
      </c>
      <c r="L480" s="5">
        <v>0</v>
      </c>
      <c r="M480" s="5">
        <v>0</v>
      </c>
      <c r="N480" s="5">
        <v>0</v>
      </c>
    </row>
    <row r="481" spans="1:14" x14ac:dyDescent="0.25">
      <c r="A481">
        <v>1</v>
      </c>
      <c r="B481">
        <v>44</v>
      </c>
      <c r="C481" t="s">
        <v>7</v>
      </c>
      <c r="D481" t="s">
        <v>16</v>
      </c>
      <c r="E481">
        <v>53</v>
      </c>
      <c r="F481" s="1">
        <v>6.5034629629629637E-2</v>
      </c>
      <c r="G481">
        <v>26</v>
      </c>
      <c r="H481">
        <v>2019</v>
      </c>
      <c r="I481" t="s">
        <v>40</v>
      </c>
      <c r="J481">
        <v>2</v>
      </c>
      <c r="K481" s="1" t="str">
        <f t="shared" si="7"/>
        <v>Win</v>
      </c>
      <c r="L481" s="5">
        <v>1</v>
      </c>
      <c r="M481" s="5">
        <v>0</v>
      </c>
      <c r="N481" s="5">
        <v>0</v>
      </c>
    </row>
    <row r="482" spans="1:14" x14ac:dyDescent="0.25">
      <c r="A482" t="s">
        <v>64</v>
      </c>
      <c r="B482">
        <v>5</v>
      </c>
      <c r="C482" t="s">
        <v>11</v>
      </c>
      <c r="D482" t="s">
        <v>17</v>
      </c>
      <c r="E482">
        <v>26</v>
      </c>
      <c r="F482" t="s">
        <v>63</v>
      </c>
      <c r="G482">
        <v>0</v>
      </c>
      <c r="H482">
        <v>2019</v>
      </c>
      <c r="I482" t="s">
        <v>40</v>
      </c>
      <c r="J482">
        <v>3</v>
      </c>
      <c r="K482" s="1" t="str">
        <f t="shared" si="7"/>
        <v>other</v>
      </c>
      <c r="L482" s="5">
        <v>0</v>
      </c>
      <c r="M482" s="5">
        <v>0</v>
      </c>
      <c r="N482" s="5">
        <v>0</v>
      </c>
    </row>
    <row r="483" spans="1:14" x14ac:dyDescent="0.25">
      <c r="A483">
        <v>2</v>
      </c>
      <c r="B483">
        <v>5</v>
      </c>
      <c r="C483" t="s">
        <v>11</v>
      </c>
      <c r="D483" t="s">
        <v>17</v>
      </c>
      <c r="E483">
        <v>52</v>
      </c>
      <c r="F483" t="s">
        <v>337</v>
      </c>
      <c r="G483">
        <v>18</v>
      </c>
      <c r="H483">
        <v>2019</v>
      </c>
      <c r="I483" t="s">
        <v>21</v>
      </c>
      <c r="J483">
        <v>1</v>
      </c>
      <c r="K483" s="1" t="str">
        <f t="shared" si="7"/>
        <v>Second place</v>
      </c>
      <c r="L483" s="5">
        <v>0</v>
      </c>
      <c r="M483" s="5">
        <v>1</v>
      </c>
      <c r="N483" s="5">
        <v>0</v>
      </c>
    </row>
    <row r="484" spans="1:14" x14ac:dyDescent="0.25">
      <c r="A484">
        <v>3</v>
      </c>
      <c r="B484">
        <v>44</v>
      </c>
      <c r="C484" t="s">
        <v>7</v>
      </c>
      <c r="D484" t="s">
        <v>16</v>
      </c>
      <c r="E484">
        <v>52</v>
      </c>
      <c r="F484" t="s">
        <v>338</v>
      </c>
      <c r="G484">
        <v>16</v>
      </c>
      <c r="H484">
        <v>2019</v>
      </c>
      <c r="I484" t="s">
        <v>21</v>
      </c>
      <c r="J484">
        <v>4</v>
      </c>
      <c r="K484" s="1" t="str">
        <f t="shared" si="7"/>
        <v>Third place</v>
      </c>
      <c r="L484" s="5">
        <v>0</v>
      </c>
      <c r="M484" s="5">
        <v>0</v>
      </c>
      <c r="N484" s="5">
        <v>1</v>
      </c>
    </row>
    <row r="485" spans="1:14" x14ac:dyDescent="0.25">
      <c r="A485">
        <v>1</v>
      </c>
      <c r="B485">
        <v>44</v>
      </c>
      <c r="C485" t="s">
        <v>7</v>
      </c>
      <c r="D485" t="s">
        <v>16</v>
      </c>
      <c r="E485">
        <v>71</v>
      </c>
      <c r="F485" s="1">
        <v>6.7232685185185187E-2</v>
      </c>
      <c r="G485">
        <v>25</v>
      </c>
      <c r="H485">
        <v>2019</v>
      </c>
      <c r="I485" t="s">
        <v>43</v>
      </c>
      <c r="J485">
        <v>2</v>
      </c>
      <c r="K485" s="1" t="str">
        <f t="shared" si="7"/>
        <v>Win</v>
      </c>
      <c r="L485" s="5">
        <v>1</v>
      </c>
      <c r="M485" s="5">
        <v>0</v>
      </c>
      <c r="N485" s="5">
        <v>0</v>
      </c>
    </row>
    <row r="486" spans="1:14" x14ac:dyDescent="0.25">
      <c r="A486">
        <v>2</v>
      </c>
      <c r="B486">
        <v>5</v>
      </c>
      <c r="C486" t="s">
        <v>11</v>
      </c>
      <c r="D486" t="s">
        <v>17</v>
      </c>
      <c r="E486">
        <v>71</v>
      </c>
      <c r="F486" t="s">
        <v>339</v>
      </c>
      <c r="G486">
        <v>18</v>
      </c>
      <c r="H486">
        <v>2019</v>
      </c>
      <c r="I486" t="s">
        <v>43</v>
      </c>
      <c r="J486">
        <v>3</v>
      </c>
      <c r="K486" s="1" t="str">
        <f t="shared" si="7"/>
        <v>Second place</v>
      </c>
      <c r="L486" s="5">
        <v>0</v>
      </c>
      <c r="M486" s="5">
        <v>1</v>
      </c>
      <c r="N486" s="5">
        <v>0</v>
      </c>
    </row>
    <row r="487" spans="1:14" x14ac:dyDescent="0.25">
      <c r="A487">
        <v>2</v>
      </c>
      <c r="B487">
        <v>44</v>
      </c>
      <c r="C487" t="s">
        <v>7</v>
      </c>
      <c r="D487" t="s">
        <v>16</v>
      </c>
      <c r="E487">
        <v>56</v>
      </c>
      <c r="F487" t="s">
        <v>340</v>
      </c>
      <c r="G487">
        <v>18</v>
      </c>
      <c r="H487">
        <v>2019</v>
      </c>
      <c r="I487" t="s">
        <v>37</v>
      </c>
      <c r="J487">
        <v>2</v>
      </c>
      <c r="K487" s="1" t="str">
        <f t="shared" si="7"/>
        <v>Second place</v>
      </c>
      <c r="L487" s="5">
        <v>0</v>
      </c>
      <c r="M487" s="5">
        <v>1</v>
      </c>
      <c r="N487" s="5">
        <v>0</v>
      </c>
    </row>
    <row r="488" spans="1:14" x14ac:dyDescent="0.25">
      <c r="A488" t="s">
        <v>64</v>
      </c>
      <c r="B488">
        <v>5</v>
      </c>
      <c r="C488" t="s">
        <v>11</v>
      </c>
      <c r="D488" t="s">
        <v>17</v>
      </c>
      <c r="E488">
        <v>7</v>
      </c>
      <c r="F488" t="s">
        <v>63</v>
      </c>
      <c r="G488">
        <v>0</v>
      </c>
      <c r="H488">
        <v>2019</v>
      </c>
      <c r="I488" t="s">
        <v>37</v>
      </c>
      <c r="J488">
        <v>5</v>
      </c>
      <c r="K488" s="1" t="str">
        <f t="shared" si="7"/>
        <v>other</v>
      </c>
      <c r="L488" s="5">
        <v>0</v>
      </c>
      <c r="M488" s="5">
        <v>0</v>
      </c>
      <c r="N488" s="5">
        <v>0</v>
      </c>
    </row>
    <row r="489" spans="1:14" x14ac:dyDescent="0.25">
      <c r="A489">
        <v>7</v>
      </c>
      <c r="B489">
        <v>44</v>
      </c>
      <c r="C489" t="s">
        <v>7</v>
      </c>
      <c r="D489" t="s">
        <v>16</v>
      </c>
      <c r="E489">
        <v>71</v>
      </c>
      <c r="F489" t="s">
        <v>341</v>
      </c>
      <c r="G489">
        <v>6</v>
      </c>
      <c r="H489">
        <v>2019</v>
      </c>
      <c r="I489" t="s">
        <v>30</v>
      </c>
      <c r="J489">
        <v>2</v>
      </c>
      <c r="K489" s="1" t="str">
        <f t="shared" si="7"/>
        <v>other</v>
      </c>
      <c r="L489" s="5">
        <v>0</v>
      </c>
      <c r="M489" s="5">
        <v>0</v>
      </c>
      <c r="N489" s="5">
        <v>0</v>
      </c>
    </row>
    <row r="490" spans="1:14" x14ac:dyDescent="0.25">
      <c r="A490">
        <v>17</v>
      </c>
      <c r="B490">
        <v>5</v>
      </c>
      <c r="C490" t="s">
        <v>11</v>
      </c>
      <c r="D490" t="s">
        <v>17</v>
      </c>
      <c r="E490">
        <v>65</v>
      </c>
      <c r="F490" t="s">
        <v>63</v>
      </c>
      <c r="G490">
        <v>0</v>
      </c>
      <c r="H490">
        <v>2019</v>
      </c>
      <c r="I490" t="s">
        <v>30</v>
      </c>
      <c r="J490">
        <v>3</v>
      </c>
      <c r="K490" s="1" t="str">
        <f t="shared" si="7"/>
        <v>other</v>
      </c>
      <c r="L490" s="5">
        <v>0</v>
      </c>
      <c r="M490" s="5">
        <v>0</v>
      </c>
      <c r="N490" s="5">
        <v>0</v>
      </c>
    </row>
    <row r="491" spans="1:14" x14ac:dyDescent="0.25">
      <c r="A491">
        <v>1</v>
      </c>
      <c r="B491">
        <v>44</v>
      </c>
      <c r="C491" t="s">
        <v>7</v>
      </c>
      <c r="D491" t="s">
        <v>16</v>
      </c>
      <c r="E491">
        <v>55</v>
      </c>
      <c r="F491" s="1">
        <v>6.5343923611111118E-2</v>
      </c>
      <c r="G491">
        <v>26</v>
      </c>
      <c r="H491">
        <v>2019</v>
      </c>
      <c r="I491" t="s">
        <v>25</v>
      </c>
      <c r="J491">
        <v>1</v>
      </c>
      <c r="K491" s="1" t="str">
        <f t="shared" si="7"/>
        <v>Win</v>
      </c>
      <c r="L491" s="5">
        <v>1</v>
      </c>
      <c r="M491" s="5">
        <v>0</v>
      </c>
      <c r="N491" s="5">
        <v>0</v>
      </c>
    </row>
    <row r="492" spans="1:14" x14ac:dyDescent="0.25">
      <c r="A492">
        <v>5</v>
      </c>
      <c r="B492">
        <v>5</v>
      </c>
      <c r="C492" t="s">
        <v>11</v>
      </c>
      <c r="D492" t="s">
        <v>17</v>
      </c>
      <c r="E492">
        <v>55</v>
      </c>
      <c r="F492" t="s">
        <v>342</v>
      </c>
      <c r="G492">
        <v>10</v>
      </c>
      <c r="H492">
        <v>2019</v>
      </c>
      <c r="I492" t="s">
        <v>25</v>
      </c>
      <c r="J492">
        <v>4</v>
      </c>
      <c r="K492" s="1" t="str">
        <f t="shared" si="7"/>
        <v>other</v>
      </c>
      <c r="L492" s="5">
        <v>0</v>
      </c>
      <c r="M492" s="5">
        <v>0</v>
      </c>
      <c r="N492" s="5">
        <v>0</v>
      </c>
    </row>
    <row r="493" spans="1:14" x14ac:dyDescent="0.25">
      <c r="A493">
        <v>4</v>
      </c>
      <c r="B493">
        <v>44</v>
      </c>
      <c r="C493" t="s">
        <v>7</v>
      </c>
      <c r="D493" t="s">
        <v>16</v>
      </c>
      <c r="E493">
        <v>71</v>
      </c>
      <c r="F493" t="s">
        <v>343</v>
      </c>
      <c r="G493">
        <v>12</v>
      </c>
      <c r="H493">
        <v>2020</v>
      </c>
      <c r="I493" t="s">
        <v>41</v>
      </c>
      <c r="J493">
        <v>5</v>
      </c>
      <c r="K493" s="1" t="str">
        <f t="shared" si="7"/>
        <v>other</v>
      </c>
      <c r="L493" s="5">
        <v>0</v>
      </c>
      <c r="M493" s="5">
        <v>0</v>
      </c>
      <c r="N493" s="5">
        <v>0</v>
      </c>
    </row>
    <row r="494" spans="1:14" x14ac:dyDescent="0.25">
      <c r="A494">
        <v>10</v>
      </c>
      <c r="B494">
        <v>5</v>
      </c>
      <c r="C494" t="s">
        <v>11</v>
      </c>
      <c r="D494" t="s">
        <v>17</v>
      </c>
      <c r="E494">
        <v>71</v>
      </c>
      <c r="F494" t="s">
        <v>344</v>
      </c>
      <c r="G494">
        <v>1</v>
      </c>
      <c r="H494">
        <v>2020</v>
      </c>
      <c r="I494" t="s">
        <v>41</v>
      </c>
      <c r="J494">
        <v>11</v>
      </c>
      <c r="K494" s="1" t="str">
        <f t="shared" si="7"/>
        <v>other</v>
      </c>
      <c r="L494" s="5">
        <v>0</v>
      </c>
      <c r="M494" s="5">
        <v>0</v>
      </c>
      <c r="N494" s="5">
        <v>0</v>
      </c>
    </row>
    <row r="495" spans="1:14" x14ac:dyDescent="0.25">
      <c r="A495">
        <v>1</v>
      </c>
      <c r="B495">
        <v>44</v>
      </c>
      <c r="C495" t="s">
        <v>7</v>
      </c>
      <c r="D495" t="s">
        <v>16</v>
      </c>
      <c r="E495">
        <v>71</v>
      </c>
      <c r="F495" s="1">
        <v>5.7531053240740739E-2</v>
      </c>
      <c r="G495">
        <v>25</v>
      </c>
      <c r="H495">
        <v>2020</v>
      </c>
      <c r="I495" t="s">
        <v>49</v>
      </c>
      <c r="J495">
        <v>1</v>
      </c>
      <c r="K495" s="1" t="str">
        <f t="shared" si="7"/>
        <v>Win</v>
      </c>
      <c r="L495" s="5">
        <v>1</v>
      </c>
      <c r="M495" s="5">
        <v>0</v>
      </c>
      <c r="N495" s="5">
        <v>0</v>
      </c>
    </row>
    <row r="496" spans="1:14" x14ac:dyDescent="0.25">
      <c r="A496" t="s">
        <v>64</v>
      </c>
      <c r="B496">
        <v>5</v>
      </c>
      <c r="C496" t="s">
        <v>11</v>
      </c>
      <c r="D496" t="s">
        <v>17</v>
      </c>
      <c r="E496">
        <v>1</v>
      </c>
      <c r="F496" t="s">
        <v>63</v>
      </c>
      <c r="G496">
        <v>0</v>
      </c>
      <c r="H496">
        <v>2020</v>
      </c>
      <c r="I496" t="s">
        <v>49</v>
      </c>
      <c r="J496">
        <v>10</v>
      </c>
      <c r="K496" s="1" t="str">
        <f t="shared" si="7"/>
        <v>other</v>
      </c>
      <c r="L496" s="5">
        <v>0</v>
      </c>
      <c r="M496" s="5">
        <v>0</v>
      </c>
      <c r="N496" s="5">
        <v>0</v>
      </c>
    </row>
    <row r="497" spans="1:14" x14ac:dyDescent="0.25">
      <c r="A497">
        <v>1</v>
      </c>
      <c r="B497">
        <v>44</v>
      </c>
      <c r="C497" t="s">
        <v>7</v>
      </c>
      <c r="D497" t="s">
        <v>16</v>
      </c>
      <c r="E497">
        <v>70</v>
      </c>
      <c r="F497" s="1">
        <v>6.6811030092592594E-2</v>
      </c>
      <c r="G497">
        <v>26</v>
      </c>
      <c r="H497">
        <v>2020</v>
      </c>
      <c r="I497" t="s">
        <v>29</v>
      </c>
      <c r="J497">
        <v>1</v>
      </c>
      <c r="K497" s="1" t="str">
        <f t="shared" si="7"/>
        <v>Win</v>
      </c>
      <c r="L497" s="5">
        <v>1</v>
      </c>
      <c r="M497" s="5">
        <v>0</v>
      </c>
      <c r="N497" s="5">
        <v>0</v>
      </c>
    </row>
    <row r="498" spans="1:14" x14ac:dyDescent="0.25">
      <c r="A498">
        <v>6</v>
      </c>
      <c r="B498">
        <v>5</v>
      </c>
      <c r="C498" t="s">
        <v>11</v>
      </c>
      <c r="D498" t="s">
        <v>17</v>
      </c>
      <c r="E498">
        <v>69</v>
      </c>
      <c r="F498" t="s">
        <v>75</v>
      </c>
      <c r="G498">
        <v>8</v>
      </c>
      <c r="H498">
        <v>2020</v>
      </c>
      <c r="I498" t="s">
        <v>29</v>
      </c>
      <c r="J498">
        <v>5</v>
      </c>
      <c r="K498" s="1" t="str">
        <f t="shared" si="7"/>
        <v>other</v>
      </c>
      <c r="L498" s="5">
        <v>0</v>
      </c>
      <c r="M498" s="5">
        <v>0</v>
      </c>
      <c r="N498" s="5">
        <v>0</v>
      </c>
    </row>
    <row r="499" spans="1:14" x14ac:dyDescent="0.25">
      <c r="A499">
        <v>1</v>
      </c>
      <c r="B499">
        <v>44</v>
      </c>
      <c r="C499" t="s">
        <v>7</v>
      </c>
      <c r="D499" t="s">
        <v>16</v>
      </c>
      <c r="E499">
        <v>52</v>
      </c>
      <c r="F499" s="1">
        <v>6.1125960648148146E-2</v>
      </c>
      <c r="G499">
        <v>25</v>
      </c>
      <c r="H499">
        <v>2020</v>
      </c>
      <c r="I499" t="s">
        <v>23</v>
      </c>
      <c r="J499">
        <v>1</v>
      </c>
      <c r="K499" s="1" t="str">
        <f t="shared" si="7"/>
        <v>Win</v>
      </c>
      <c r="L499" s="5">
        <v>1</v>
      </c>
      <c r="M499" s="5">
        <v>0</v>
      </c>
      <c r="N499" s="5">
        <v>0</v>
      </c>
    </row>
    <row r="500" spans="1:14" x14ac:dyDescent="0.25">
      <c r="A500">
        <v>10</v>
      </c>
      <c r="B500">
        <v>5</v>
      </c>
      <c r="C500" t="s">
        <v>11</v>
      </c>
      <c r="D500" t="s">
        <v>17</v>
      </c>
      <c r="E500">
        <v>52</v>
      </c>
      <c r="F500" t="s">
        <v>345</v>
      </c>
      <c r="G500">
        <v>1</v>
      </c>
      <c r="H500">
        <v>2020</v>
      </c>
      <c r="I500" t="s">
        <v>23</v>
      </c>
      <c r="J500">
        <v>10</v>
      </c>
      <c r="K500" s="1" t="str">
        <f t="shared" si="7"/>
        <v>other</v>
      </c>
      <c r="L500" s="5">
        <v>0</v>
      </c>
      <c r="M500" s="5">
        <v>0</v>
      </c>
      <c r="N500" s="5">
        <v>0</v>
      </c>
    </row>
    <row r="501" spans="1:14" x14ac:dyDescent="0.25">
      <c r="A501">
        <v>2</v>
      </c>
      <c r="B501">
        <v>44</v>
      </c>
      <c r="C501" t="s">
        <v>7</v>
      </c>
      <c r="D501" t="s">
        <v>16</v>
      </c>
      <c r="E501">
        <v>52</v>
      </c>
      <c r="F501" t="s">
        <v>346</v>
      </c>
      <c r="G501">
        <v>19</v>
      </c>
      <c r="H501">
        <v>2020</v>
      </c>
      <c r="I501" t="s">
        <v>45</v>
      </c>
      <c r="J501">
        <v>2</v>
      </c>
      <c r="K501" s="1" t="str">
        <f t="shared" si="7"/>
        <v>Second place</v>
      </c>
      <c r="L501" s="5">
        <v>0</v>
      </c>
      <c r="M501" s="5">
        <v>1</v>
      </c>
      <c r="N501" s="5">
        <v>0</v>
      </c>
    </row>
    <row r="502" spans="1:14" x14ac:dyDescent="0.25">
      <c r="A502">
        <v>12</v>
      </c>
      <c r="B502">
        <v>5</v>
      </c>
      <c r="C502" t="s">
        <v>11</v>
      </c>
      <c r="D502" t="s">
        <v>17</v>
      </c>
      <c r="E502">
        <v>52</v>
      </c>
      <c r="F502" t="s">
        <v>347</v>
      </c>
      <c r="G502">
        <v>0</v>
      </c>
      <c r="H502">
        <v>2020</v>
      </c>
      <c r="I502" t="s">
        <v>45</v>
      </c>
      <c r="J502">
        <v>11</v>
      </c>
      <c r="K502" s="1" t="str">
        <f t="shared" si="7"/>
        <v>other</v>
      </c>
      <c r="L502" s="5">
        <v>0</v>
      </c>
      <c r="M502" s="5">
        <v>0</v>
      </c>
      <c r="N502" s="5">
        <v>0</v>
      </c>
    </row>
    <row r="503" spans="1:14" x14ac:dyDescent="0.25">
      <c r="A503">
        <v>1</v>
      </c>
      <c r="B503">
        <v>44</v>
      </c>
      <c r="C503" t="s">
        <v>7</v>
      </c>
      <c r="D503" t="s">
        <v>16</v>
      </c>
      <c r="E503">
        <v>66</v>
      </c>
      <c r="F503" s="1">
        <v>6.3718506944444447E-2</v>
      </c>
      <c r="G503">
        <v>25</v>
      </c>
      <c r="H503">
        <v>2020</v>
      </c>
      <c r="I503" t="s">
        <v>26</v>
      </c>
      <c r="J503">
        <v>1</v>
      </c>
      <c r="K503" s="1" t="str">
        <f t="shared" si="7"/>
        <v>Win</v>
      </c>
      <c r="L503" s="5">
        <v>1</v>
      </c>
      <c r="M503" s="5">
        <v>0</v>
      </c>
      <c r="N503" s="5">
        <v>0</v>
      </c>
    </row>
    <row r="504" spans="1:14" x14ac:dyDescent="0.25">
      <c r="A504">
        <v>7</v>
      </c>
      <c r="B504">
        <v>5</v>
      </c>
      <c r="C504" t="s">
        <v>11</v>
      </c>
      <c r="D504" t="s">
        <v>17</v>
      </c>
      <c r="E504">
        <v>65</v>
      </c>
      <c r="F504" t="s">
        <v>75</v>
      </c>
      <c r="G504">
        <v>6</v>
      </c>
      <c r="H504">
        <v>2020</v>
      </c>
      <c r="I504" t="s">
        <v>26</v>
      </c>
      <c r="J504">
        <v>11</v>
      </c>
      <c r="K504" s="1" t="str">
        <f t="shared" si="7"/>
        <v>other</v>
      </c>
      <c r="L504" s="5">
        <v>0</v>
      </c>
      <c r="M504" s="5">
        <v>0</v>
      </c>
      <c r="N504" s="5">
        <v>0</v>
      </c>
    </row>
    <row r="505" spans="1:14" x14ac:dyDescent="0.25">
      <c r="A505">
        <v>1</v>
      </c>
      <c r="B505">
        <v>44</v>
      </c>
      <c r="C505" t="s">
        <v>7</v>
      </c>
      <c r="D505" t="s">
        <v>16</v>
      </c>
      <c r="E505">
        <v>44</v>
      </c>
      <c r="F505" s="1">
        <v>5.8434733796296295E-2</v>
      </c>
      <c r="G505">
        <v>25</v>
      </c>
      <c r="H505">
        <v>2020</v>
      </c>
      <c r="I505" t="s">
        <v>24</v>
      </c>
      <c r="J505">
        <v>1</v>
      </c>
      <c r="K505" s="1" t="str">
        <f t="shared" si="7"/>
        <v>Win</v>
      </c>
      <c r="L505" s="5">
        <v>1</v>
      </c>
      <c r="M505" s="5">
        <v>0</v>
      </c>
      <c r="N505" s="5">
        <v>0</v>
      </c>
    </row>
    <row r="506" spans="1:14" x14ac:dyDescent="0.25">
      <c r="A506">
        <v>13</v>
      </c>
      <c r="B506">
        <v>5</v>
      </c>
      <c r="C506" t="s">
        <v>11</v>
      </c>
      <c r="D506" t="s">
        <v>17</v>
      </c>
      <c r="E506">
        <v>44</v>
      </c>
      <c r="F506" t="s">
        <v>348</v>
      </c>
      <c r="G506">
        <v>0</v>
      </c>
      <c r="H506">
        <v>2020</v>
      </c>
      <c r="I506" t="s">
        <v>24</v>
      </c>
      <c r="J506">
        <v>14</v>
      </c>
      <c r="K506" s="1" t="str">
        <f t="shared" si="7"/>
        <v>other</v>
      </c>
      <c r="L506" s="5">
        <v>0</v>
      </c>
      <c r="M506" s="5">
        <v>0</v>
      </c>
      <c r="N506" s="5">
        <v>0</v>
      </c>
    </row>
    <row r="507" spans="1:14" x14ac:dyDescent="0.25">
      <c r="A507">
        <v>7</v>
      </c>
      <c r="B507">
        <v>44</v>
      </c>
      <c r="C507" t="s">
        <v>7</v>
      </c>
      <c r="D507" t="s">
        <v>16</v>
      </c>
      <c r="E507">
        <v>53</v>
      </c>
      <c r="F507" t="s">
        <v>349</v>
      </c>
      <c r="G507">
        <v>7</v>
      </c>
      <c r="H507">
        <v>2020</v>
      </c>
      <c r="I507" t="s">
        <v>32</v>
      </c>
      <c r="J507">
        <v>1</v>
      </c>
      <c r="K507" s="1" t="str">
        <f t="shared" si="7"/>
        <v>other</v>
      </c>
      <c r="L507" s="5">
        <v>0</v>
      </c>
      <c r="M507" s="5">
        <v>0</v>
      </c>
      <c r="N507" s="5">
        <v>0</v>
      </c>
    </row>
    <row r="508" spans="1:14" x14ac:dyDescent="0.25">
      <c r="A508" t="s">
        <v>64</v>
      </c>
      <c r="B508">
        <v>5</v>
      </c>
      <c r="C508" t="s">
        <v>11</v>
      </c>
      <c r="D508" t="s">
        <v>17</v>
      </c>
      <c r="E508">
        <v>6</v>
      </c>
      <c r="F508" t="s">
        <v>63</v>
      </c>
      <c r="G508">
        <v>0</v>
      </c>
      <c r="H508">
        <v>2020</v>
      </c>
      <c r="I508" t="s">
        <v>32</v>
      </c>
      <c r="J508">
        <v>17</v>
      </c>
      <c r="K508" s="1" t="str">
        <f t="shared" si="7"/>
        <v>other</v>
      </c>
      <c r="L508" s="5">
        <v>0</v>
      </c>
      <c r="M508" s="5">
        <v>0</v>
      </c>
      <c r="N508" s="5">
        <v>0</v>
      </c>
    </row>
    <row r="509" spans="1:14" x14ac:dyDescent="0.25">
      <c r="A509">
        <v>1</v>
      </c>
      <c r="B509">
        <v>44</v>
      </c>
      <c r="C509" t="s">
        <v>7</v>
      </c>
      <c r="D509" t="s">
        <v>16</v>
      </c>
      <c r="E509">
        <v>59</v>
      </c>
      <c r="F509" s="1">
        <v>9.6933564814814813E-2</v>
      </c>
      <c r="G509">
        <v>26</v>
      </c>
      <c r="H509">
        <v>2020</v>
      </c>
      <c r="I509" t="s">
        <v>46</v>
      </c>
      <c r="J509">
        <v>1</v>
      </c>
      <c r="K509" s="1" t="str">
        <f t="shared" si="7"/>
        <v>Win</v>
      </c>
      <c r="L509" s="5">
        <v>1</v>
      </c>
      <c r="M509" s="5">
        <v>0</v>
      </c>
      <c r="N509" s="5">
        <v>0</v>
      </c>
    </row>
    <row r="510" spans="1:14" x14ac:dyDescent="0.25">
      <c r="A510">
        <v>10</v>
      </c>
      <c r="B510">
        <v>5</v>
      </c>
      <c r="C510" t="s">
        <v>11</v>
      </c>
      <c r="D510" t="s">
        <v>17</v>
      </c>
      <c r="E510">
        <v>59</v>
      </c>
      <c r="F510" t="s">
        <v>350</v>
      </c>
      <c r="G510">
        <v>1</v>
      </c>
      <c r="H510">
        <v>2020</v>
      </c>
      <c r="I510" t="s">
        <v>46</v>
      </c>
      <c r="J510">
        <v>14</v>
      </c>
      <c r="K510" s="1" t="str">
        <f t="shared" si="7"/>
        <v>other</v>
      </c>
      <c r="L510" s="5">
        <v>0</v>
      </c>
      <c r="M510" s="5">
        <v>0</v>
      </c>
      <c r="N510" s="5">
        <v>0</v>
      </c>
    </row>
    <row r="511" spans="1:14" x14ac:dyDescent="0.25">
      <c r="A511">
        <v>3</v>
      </c>
      <c r="B511">
        <v>44</v>
      </c>
      <c r="C511" t="s">
        <v>7</v>
      </c>
      <c r="D511" t="s">
        <v>16</v>
      </c>
      <c r="E511">
        <v>53</v>
      </c>
      <c r="F511" t="s">
        <v>351</v>
      </c>
      <c r="G511">
        <v>15</v>
      </c>
      <c r="H511">
        <v>2020</v>
      </c>
      <c r="I511" t="s">
        <v>40</v>
      </c>
      <c r="J511">
        <v>1</v>
      </c>
      <c r="K511" s="1" t="str">
        <f t="shared" si="7"/>
        <v>Third place</v>
      </c>
      <c r="L511" s="5">
        <v>0</v>
      </c>
      <c r="M511" s="5">
        <v>0</v>
      </c>
      <c r="N511" s="5">
        <v>1</v>
      </c>
    </row>
    <row r="512" spans="1:14" x14ac:dyDescent="0.25">
      <c r="A512">
        <v>13</v>
      </c>
      <c r="B512">
        <v>5</v>
      </c>
      <c r="C512" t="s">
        <v>11</v>
      </c>
      <c r="D512" t="s">
        <v>17</v>
      </c>
      <c r="E512">
        <v>52</v>
      </c>
      <c r="F512" t="s">
        <v>75</v>
      </c>
      <c r="G512">
        <v>0</v>
      </c>
      <c r="H512">
        <v>2020</v>
      </c>
      <c r="I512" t="s">
        <v>40</v>
      </c>
      <c r="J512">
        <v>14</v>
      </c>
      <c r="K512" s="1" t="str">
        <f t="shared" si="7"/>
        <v>other</v>
      </c>
      <c r="L512" s="5">
        <v>0</v>
      </c>
      <c r="M512" s="5">
        <v>0</v>
      </c>
      <c r="N512" s="5">
        <v>0</v>
      </c>
    </row>
    <row r="513" spans="1:14" x14ac:dyDescent="0.25">
      <c r="A513">
        <v>1</v>
      </c>
      <c r="B513">
        <v>44</v>
      </c>
      <c r="C513" t="s">
        <v>7</v>
      </c>
      <c r="D513" t="s">
        <v>16</v>
      </c>
      <c r="E513">
        <v>60</v>
      </c>
      <c r="F513" s="1">
        <v>6.6546770833333338E-2</v>
      </c>
      <c r="G513">
        <v>25</v>
      </c>
      <c r="H513">
        <v>2020</v>
      </c>
      <c r="I513" t="s">
        <v>56</v>
      </c>
      <c r="J513">
        <v>2</v>
      </c>
      <c r="K513" s="1" t="str">
        <f t="shared" si="7"/>
        <v>Win</v>
      </c>
      <c r="L513" s="5">
        <v>1</v>
      </c>
      <c r="M513" s="5">
        <v>0</v>
      </c>
      <c r="N513" s="5">
        <v>0</v>
      </c>
    </row>
    <row r="514" spans="1:14" x14ac:dyDescent="0.25">
      <c r="A514">
        <v>11</v>
      </c>
      <c r="B514">
        <v>5</v>
      </c>
      <c r="C514" t="s">
        <v>11</v>
      </c>
      <c r="D514" t="s">
        <v>17</v>
      </c>
      <c r="E514">
        <v>60</v>
      </c>
      <c r="F514" t="s">
        <v>352</v>
      </c>
      <c r="G514">
        <v>0</v>
      </c>
      <c r="H514">
        <v>2020</v>
      </c>
      <c r="I514" t="s">
        <v>56</v>
      </c>
      <c r="J514">
        <v>11</v>
      </c>
      <c r="K514" s="1" t="str">
        <f t="shared" si="7"/>
        <v>other</v>
      </c>
      <c r="L514" s="5">
        <v>0</v>
      </c>
      <c r="M514" s="5">
        <v>0</v>
      </c>
      <c r="N514" s="5">
        <v>0</v>
      </c>
    </row>
    <row r="515" spans="1:14" x14ac:dyDescent="0.25">
      <c r="A515">
        <v>1</v>
      </c>
      <c r="B515">
        <v>44</v>
      </c>
      <c r="C515" t="s">
        <v>7</v>
      </c>
      <c r="D515" t="s">
        <v>16</v>
      </c>
      <c r="E515">
        <v>66</v>
      </c>
      <c r="F515" s="1">
        <v>6.2463287037037039E-2</v>
      </c>
      <c r="G515">
        <v>26</v>
      </c>
      <c r="H515">
        <v>2020</v>
      </c>
      <c r="I515" t="s">
        <v>47</v>
      </c>
      <c r="J515">
        <v>1</v>
      </c>
      <c r="K515" s="1" t="str">
        <f t="shared" ref="K515:K578" si="8">IF( A515=1,"Win",IF( A515=2,"Second place",IF( A515=3,"Third place","other")))</f>
        <v>Win</v>
      </c>
      <c r="L515" s="5">
        <v>1</v>
      </c>
      <c r="M515" s="5">
        <v>0</v>
      </c>
      <c r="N515" s="5">
        <v>0</v>
      </c>
    </row>
    <row r="516" spans="1:14" x14ac:dyDescent="0.25">
      <c r="A516">
        <v>10</v>
      </c>
      <c r="B516">
        <v>5</v>
      </c>
      <c r="C516" t="s">
        <v>11</v>
      </c>
      <c r="D516" t="s">
        <v>17</v>
      </c>
      <c r="E516">
        <v>65</v>
      </c>
      <c r="F516" t="s">
        <v>75</v>
      </c>
      <c r="G516">
        <v>1</v>
      </c>
      <c r="H516">
        <v>2020</v>
      </c>
      <c r="I516" t="s">
        <v>47</v>
      </c>
      <c r="J516">
        <v>15</v>
      </c>
      <c r="K516" s="1" t="str">
        <f t="shared" si="8"/>
        <v>other</v>
      </c>
      <c r="L516" s="5">
        <v>0</v>
      </c>
      <c r="M516" s="5">
        <v>0</v>
      </c>
      <c r="N516" s="5">
        <v>0</v>
      </c>
    </row>
    <row r="517" spans="1:14" x14ac:dyDescent="0.25">
      <c r="A517">
        <v>1</v>
      </c>
      <c r="B517">
        <v>44</v>
      </c>
      <c r="C517" t="s">
        <v>7</v>
      </c>
      <c r="D517" t="s">
        <v>16</v>
      </c>
      <c r="E517">
        <v>63</v>
      </c>
      <c r="F517" s="1">
        <v>6.1486458333333334E-2</v>
      </c>
      <c r="G517">
        <v>26</v>
      </c>
      <c r="H517">
        <v>2020</v>
      </c>
      <c r="I517" t="s">
        <v>48</v>
      </c>
      <c r="J517">
        <v>2</v>
      </c>
      <c r="K517" s="1" t="str">
        <f t="shared" si="8"/>
        <v>Win</v>
      </c>
      <c r="L517" s="5">
        <v>1</v>
      </c>
      <c r="M517" s="5">
        <v>0</v>
      </c>
      <c r="N517" s="5">
        <v>0</v>
      </c>
    </row>
    <row r="518" spans="1:14" x14ac:dyDescent="0.25">
      <c r="A518">
        <v>12</v>
      </c>
      <c r="B518">
        <v>5</v>
      </c>
      <c r="C518" t="s">
        <v>11</v>
      </c>
      <c r="D518" t="s">
        <v>17</v>
      </c>
      <c r="E518">
        <v>63</v>
      </c>
      <c r="F518" t="s">
        <v>353</v>
      </c>
      <c r="G518">
        <v>0</v>
      </c>
      <c r="H518">
        <v>2020</v>
      </c>
      <c r="I518" t="s">
        <v>48</v>
      </c>
      <c r="J518">
        <v>14</v>
      </c>
      <c r="K518" s="1" t="str">
        <f t="shared" si="8"/>
        <v>other</v>
      </c>
      <c r="L518" s="5">
        <v>0</v>
      </c>
      <c r="M518" s="5">
        <v>0</v>
      </c>
      <c r="N518" s="5">
        <v>0</v>
      </c>
    </row>
    <row r="519" spans="1:14" x14ac:dyDescent="0.25">
      <c r="A519">
        <v>1</v>
      </c>
      <c r="B519">
        <v>44</v>
      </c>
      <c r="C519" t="s">
        <v>7</v>
      </c>
      <c r="D519" t="s">
        <v>16</v>
      </c>
      <c r="E519">
        <v>58</v>
      </c>
      <c r="F519" s="1">
        <v>7.1056863425925931E-2</v>
      </c>
      <c r="G519">
        <v>25</v>
      </c>
      <c r="H519">
        <v>2020</v>
      </c>
      <c r="I519" t="s">
        <v>55</v>
      </c>
      <c r="J519">
        <v>6</v>
      </c>
      <c r="K519" s="1" t="str">
        <f t="shared" si="8"/>
        <v>Win</v>
      </c>
      <c r="L519" s="5">
        <v>1</v>
      </c>
      <c r="M519" s="5">
        <v>0</v>
      </c>
      <c r="N519" s="5">
        <v>0</v>
      </c>
    </row>
    <row r="520" spans="1:14" x14ac:dyDescent="0.25">
      <c r="A520">
        <v>3</v>
      </c>
      <c r="B520">
        <v>5</v>
      </c>
      <c r="C520" t="s">
        <v>11</v>
      </c>
      <c r="D520" t="s">
        <v>17</v>
      </c>
      <c r="E520">
        <v>58</v>
      </c>
      <c r="F520" t="s">
        <v>354</v>
      </c>
      <c r="G520">
        <v>15</v>
      </c>
      <c r="H520">
        <v>2020</v>
      </c>
      <c r="I520" t="s">
        <v>55</v>
      </c>
      <c r="J520">
        <v>11</v>
      </c>
      <c r="K520" s="1" t="str">
        <f t="shared" si="8"/>
        <v>Third place</v>
      </c>
      <c r="L520" s="5">
        <v>0</v>
      </c>
      <c r="M520" s="5">
        <v>0</v>
      </c>
      <c r="N520" s="5">
        <v>1</v>
      </c>
    </row>
    <row r="521" spans="1:14" x14ac:dyDescent="0.25">
      <c r="A521">
        <v>1</v>
      </c>
      <c r="B521">
        <v>44</v>
      </c>
      <c r="C521" t="s">
        <v>7</v>
      </c>
      <c r="D521" t="s">
        <v>16</v>
      </c>
      <c r="E521">
        <v>57</v>
      </c>
      <c r="F521" s="1">
        <v>0.12485549768518518</v>
      </c>
      <c r="G521">
        <v>25</v>
      </c>
      <c r="H521">
        <v>2020</v>
      </c>
      <c r="I521" t="s">
        <v>35</v>
      </c>
      <c r="J521">
        <v>1</v>
      </c>
      <c r="K521" s="1" t="str">
        <f t="shared" si="8"/>
        <v>Win</v>
      </c>
      <c r="L521" s="5">
        <v>1</v>
      </c>
      <c r="M521" s="5">
        <v>0</v>
      </c>
      <c r="N521" s="5">
        <v>0</v>
      </c>
    </row>
    <row r="522" spans="1:14" x14ac:dyDescent="0.25">
      <c r="A522">
        <v>13</v>
      </c>
      <c r="B522">
        <v>5</v>
      </c>
      <c r="C522" t="s">
        <v>11</v>
      </c>
      <c r="D522" t="s">
        <v>17</v>
      </c>
      <c r="E522">
        <v>56</v>
      </c>
      <c r="F522" t="s">
        <v>75</v>
      </c>
      <c r="G522">
        <v>0</v>
      </c>
      <c r="H522">
        <v>2020</v>
      </c>
      <c r="I522" t="s">
        <v>35</v>
      </c>
      <c r="J522">
        <v>11</v>
      </c>
      <c r="K522" s="1" t="str">
        <f t="shared" si="8"/>
        <v>other</v>
      </c>
      <c r="L522" s="5">
        <v>0</v>
      </c>
      <c r="M522" s="5">
        <v>0</v>
      </c>
      <c r="N522" s="5">
        <v>0</v>
      </c>
    </row>
    <row r="523" spans="1:14" x14ac:dyDescent="0.25">
      <c r="A523">
        <v>12</v>
      </c>
      <c r="B523">
        <v>5</v>
      </c>
      <c r="C523" t="s">
        <v>11</v>
      </c>
      <c r="D523" t="s">
        <v>17</v>
      </c>
      <c r="E523">
        <v>87</v>
      </c>
      <c r="F523" t="s">
        <v>355</v>
      </c>
      <c r="G523">
        <v>0</v>
      </c>
      <c r="H523">
        <v>2020</v>
      </c>
      <c r="I523" t="s">
        <v>57</v>
      </c>
      <c r="J523">
        <v>13</v>
      </c>
      <c r="K523" s="1" t="str">
        <f t="shared" si="8"/>
        <v>other</v>
      </c>
      <c r="L523" s="5">
        <v>0</v>
      </c>
      <c r="M523" s="5">
        <v>0</v>
      </c>
      <c r="N523" s="5">
        <v>0</v>
      </c>
    </row>
    <row r="524" spans="1:14" x14ac:dyDescent="0.25">
      <c r="A524">
        <v>3</v>
      </c>
      <c r="B524">
        <v>44</v>
      </c>
      <c r="C524" t="s">
        <v>7</v>
      </c>
      <c r="D524" t="s">
        <v>16</v>
      </c>
      <c r="E524">
        <v>55</v>
      </c>
      <c r="F524" t="s">
        <v>356</v>
      </c>
      <c r="G524">
        <v>15</v>
      </c>
      <c r="H524">
        <v>2020</v>
      </c>
      <c r="I524" t="s">
        <v>25</v>
      </c>
      <c r="J524">
        <v>3</v>
      </c>
      <c r="K524" s="1" t="str">
        <f t="shared" si="8"/>
        <v>Third place</v>
      </c>
      <c r="L524" s="5">
        <v>0</v>
      </c>
      <c r="M524" s="5">
        <v>0</v>
      </c>
      <c r="N524" s="5">
        <v>1</v>
      </c>
    </row>
    <row r="525" spans="1:14" x14ac:dyDescent="0.25">
      <c r="A525">
        <v>14</v>
      </c>
      <c r="B525">
        <v>5</v>
      </c>
      <c r="C525" t="s">
        <v>11</v>
      </c>
      <c r="D525" t="s">
        <v>17</v>
      </c>
      <c r="E525">
        <v>54</v>
      </c>
      <c r="F525" t="s">
        <v>75</v>
      </c>
      <c r="G525">
        <v>0</v>
      </c>
      <c r="H525">
        <v>2020</v>
      </c>
      <c r="I525" t="s">
        <v>25</v>
      </c>
      <c r="J525">
        <v>13</v>
      </c>
      <c r="K525" s="1" t="str">
        <f t="shared" si="8"/>
        <v>other</v>
      </c>
      <c r="L525" s="5">
        <v>0</v>
      </c>
      <c r="M525" s="5">
        <v>0</v>
      </c>
      <c r="N525" s="5">
        <v>0</v>
      </c>
    </row>
    <row r="526" spans="1:14" x14ac:dyDescent="0.25">
      <c r="A526">
        <v>1</v>
      </c>
      <c r="B526">
        <v>44</v>
      </c>
      <c r="C526" t="s">
        <v>7</v>
      </c>
      <c r="D526" t="s">
        <v>16</v>
      </c>
      <c r="E526">
        <v>56</v>
      </c>
      <c r="F526" s="1">
        <v>6.3933993055555569E-2</v>
      </c>
      <c r="G526">
        <v>25</v>
      </c>
      <c r="H526">
        <v>2021</v>
      </c>
      <c r="I526" t="s">
        <v>35</v>
      </c>
      <c r="J526">
        <v>2</v>
      </c>
      <c r="K526" s="1" t="str">
        <f t="shared" si="8"/>
        <v>Win</v>
      </c>
      <c r="L526" s="5">
        <v>1</v>
      </c>
      <c r="M526" s="5">
        <v>0</v>
      </c>
      <c r="N526" s="5">
        <v>0</v>
      </c>
    </row>
    <row r="527" spans="1:14" x14ac:dyDescent="0.25">
      <c r="A527">
        <v>15</v>
      </c>
      <c r="B527">
        <v>5</v>
      </c>
      <c r="C527" t="s">
        <v>11</v>
      </c>
      <c r="D527" t="s">
        <v>58</v>
      </c>
      <c r="E527">
        <v>55</v>
      </c>
      <c r="F527" t="s">
        <v>75</v>
      </c>
      <c r="G527">
        <v>0</v>
      </c>
      <c r="H527">
        <v>2021</v>
      </c>
      <c r="I527" t="s">
        <v>35</v>
      </c>
      <c r="J527">
        <v>20</v>
      </c>
      <c r="K527" s="1" t="str">
        <f t="shared" si="8"/>
        <v>other</v>
      </c>
      <c r="L527" s="5">
        <v>0</v>
      </c>
      <c r="M527" s="5">
        <v>0</v>
      </c>
      <c r="N527" s="5">
        <v>0</v>
      </c>
    </row>
    <row r="528" spans="1:14" x14ac:dyDescent="0.25">
      <c r="A528">
        <v>2</v>
      </c>
      <c r="B528">
        <v>44</v>
      </c>
      <c r="C528" t="s">
        <v>7</v>
      </c>
      <c r="D528" t="s">
        <v>16</v>
      </c>
      <c r="E528">
        <v>63</v>
      </c>
      <c r="F528" t="s">
        <v>357</v>
      </c>
      <c r="G528">
        <v>19</v>
      </c>
      <c r="H528">
        <v>2021</v>
      </c>
      <c r="I528" t="s">
        <v>48</v>
      </c>
      <c r="J528">
        <v>1</v>
      </c>
      <c r="K528" s="1" t="str">
        <f t="shared" si="8"/>
        <v>Second place</v>
      </c>
      <c r="L528" s="5">
        <v>0</v>
      </c>
      <c r="M528" s="5">
        <v>1</v>
      </c>
      <c r="N528" s="5">
        <v>0</v>
      </c>
    </row>
    <row r="529" spans="1:14" x14ac:dyDescent="0.25">
      <c r="A529">
        <v>15</v>
      </c>
      <c r="B529">
        <v>5</v>
      </c>
      <c r="C529" t="s">
        <v>11</v>
      </c>
      <c r="D529" t="s">
        <v>58</v>
      </c>
      <c r="E529">
        <v>61</v>
      </c>
      <c r="F529" t="s">
        <v>63</v>
      </c>
      <c r="G529">
        <v>0</v>
      </c>
      <c r="H529">
        <v>2021</v>
      </c>
      <c r="I529" t="s">
        <v>48</v>
      </c>
      <c r="J529">
        <v>13</v>
      </c>
      <c r="K529" s="1" t="str">
        <f t="shared" si="8"/>
        <v>other</v>
      </c>
      <c r="L529" s="5">
        <v>0</v>
      </c>
      <c r="M529" s="5">
        <v>0</v>
      </c>
      <c r="N529" s="5">
        <v>0</v>
      </c>
    </row>
    <row r="530" spans="1:14" x14ac:dyDescent="0.25">
      <c r="A530">
        <v>1</v>
      </c>
      <c r="B530">
        <v>44</v>
      </c>
      <c r="C530" t="s">
        <v>7</v>
      </c>
      <c r="D530" t="s">
        <v>16</v>
      </c>
      <c r="E530">
        <v>66</v>
      </c>
      <c r="F530" s="1">
        <v>6.5641446759259259E-2</v>
      </c>
      <c r="G530">
        <v>25</v>
      </c>
      <c r="H530">
        <v>2021</v>
      </c>
      <c r="I530" t="s">
        <v>47</v>
      </c>
      <c r="J530">
        <v>2</v>
      </c>
      <c r="K530" s="1" t="str">
        <f t="shared" si="8"/>
        <v>Win</v>
      </c>
      <c r="L530" s="5">
        <v>1</v>
      </c>
      <c r="M530" s="5">
        <v>0</v>
      </c>
      <c r="N530" s="5">
        <v>0</v>
      </c>
    </row>
    <row r="531" spans="1:14" x14ac:dyDescent="0.25">
      <c r="A531">
        <v>13</v>
      </c>
      <c r="B531">
        <v>5</v>
      </c>
      <c r="C531" t="s">
        <v>11</v>
      </c>
      <c r="D531" t="s">
        <v>58</v>
      </c>
      <c r="E531">
        <v>65</v>
      </c>
      <c r="F531" t="s">
        <v>75</v>
      </c>
      <c r="G531">
        <v>0</v>
      </c>
      <c r="H531">
        <v>2021</v>
      </c>
      <c r="I531" t="s">
        <v>47</v>
      </c>
      <c r="J531">
        <v>10</v>
      </c>
      <c r="K531" s="1" t="str">
        <f t="shared" si="8"/>
        <v>other</v>
      </c>
      <c r="L531" s="5">
        <v>0</v>
      </c>
      <c r="M531" s="5">
        <v>0</v>
      </c>
      <c r="N531" s="5">
        <v>0</v>
      </c>
    </row>
    <row r="532" spans="1:14" x14ac:dyDescent="0.25">
      <c r="A532">
        <v>1</v>
      </c>
      <c r="B532">
        <v>44</v>
      </c>
      <c r="C532" t="s">
        <v>7</v>
      </c>
      <c r="D532" t="s">
        <v>16</v>
      </c>
      <c r="E532">
        <v>66</v>
      </c>
      <c r="F532" s="1">
        <v>6.4672222222222228E-2</v>
      </c>
      <c r="G532">
        <v>25</v>
      </c>
      <c r="H532">
        <v>2021</v>
      </c>
      <c r="I532" t="s">
        <v>26</v>
      </c>
      <c r="J532">
        <v>1</v>
      </c>
      <c r="K532" s="1" t="str">
        <f t="shared" si="8"/>
        <v>Win</v>
      </c>
      <c r="L532" s="5">
        <v>1</v>
      </c>
      <c r="M532" s="5">
        <v>0</v>
      </c>
      <c r="N532" s="5">
        <v>0</v>
      </c>
    </row>
    <row r="533" spans="1:14" x14ac:dyDescent="0.25">
      <c r="A533">
        <v>13</v>
      </c>
      <c r="B533">
        <v>5</v>
      </c>
      <c r="C533" t="s">
        <v>11</v>
      </c>
      <c r="D533" t="s">
        <v>58</v>
      </c>
      <c r="E533">
        <v>65</v>
      </c>
      <c r="F533" t="s">
        <v>75</v>
      </c>
      <c r="G533">
        <v>0</v>
      </c>
      <c r="H533">
        <v>2021</v>
      </c>
      <c r="I533" t="s">
        <v>26</v>
      </c>
      <c r="J533">
        <v>13</v>
      </c>
      <c r="K533" s="1" t="str">
        <f t="shared" si="8"/>
        <v>other</v>
      </c>
      <c r="L533" s="5">
        <v>0</v>
      </c>
      <c r="M533" s="5">
        <v>0</v>
      </c>
      <c r="N533" s="5">
        <v>0</v>
      </c>
    </row>
    <row r="534" spans="1:14" x14ac:dyDescent="0.25">
      <c r="A534">
        <v>5</v>
      </c>
      <c r="B534">
        <v>5</v>
      </c>
      <c r="C534" t="s">
        <v>11</v>
      </c>
      <c r="D534" t="s">
        <v>58</v>
      </c>
      <c r="E534">
        <v>78</v>
      </c>
      <c r="F534" t="s">
        <v>358</v>
      </c>
      <c r="G534">
        <v>10</v>
      </c>
      <c r="H534">
        <v>2021</v>
      </c>
      <c r="I534" t="s">
        <v>27</v>
      </c>
      <c r="J534">
        <v>7</v>
      </c>
      <c r="K534" s="1" t="str">
        <f t="shared" si="8"/>
        <v>other</v>
      </c>
      <c r="L534" s="5">
        <v>0</v>
      </c>
      <c r="M534" s="5">
        <v>0</v>
      </c>
      <c r="N534" s="5">
        <v>0</v>
      </c>
    </row>
    <row r="535" spans="1:14" x14ac:dyDescent="0.25">
      <c r="A535">
        <v>7</v>
      </c>
      <c r="B535">
        <v>44</v>
      </c>
      <c r="C535" t="s">
        <v>7</v>
      </c>
      <c r="D535" t="s">
        <v>16</v>
      </c>
      <c r="E535">
        <v>78</v>
      </c>
      <c r="F535" t="s">
        <v>359</v>
      </c>
      <c r="G535">
        <v>7</v>
      </c>
      <c r="H535">
        <v>2021</v>
      </c>
      <c r="I535" t="s">
        <v>27</v>
      </c>
      <c r="J535">
        <v>8</v>
      </c>
      <c r="K535" s="1" t="str">
        <f t="shared" si="8"/>
        <v>other</v>
      </c>
      <c r="L535" s="5">
        <v>0</v>
      </c>
      <c r="M535" s="5">
        <v>0</v>
      </c>
      <c r="N535" s="5">
        <v>0</v>
      </c>
    </row>
    <row r="536" spans="1:14" x14ac:dyDescent="0.25">
      <c r="A536">
        <v>2</v>
      </c>
      <c r="B536">
        <v>5</v>
      </c>
      <c r="C536" t="s">
        <v>11</v>
      </c>
      <c r="D536" t="s">
        <v>58</v>
      </c>
      <c r="E536">
        <v>51</v>
      </c>
      <c r="F536" t="s">
        <v>360</v>
      </c>
      <c r="G536">
        <v>18</v>
      </c>
      <c r="H536">
        <v>2021</v>
      </c>
      <c r="I536" t="s">
        <v>42</v>
      </c>
      <c r="J536">
        <v>2</v>
      </c>
      <c r="K536" s="1" t="str">
        <f t="shared" si="8"/>
        <v>Second place</v>
      </c>
      <c r="L536" s="5">
        <v>0</v>
      </c>
      <c r="M536" s="5">
        <v>1</v>
      </c>
      <c r="N536" s="5">
        <v>0</v>
      </c>
    </row>
    <row r="537" spans="1:14" x14ac:dyDescent="0.25">
      <c r="A537">
        <v>15</v>
      </c>
      <c r="B537">
        <v>44</v>
      </c>
      <c r="C537" t="s">
        <v>7</v>
      </c>
      <c r="D537" t="s">
        <v>16</v>
      </c>
      <c r="E537">
        <v>51</v>
      </c>
      <c r="F537" t="s">
        <v>361</v>
      </c>
      <c r="G537">
        <v>0</v>
      </c>
      <c r="H537">
        <v>2021</v>
      </c>
      <c r="I537" t="s">
        <v>42</v>
      </c>
      <c r="J537">
        <v>11</v>
      </c>
      <c r="K537" s="1" t="str">
        <f t="shared" si="8"/>
        <v>other</v>
      </c>
      <c r="L537" s="5">
        <v>0</v>
      </c>
      <c r="M537" s="5">
        <v>0</v>
      </c>
      <c r="N537" s="5">
        <v>0</v>
      </c>
    </row>
    <row r="538" spans="1:14" x14ac:dyDescent="0.25">
      <c r="A538">
        <v>2</v>
      </c>
      <c r="B538">
        <v>44</v>
      </c>
      <c r="C538" t="s">
        <v>7</v>
      </c>
      <c r="D538" t="s">
        <v>16</v>
      </c>
      <c r="E538">
        <v>53</v>
      </c>
      <c r="F538" t="s">
        <v>362</v>
      </c>
      <c r="G538">
        <v>18</v>
      </c>
      <c r="H538">
        <v>2021</v>
      </c>
      <c r="I538" t="s">
        <v>44</v>
      </c>
      <c r="J538">
        <v>2</v>
      </c>
      <c r="K538" s="1" t="str">
        <f t="shared" si="8"/>
        <v>Second place</v>
      </c>
      <c r="L538" s="5">
        <v>0</v>
      </c>
      <c r="M538" s="5">
        <v>1</v>
      </c>
      <c r="N538" s="5">
        <v>0</v>
      </c>
    </row>
    <row r="539" spans="1:14" x14ac:dyDescent="0.25">
      <c r="A539">
        <v>9</v>
      </c>
      <c r="B539">
        <v>5</v>
      </c>
      <c r="C539" t="s">
        <v>11</v>
      </c>
      <c r="D539" t="s">
        <v>58</v>
      </c>
      <c r="E539">
        <v>53</v>
      </c>
      <c r="F539" t="s">
        <v>363</v>
      </c>
      <c r="G539">
        <v>2</v>
      </c>
      <c r="H539">
        <v>2021</v>
      </c>
      <c r="I539" t="s">
        <v>44</v>
      </c>
      <c r="J539">
        <v>12</v>
      </c>
      <c r="K539" s="1" t="str">
        <f t="shared" si="8"/>
        <v>other</v>
      </c>
      <c r="L539" s="5">
        <v>0</v>
      </c>
      <c r="M539" s="5">
        <v>0</v>
      </c>
      <c r="N539" s="5">
        <v>0</v>
      </c>
    </row>
    <row r="540" spans="1:14" x14ac:dyDescent="0.25">
      <c r="A540">
        <v>2</v>
      </c>
      <c r="B540">
        <v>44</v>
      </c>
      <c r="C540" t="s">
        <v>7</v>
      </c>
      <c r="D540" t="s">
        <v>16</v>
      </c>
      <c r="E540">
        <v>71</v>
      </c>
      <c r="F540" t="s">
        <v>364</v>
      </c>
      <c r="G540">
        <v>19</v>
      </c>
      <c r="H540">
        <v>2021</v>
      </c>
      <c r="I540" t="s">
        <v>49</v>
      </c>
      <c r="J540">
        <v>2</v>
      </c>
      <c r="K540" s="1" t="str">
        <f t="shared" si="8"/>
        <v>Second place</v>
      </c>
      <c r="L540" s="5">
        <v>0</v>
      </c>
      <c r="M540" s="5">
        <v>1</v>
      </c>
      <c r="N540" s="5">
        <v>0</v>
      </c>
    </row>
    <row r="541" spans="1:14" x14ac:dyDescent="0.25">
      <c r="A541">
        <v>12</v>
      </c>
      <c r="B541">
        <v>5</v>
      </c>
      <c r="C541" t="s">
        <v>11</v>
      </c>
      <c r="D541" t="s">
        <v>58</v>
      </c>
      <c r="E541">
        <v>70</v>
      </c>
      <c r="F541" t="s">
        <v>75</v>
      </c>
      <c r="G541">
        <v>0</v>
      </c>
      <c r="H541">
        <v>2021</v>
      </c>
      <c r="I541" t="s">
        <v>49</v>
      </c>
      <c r="J541">
        <v>14</v>
      </c>
      <c r="K541" s="1" t="str">
        <f t="shared" si="8"/>
        <v>other</v>
      </c>
      <c r="L541" s="5">
        <v>0</v>
      </c>
      <c r="M541" s="5">
        <v>0</v>
      </c>
      <c r="N541" s="5">
        <v>0</v>
      </c>
    </row>
    <row r="542" spans="1:14" x14ac:dyDescent="0.25">
      <c r="A542">
        <v>4</v>
      </c>
      <c r="B542">
        <v>44</v>
      </c>
      <c r="C542" t="s">
        <v>7</v>
      </c>
      <c r="D542" t="s">
        <v>16</v>
      </c>
      <c r="E542">
        <v>71</v>
      </c>
      <c r="F542" t="s">
        <v>365</v>
      </c>
      <c r="G542">
        <v>12</v>
      </c>
      <c r="H542">
        <v>2021</v>
      </c>
      <c r="I542" t="s">
        <v>41</v>
      </c>
      <c r="J542">
        <v>4</v>
      </c>
      <c r="K542" s="1" t="str">
        <f t="shared" si="8"/>
        <v>other</v>
      </c>
      <c r="L542" s="5">
        <v>0</v>
      </c>
      <c r="M542" s="5">
        <v>0</v>
      </c>
      <c r="N542" s="5">
        <v>0</v>
      </c>
    </row>
    <row r="543" spans="1:14" x14ac:dyDescent="0.25">
      <c r="A543">
        <v>17</v>
      </c>
      <c r="B543">
        <v>5</v>
      </c>
      <c r="C543" t="s">
        <v>11</v>
      </c>
      <c r="D543" t="s">
        <v>58</v>
      </c>
      <c r="E543">
        <v>69</v>
      </c>
      <c r="F543" t="s">
        <v>63</v>
      </c>
      <c r="G543">
        <v>0</v>
      </c>
      <c r="H543">
        <v>2021</v>
      </c>
      <c r="I543" t="s">
        <v>41</v>
      </c>
      <c r="J543">
        <v>11</v>
      </c>
      <c r="K543" s="1" t="str">
        <f t="shared" si="8"/>
        <v>other</v>
      </c>
      <c r="L543" s="5">
        <v>0</v>
      </c>
      <c r="M543" s="5">
        <v>0</v>
      </c>
      <c r="N543" s="5">
        <v>0</v>
      </c>
    </row>
    <row r="544" spans="1:14" x14ac:dyDescent="0.25">
      <c r="A544">
        <v>1</v>
      </c>
      <c r="B544">
        <v>44</v>
      </c>
      <c r="C544" t="s">
        <v>7</v>
      </c>
      <c r="D544" t="s">
        <v>16</v>
      </c>
      <c r="E544">
        <v>52</v>
      </c>
      <c r="F544" s="1">
        <v>8.2213935185185175E-2</v>
      </c>
      <c r="G544">
        <v>25</v>
      </c>
      <c r="H544">
        <v>2021</v>
      </c>
      <c r="I544" t="s">
        <v>23</v>
      </c>
      <c r="J544">
        <v>2</v>
      </c>
      <c r="K544" s="1" t="str">
        <f t="shared" si="8"/>
        <v>Win</v>
      </c>
      <c r="L544" s="5">
        <v>1</v>
      </c>
      <c r="M544" s="5">
        <v>0</v>
      </c>
      <c r="N544" s="5">
        <v>0</v>
      </c>
    </row>
    <row r="545" spans="1:14" x14ac:dyDescent="0.25">
      <c r="A545" t="s">
        <v>64</v>
      </c>
      <c r="B545">
        <v>5</v>
      </c>
      <c r="C545" t="s">
        <v>11</v>
      </c>
      <c r="D545" t="s">
        <v>58</v>
      </c>
      <c r="E545">
        <v>40</v>
      </c>
      <c r="F545" t="s">
        <v>63</v>
      </c>
      <c r="G545">
        <v>0</v>
      </c>
      <c r="H545">
        <v>2021</v>
      </c>
      <c r="I545" t="s">
        <v>23</v>
      </c>
      <c r="J545">
        <v>8</v>
      </c>
      <c r="K545" s="1" t="str">
        <f t="shared" si="8"/>
        <v>other</v>
      </c>
      <c r="L545" s="5">
        <v>0</v>
      </c>
      <c r="M545" s="5">
        <v>0</v>
      </c>
      <c r="N545" s="5">
        <v>0</v>
      </c>
    </row>
    <row r="546" spans="1:14" x14ac:dyDescent="0.25">
      <c r="A546" t="s">
        <v>101</v>
      </c>
      <c r="B546">
        <v>5</v>
      </c>
      <c r="C546" t="s">
        <v>11</v>
      </c>
      <c r="D546" t="s">
        <v>58</v>
      </c>
      <c r="E546">
        <v>70</v>
      </c>
      <c r="F546" t="s">
        <v>366</v>
      </c>
      <c r="G546">
        <v>0</v>
      </c>
      <c r="H546">
        <v>2021</v>
      </c>
      <c r="I546" t="s">
        <v>29</v>
      </c>
      <c r="J546">
        <v>1</v>
      </c>
      <c r="K546" s="1" t="str">
        <f t="shared" si="8"/>
        <v>other</v>
      </c>
      <c r="L546" s="5">
        <v>0</v>
      </c>
      <c r="M546" s="5">
        <v>0</v>
      </c>
      <c r="N546" s="5">
        <v>0</v>
      </c>
    </row>
    <row r="547" spans="1:14" x14ac:dyDescent="0.25">
      <c r="A547">
        <v>2</v>
      </c>
      <c r="B547">
        <v>44</v>
      </c>
      <c r="C547" t="s">
        <v>7</v>
      </c>
      <c r="D547" t="s">
        <v>16</v>
      </c>
      <c r="E547">
        <v>70</v>
      </c>
      <c r="F547" t="s">
        <v>367</v>
      </c>
      <c r="G547">
        <v>18</v>
      </c>
      <c r="H547">
        <v>2021</v>
      </c>
      <c r="I547" t="s">
        <v>29</v>
      </c>
      <c r="J547">
        <v>10</v>
      </c>
      <c r="K547" s="1" t="str">
        <f t="shared" si="8"/>
        <v>Second place</v>
      </c>
      <c r="L547" s="5">
        <v>0</v>
      </c>
      <c r="M547" s="5">
        <v>1</v>
      </c>
      <c r="N547" s="5">
        <v>0</v>
      </c>
    </row>
    <row r="548" spans="1:14" x14ac:dyDescent="0.25">
      <c r="A548">
        <v>3</v>
      </c>
      <c r="B548">
        <v>44</v>
      </c>
      <c r="C548" t="s">
        <v>7</v>
      </c>
      <c r="D548" t="s">
        <v>16</v>
      </c>
      <c r="E548">
        <v>1</v>
      </c>
      <c r="F548" t="s">
        <v>368</v>
      </c>
      <c r="G548">
        <v>7.5</v>
      </c>
      <c r="H548">
        <v>2021</v>
      </c>
      <c r="I548" t="s">
        <v>24</v>
      </c>
      <c r="J548">
        <v>3</v>
      </c>
      <c r="K548" s="1" t="str">
        <f t="shared" si="8"/>
        <v>Third place</v>
      </c>
      <c r="L548" s="5">
        <v>0</v>
      </c>
      <c r="M548" s="5">
        <v>0</v>
      </c>
      <c r="N548" s="5">
        <v>1</v>
      </c>
    </row>
    <row r="549" spans="1:14" x14ac:dyDescent="0.25">
      <c r="A549">
        <v>5</v>
      </c>
      <c r="B549">
        <v>5</v>
      </c>
      <c r="C549" t="s">
        <v>11</v>
      </c>
      <c r="D549" t="s">
        <v>58</v>
      </c>
      <c r="E549">
        <v>1</v>
      </c>
      <c r="F549" t="s">
        <v>369</v>
      </c>
      <c r="G549">
        <v>5</v>
      </c>
      <c r="H549">
        <v>2021</v>
      </c>
      <c r="I549" t="s">
        <v>24</v>
      </c>
      <c r="J549">
        <v>5</v>
      </c>
      <c r="K549" s="1" t="str">
        <f t="shared" si="8"/>
        <v>other</v>
      </c>
      <c r="L549" s="5">
        <v>0</v>
      </c>
      <c r="M549" s="5">
        <v>0</v>
      </c>
      <c r="N549" s="5">
        <v>0</v>
      </c>
    </row>
    <row r="550" spans="1:14" x14ac:dyDescent="0.25">
      <c r="A550">
        <v>2</v>
      </c>
      <c r="B550">
        <v>44</v>
      </c>
      <c r="C550" t="s">
        <v>7</v>
      </c>
      <c r="D550" t="s">
        <v>16</v>
      </c>
      <c r="E550">
        <v>72</v>
      </c>
      <c r="F550" t="s">
        <v>370</v>
      </c>
      <c r="G550">
        <v>19</v>
      </c>
      <c r="H550">
        <v>2021</v>
      </c>
      <c r="I550" t="s">
        <v>50</v>
      </c>
      <c r="J550">
        <v>2</v>
      </c>
      <c r="K550" s="1" t="str">
        <f t="shared" si="8"/>
        <v>Second place</v>
      </c>
      <c r="L550" s="5">
        <v>0</v>
      </c>
      <c r="M550" s="5">
        <v>1</v>
      </c>
      <c r="N550" s="5">
        <v>0</v>
      </c>
    </row>
    <row r="551" spans="1:14" x14ac:dyDescent="0.25">
      <c r="A551">
        <v>13</v>
      </c>
      <c r="B551">
        <v>5</v>
      </c>
      <c r="C551" t="s">
        <v>11</v>
      </c>
      <c r="D551" t="s">
        <v>58</v>
      </c>
      <c r="E551">
        <v>70</v>
      </c>
      <c r="F551" t="s">
        <v>371</v>
      </c>
      <c r="G551">
        <v>0</v>
      </c>
      <c r="H551">
        <v>2021</v>
      </c>
      <c r="I551" t="s">
        <v>50</v>
      </c>
      <c r="J551">
        <v>15</v>
      </c>
      <c r="K551" s="1" t="str">
        <f t="shared" si="8"/>
        <v>other</v>
      </c>
      <c r="L551" s="5">
        <v>0</v>
      </c>
      <c r="M551" s="5">
        <v>0</v>
      </c>
      <c r="N551" s="5">
        <v>0</v>
      </c>
    </row>
    <row r="552" spans="1:14" x14ac:dyDescent="0.25">
      <c r="A552">
        <v>12</v>
      </c>
      <c r="B552">
        <v>5</v>
      </c>
      <c r="C552" t="s">
        <v>11</v>
      </c>
      <c r="D552" t="s">
        <v>58</v>
      </c>
      <c r="E552">
        <v>53</v>
      </c>
      <c r="F552" t="s">
        <v>372</v>
      </c>
      <c r="G552">
        <v>0</v>
      </c>
      <c r="H552">
        <v>2021</v>
      </c>
      <c r="I552" t="s">
        <v>32</v>
      </c>
      <c r="J552">
        <v>4</v>
      </c>
      <c r="K552" s="1" t="str">
        <f t="shared" si="8"/>
        <v>other</v>
      </c>
      <c r="L552" s="5">
        <v>0</v>
      </c>
      <c r="M552" s="5">
        <v>0</v>
      </c>
      <c r="N552" s="5">
        <v>0</v>
      </c>
    </row>
    <row r="553" spans="1:14" x14ac:dyDescent="0.25">
      <c r="A553" t="s">
        <v>64</v>
      </c>
      <c r="B553">
        <v>44</v>
      </c>
      <c r="C553" t="s">
        <v>7</v>
      </c>
      <c r="D553" t="s">
        <v>16</v>
      </c>
      <c r="E553">
        <v>25</v>
      </c>
      <c r="F553" t="s">
        <v>63</v>
      </c>
      <c r="G553">
        <v>0</v>
      </c>
      <c r="H553">
        <v>2021</v>
      </c>
      <c r="I553" t="s">
        <v>32</v>
      </c>
      <c r="J553">
        <v>11</v>
      </c>
      <c r="K553" s="1" t="str">
        <f t="shared" si="8"/>
        <v>other</v>
      </c>
      <c r="L553" s="5">
        <v>0</v>
      </c>
      <c r="M553" s="5">
        <v>0</v>
      </c>
      <c r="N553" s="5">
        <v>0</v>
      </c>
    </row>
    <row r="554" spans="1:14" x14ac:dyDescent="0.25">
      <c r="A554">
        <v>1</v>
      </c>
      <c r="B554">
        <v>44</v>
      </c>
      <c r="C554" t="s">
        <v>7</v>
      </c>
      <c r="D554" t="s">
        <v>16</v>
      </c>
      <c r="E554">
        <v>53</v>
      </c>
      <c r="F554" s="1">
        <v>6.2974548611111111E-2</v>
      </c>
      <c r="G554">
        <v>25</v>
      </c>
      <c r="H554">
        <v>2021</v>
      </c>
      <c r="I554" t="s">
        <v>40</v>
      </c>
      <c r="J554">
        <v>4</v>
      </c>
      <c r="K554" s="1" t="str">
        <f t="shared" si="8"/>
        <v>Win</v>
      </c>
      <c r="L554" s="5">
        <v>1</v>
      </c>
      <c r="M554" s="5">
        <v>0</v>
      </c>
      <c r="N554" s="5">
        <v>0</v>
      </c>
    </row>
    <row r="555" spans="1:14" x14ac:dyDescent="0.25">
      <c r="A555">
        <v>12</v>
      </c>
      <c r="B555">
        <v>5</v>
      </c>
      <c r="C555" t="s">
        <v>11</v>
      </c>
      <c r="D555" t="s">
        <v>58</v>
      </c>
      <c r="E555">
        <v>52</v>
      </c>
      <c r="F555" t="s">
        <v>75</v>
      </c>
      <c r="G555">
        <v>0</v>
      </c>
      <c r="H555">
        <v>2021</v>
      </c>
      <c r="I555" t="s">
        <v>40</v>
      </c>
      <c r="J555">
        <v>10</v>
      </c>
      <c r="K555" s="1" t="str">
        <f t="shared" si="8"/>
        <v>other</v>
      </c>
      <c r="L555" s="5">
        <v>0</v>
      </c>
      <c r="M555" s="5">
        <v>0</v>
      </c>
      <c r="N555" s="5">
        <v>0</v>
      </c>
    </row>
    <row r="556" spans="1:14" x14ac:dyDescent="0.25">
      <c r="A556">
        <v>5</v>
      </c>
      <c r="B556">
        <v>44</v>
      </c>
      <c r="C556" t="s">
        <v>7</v>
      </c>
      <c r="D556" t="s">
        <v>16</v>
      </c>
      <c r="E556">
        <v>58</v>
      </c>
      <c r="F556" t="s">
        <v>373</v>
      </c>
      <c r="G556">
        <v>10</v>
      </c>
      <c r="H556">
        <v>2021</v>
      </c>
      <c r="I556" t="s">
        <v>55</v>
      </c>
      <c r="J556">
        <v>10</v>
      </c>
      <c r="K556" s="1" t="str">
        <f t="shared" si="8"/>
        <v>other</v>
      </c>
      <c r="L556" s="5">
        <v>0</v>
      </c>
      <c r="M556" s="5">
        <v>0</v>
      </c>
      <c r="N556" s="5">
        <v>0</v>
      </c>
    </row>
    <row r="557" spans="1:14" x14ac:dyDescent="0.25">
      <c r="A557">
        <v>18</v>
      </c>
      <c r="B557">
        <v>5</v>
      </c>
      <c r="C557" t="s">
        <v>11</v>
      </c>
      <c r="D557" t="s">
        <v>58</v>
      </c>
      <c r="E557">
        <v>57</v>
      </c>
      <c r="F557" t="s">
        <v>75</v>
      </c>
      <c r="G557">
        <v>0</v>
      </c>
      <c r="H557">
        <v>2021</v>
      </c>
      <c r="I557" t="s">
        <v>55</v>
      </c>
      <c r="J557">
        <v>11</v>
      </c>
      <c r="K557" s="1" t="str">
        <f t="shared" si="8"/>
        <v>other</v>
      </c>
      <c r="L557" s="5">
        <v>0</v>
      </c>
      <c r="M557" s="5">
        <v>0</v>
      </c>
      <c r="N557" s="5">
        <v>0</v>
      </c>
    </row>
    <row r="558" spans="1:14" x14ac:dyDescent="0.25">
      <c r="A558">
        <v>2</v>
      </c>
      <c r="B558">
        <v>44</v>
      </c>
      <c r="C558" t="s">
        <v>7</v>
      </c>
      <c r="D558" t="s">
        <v>16</v>
      </c>
      <c r="E558">
        <v>56</v>
      </c>
      <c r="F558" t="s">
        <v>374</v>
      </c>
      <c r="G558">
        <v>19</v>
      </c>
      <c r="H558">
        <v>2021</v>
      </c>
      <c r="I558" t="s">
        <v>37</v>
      </c>
      <c r="J558">
        <v>2</v>
      </c>
      <c r="K558" s="1" t="str">
        <f t="shared" si="8"/>
        <v>Second place</v>
      </c>
      <c r="L558" s="5">
        <v>0</v>
      </c>
      <c r="M558" s="5">
        <v>1</v>
      </c>
      <c r="N558" s="5">
        <v>0</v>
      </c>
    </row>
    <row r="559" spans="1:14" x14ac:dyDescent="0.25">
      <c r="A559">
        <v>10</v>
      </c>
      <c r="B559">
        <v>5</v>
      </c>
      <c r="C559" t="s">
        <v>11</v>
      </c>
      <c r="D559" t="s">
        <v>58</v>
      </c>
      <c r="E559">
        <v>55</v>
      </c>
      <c r="F559" t="s">
        <v>75</v>
      </c>
      <c r="G559">
        <v>1</v>
      </c>
      <c r="H559">
        <v>2021</v>
      </c>
      <c r="I559" t="s">
        <v>37</v>
      </c>
      <c r="J559">
        <v>18</v>
      </c>
      <c r="K559" s="1" t="str">
        <f t="shared" si="8"/>
        <v>other</v>
      </c>
      <c r="L559" s="5">
        <v>0</v>
      </c>
      <c r="M559" s="5">
        <v>0</v>
      </c>
      <c r="N559" s="5">
        <v>0</v>
      </c>
    </row>
    <row r="560" spans="1:14" x14ac:dyDescent="0.25">
      <c r="A560">
        <v>2</v>
      </c>
      <c r="B560">
        <v>44</v>
      </c>
      <c r="C560" t="s">
        <v>7</v>
      </c>
      <c r="D560" t="s">
        <v>16</v>
      </c>
      <c r="E560">
        <v>71</v>
      </c>
      <c r="F560" t="s">
        <v>375</v>
      </c>
      <c r="G560">
        <v>18</v>
      </c>
      <c r="H560">
        <v>2021</v>
      </c>
      <c r="I560" t="s">
        <v>43</v>
      </c>
      <c r="J560">
        <v>2</v>
      </c>
      <c r="K560" s="1" t="str">
        <f t="shared" si="8"/>
        <v>Second place</v>
      </c>
      <c r="L560" s="5">
        <v>0</v>
      </c>
      <c r="M560" s="5">
        <v>1</v>
      </c>
      <c r="N560" s="5">
        <v>0</v>
      </c>
    </row>
    <row r="561" spans="1:14" x14ac:dyDescent="0.25">
      <c r="A561">
        <v>7</v>
      </c>
      <c r="B561">
        <v>5</v>
      </c>
      <c r="C561" t="s">
        <v>11</v>
      </c>
      <c r="D561" t="s">
        <v>58</v>
      </c>
      <c r="E561">
        <v>70</v>
      </c>
      <c r="F561" t="s">
        <v>75</v>
      </c>
      <c r="G561">
        <v>6</v>
      </c>
      <c r="H561">
        <v>2021</v>
      </c>
      <c r="I561" t="s">
        <v>43</v>
      </c>
      <c r="J561">
        <v>9</v>
      </c>
      <c r="K561" s="1" t="str">
        <f t="shared" si="8"/>
        <v>other</v>
      </c>
      <c r="L561" s="5">
        <v>0</v>
      </c>
      <c r="M561" s="5">
        <v>0</v>
      </c>
      <c r="N561" s="5">
        <v>0</v>
      </c>
    </row>
    <row r="562" spans="1:14" x14ac:dyDescent="0.25">
      <c r="A562">
        <v>1</v>
      </c>
      <c r="B562">
        <v>44</v>
      </c>
      <c r="C562" t="s">
        <v>7</v>
      </c>
      <c r="D562" t="s">
        <v>16</v>
      </c>
      <c r="E562">
        <v>71</v>
      </c>
      <c r="F562" s="1">
        <v>6.4153368055555562E-2</v>
      </c>
      <c r="G562">
        <v>25</v>
      </c>
      <c r="H562">
        <v>2021</v>
      </c>
      <c r="I562" t="s">
        <v>30</v>
      </c>
      <c r="J562">
        <v>9</v>
      </c>
      <c r="K562" s="1" t="str">
        <f t="shared" si="8"/>
        <v>Win</v>
      </c>
      <c r="L562" s="5">
        <v>1</v>
      </c>
      <c r="M562" s="5">
        <v>0</v>
      </c>
      <c r="N562" s="5">
        <v>0</v>
      </c>
    </row>
    <row r="563" spans="1:14" x14ac:dyDescent="0.25">
      <c r="A563">
        <v>11</v>
      </c>
      <c r="B563">
        <v>5</v>
      </c>
      <c r="C563" t="s">
        <v>11</v>
      </c>
      <c r="D563" t="s">
        <v>58</v>
      </c>
      <c r="E563">
        <v>70</v>
      </c>
      <c r="F563" t="s">
        <v>75</v>
      </c>
      <c r="G563">
        <v>0</v>
      </c>
      <c r="H563">
        <v>2021</v>
      </c>
      <c r="I563" t="s">
        <v>30</v>
      </c>
      <c r="J563">
        <v>10</v>
      </c>
      <c r="K563" s="1" t="str">
        <f t="shared" si="8"/>
        <v>other</v>
      </c>
      <c r="L563" s="5">
        <v>0</v>
      </c>
      <c r="M563" s="5">
        <v>0</v>
      </c>
      <c r="N563" s="5">
        <v>0</v>
      </c>
    </row>
    <row r="564" spans="1:14" x14ac:dyDescent="0.25">
      <c r="A564">
        <v>1</v>
      </c>
      <c r="B564">
        <v>44</v>
      </c>
      <c r="C564" t="s">
        <v>7</v>
      </c>
      <c r="D564" t="s">
        <v>16</v>
      </c>
      <c r="E564">
        <v>57</v>
      </c>
      <c r="F564" s="1">
        <v>5.8662858796296291E-2</v>
      </c>
      <c r="G564">
        <v>25</v>
      </c>
      <c r="H564">
        <v>2021</v>
      </c>
      <c r="I564" t="s">
        <v>59</v>
      </c>
      <c r="J564">
        <v>1</v>
      </c>
      <c r="K564" s="1" t="str">
        <f t="shared" si="8"/>
        <v>Win</v>
      </c>
      <c r="L564" s="5">
        <v>1</v>
      </c>
      <c r="M564" s="5">
        <v>0</v>
      </c>
      <c r="N564" s="5">
        <v>0</v>
      </c>
    </row>
    <row r="565" spans="1:14" x14ac:dyDescent="0.25">
      <c r="A565">
        <v>10</v>
      </c>
      <c r="B565">
        <v>5</v>
      </c>
      <c r="C565" t="s">
        <v>11</v>
      </c>
      <c r="D565" t="s">
        <v>58</v>
      </c>
      <c r="E565">
        <v>56</v>
      </c>
      <c r="F565" t="s">
        <v>75</v>
      </c>
      <c r="G565">
        <v>1</v>
      </c>
      <c r="H565">
        <v>2021</v>
      </c>
      <c r="I565" t="s">
        <v>59</v>
      </c>
      <c r="J565">
        <v>10</v>
      </c>
      <c r="K565" s="1" t="str">
        <f t="shared" si="8"/>
        <v>other</v>
      </c>
      <c r="L565" s="5">
        <v>0</v>
      </c>
      <c r="M565" s="5">
        <v>0</v>
      </c>
      <c r="N565" s="5">
        <v>0</v>
      </c>
    </row>
    <row r="566" spans="1:14" x14ac:dyDescent="0.25">
      <c r="A566">
        <v>1</v>
      </c>
      <c r="B566">
        <v>44</v>
      </c>
      <c r="C566" t="s">
        <v>7</v>
      </c>
      <c r="D566" t="s">
        <v>16</v>
      </c>
      <c r="E566">
        <v>50</v>
      </c>
      <c r="F566" s="1">
        <v>8.7674976851851841E-2</v>
      </c>
      <c r="G566">
        <v>26</v>
      </c>
      <c r="H566">
        <v>2021</v>
      </c>
      <c r="I566" t="s">
        <v>51</v>
      </c>
      <c r="J566">
        <v>1</v>
      </c>
      <c r="K566" s="1" t="str">
        <f t="shared" si="8"/>
        <v>Win</v>
      </c>
      <c r="L566" s="5">
        <v>1</v>
      </c>
      <c r="M566" s="5">
        <v>0</v>
      </c>
      <c r="N566" s="5">
        <v>0</v>
      </c>
    </row>
    <row r="567" spans="1:14" x14ac:dyDescent="0.25">
      <c r="A567" t="s">
        <v>64</v>
      </c>
      <c r="B567">
        <v>5</v>
      </c>
      <c r="C567" t="s">
        <v>11</v>
      </c>
      <c r="D567" t="s">
        <v>58</v>
      </c>
      <c r="E567">
        <v>44</v>
      </c>
      <c r="F567" t="s">
        <v>63</v>
      </c>
      <c r="G567">
        <v>0</v>
      </c>
      <c r="H567">
        <v>2021</v>
      </c>
      <c r="I567" t="s">
        <v>51</v>
      </c>
      <c r="J567">
        <v>17</v>
      </c>
      <c r="K567" s="1" t="str">
        <f t="shared" si="8"/>
        <v>other</v>
      </c>
      <c r="L567" s="5">
        <v>0</v>
      </c>
      <c r="M567" s="5">
        <v>0</v>
      </c>
      <c r="N567" s="5">
        <v>0</v>
      </c>
    </row>
    <row r="568" spans="1:14" x14ac:dyDescent="0.25">
      <c r="A568">
        <v>2</v>
      </c>
      <c r="B568">
        <v>44</v>
      </c>
      <c r="C568" t="s">
        <v>7</v>
      </c>
      <c r="D568" t="s">
        <v>16</v>
      </c>
      <c r="E568">
        <v>58</v>
      </c>
      <c r="F568" t="s">
        <v>376</v>
      </c>
      <c r="G568">
        <v>18</v>
      </c>
      <c r="H568">
        <v>2021</v>
      </c>
      <c r="I568" t="s">
        <v>25</v>
      </c>
      <c r="J568">
        <v>2</v>
      </c>
      <c r="K568" s="1" t="str">
        <f t="shared" si="8"/>
        <v>Second place</v>
      </c>
      <c r="L568" s="5">
        <v>0</v>
      </c>
      <c r="M568" s="5">
        <v>1</v>
      </c>
      <c r="N568" s="5">
        <v>0</v>
      </c>
    </row>
    <row r="569" spans="1:14" x14ac:dyDescent="0.25">
      <c r="A569">
        <v>11</v>
      </c>
      <c r="B569">
        <v>5</v>
      </c>
      <c r="C569" t="s">
        <v>11</v>
      </c>
      <c r="D569" t="s">
        <v>58</v>
      </c>
      <c r="E569">
        <v>58</v>
      </c>
      <c r="F569" t="s">
        <v>377</v>
      </c>
      <c r="G569">
        <v>0</v>
      </c>
      <c r="H569">
        <v>2021</v>
      </c>
      <c r="I569" t="s">
        <v>25</v>
      </c>
      <c r="J569">
        <v>15</v>
      </c>
      <c r="K569" s="1" t="str">
        <f t="shared" si="8"/>
        <v>other</v>
      </c>
      <c r="L569" s="5">
        <v>0</v>
      </c>
      <c r="M569" s="5">
        <v>0</v>
      </c>
      <c r="N569" s="5">
        <v>0</v>
      </c>
    </row>
    <row r="570" spans="1:14" x14ac:dyDescent="0.25">
      <c r="A570">
        <v>3</v>
      </c>
      <c r="B570">
        <v>44</v>
      </c>
      <c r="C570" t="s">
        <v>7</v>
      </c>
      <c r="D570" t="s">
        <v>16</v>
      </c>
      <c r="E570">
        <v>57</v>
      </c>
      <c r="F570" t="s">
        <v>378</v>
      </c>
      <c r="G570">
        <v>15</v>
      </c>
      <c r="H570">
        <v>2022</v>
      </c>
      <c r="I570" t="s">
        <v>35</v>
      </c>
      <c r="J570">
        <v>5</v>
      </c>
      <c r="K570" s="1" t="str">
        <f t="shared" si="8"/>
        <v>Third place</v>
      </c>
      <c r="L570" s="5">
        <v>0</v>
      </c>
      <c r="M570" s="5">
        <v>0</v>
      </c>
      <c r="N570" s="5">
        <v>1</v>
      </c>
    </row>
    <row r="571" spans="1:14" x14ac:dyDescent="0.25">
      <c r="A571">
        <v>10</v>
      </c>
      <c r="B571">
        <v>44</v>
      </c>
      <c r="C571" t="s">
        <v>7</v>
      </c>
      <c r="D571" t="s">
        <v>16</v>
      </c>
      <c r="E571">
        <v>50</v>
      </c>
      <c r="F571" t="s">
        <v>379</v>
      </c>
      <c r="G571">
        <v>1</v>
      </c>
      <c r="H571">
        <v>2022</v>
      </c>
      <c r="I571" t="s">
        <v>51</v>
      </c>
      <c r="J571">
        <v>15</v>
      </c>
      <c r="K571" s="1" t="str">
        <f t="shared" si="8"/>
        <v>other</v>
      </c>
      <c r="L571" s="5">
        <v>0</v>
      </c>
      <c r="M571" s="5">
        <v>0</v>
      </c>
      <c r="N571" s="5">
        <v>0</v>
      </c>
    </row>
    <row r="572" spans="1:14" x14ac:dyDescent="0.25">
      <c r="A572">
        <v>4</v>
      </c>
      <c r="B572">
        <v>44</v>
      </c>
      <c r="C572" t="s">
        <v>7</v>
      </c>
      <c r="D572" t="s">
        <v>16</v>
      </c>
      <c r="E572">
        <v>58</v>
      </c>
      <c r="F572" t="s">
        <v>380</v>
      </c>
      <c r="G572">
        <v>12</v>
      </c>
      <c r="H572">
        <v>2022</v>
      </c>
      <c r="I572" t="s">
        <v>39</v>
      </c>
      <c r="J572">
        <v>5</v>
      </c>
      <c r="K572" s="1" t="str">
        <f t="shared" si="8"/>
        <v>other</v>
      </c>
      <c r="L572" s="5">
        <v>0</v>
      </c>
      <c r="M572" s="5">
        <v>0</v>
      </c>
      <c r="N572" s="5">
        <v>0</v>
      </c>
    </row>
    <row r="573" spans="1:14" x14ac:dyDescent="0.25">
      <c r="A573" t="s">
        <v>64</v>
      </c>
      <c r="B573">
        <v>5</v>
      </c>
      <c r="C573" t="s">
        <v>11</v>
      </c>
      <c r="D573" t="s">
        <v>60</v>
      </c>
      <c r="E573">
        <v>22</v>
      </c>
      <c r="F573" t="s">
        <v>63</v>
      </c>
      <c r="G573">
        <v>0</v>
      </c>
      <c r="H573">
        <v>2022</v>
      </c>
      <c r="I573" t="s">
        <v>39</v>
      </c>
      <c r="J573">
        <v>17</v>
      </c>
      <c r="K573" s="1" t="str">
        <f t="shared" si="8"/>
        <v>other</v>
      </c>
      <c r="L573" s="5">
        <v>0</v>
      </c>
      <c r="M573" s="5">
        <v>0</v>
      </c>
      <c r="N573" s="5">
        <v>0</v>
      </c>
    </row>
    <row r="574" spans="1:14" x14ac:dyDescent="0.25">
      <c r="A574">
        <v>8</v>
      </c>
      <c r="B574">
        <v>5</v>
      </c>
      <c r="C574" t="s">
        <v>11</v>
      </c>
      <c r="D574" t="s">
        <v>60</v>
      </c>
      <c r="E574">
        <v>63</v>
      </c>
      <c r="F574" t="s">
        <v>381</v>
      </c>
      <c r="G574">
        <v>4</v>
      </c>
      <c r="H574">
        <v>2022</v>
      </c>
      <c r="I574" t="s">
        <v>48</v>
      </c>
      <c r="J574">
        <v>13</v>
      </c>
      <c r="K574" s="1" t="str">
        <f t="shared" si="8"/>
        <v>other</v>
      </c>
      <c r="L574" s="5">
        <v>0</v>
      </c>
      <c r="M574" s="5">
        <v>0</v>
      </c>
      <c r="N574" s="5">
        <v>0</v>
      </c>
    </row>
    <row r="575" spans="1:14" x14ac:dyDescent="0.25">
      <c r="A575">
        <v>13</v>
      </c>
      <c r="B575">
        <v>44</v>
      </c>
      <c r="C575" t="s">
        <v>7</v>
      </c>
      <c r="D575" t="s">
        <v>16</v>
      </c>
      <c r="E575">
        <v>62</v>
      </c>
      <c r="F575" t="s">
        <v>75</v>
      </c>
      <c r="G575">
        <v>0</v>
      </c>
      <c r="H575">
        <v>2022</v>
      </c>
      <c r="I575" t="s">
        <v>48</v>
      </c>
      <c r="J575">
        <v>14</v>
      </c>
      <c r="K575" s="1" t="str">
        <f t="shared" si="8"/>
        <v>other</v>
      </c>
      <c r="L575" s="5">
        <v>0</v>
      </c>
      <c r="M575" s="5">
        <v>0</v>
      </c>
      <c r="N575" s="5">
        <v>0</v>
      </c>
    </row>
    <row r="576" spans="1:14" x14ac:dyDescent="0.25">
      <c r="A576">
        <v>6</v>
      </c>
      <c r="B576">
        <v>44</v>
      </c>
      <c r="C576" t="s">
        <v>7</v>
      </c>
      <c r="D576" t="s">
        <v>16</v>
      </c>
      <c r="E576">
        <v>57</v>
      </c>
      <c r="F576" t="s">
        <v>382</v>
      </c>
      <c r="G576">
        <v>8</v>
      </c>
      <c r="H576">
        <v>2022</v>
      </c>
      <c r="I576" t="s">
        <v>61</v>
      </c>
      <c r="J576">
        <v>6</v>
      </c>
      <c r="K576" s="1" t="str">
        <f t="shared" si="8"/>
        <v>other</v>
      </c>
      <c r="L576" s="5">
        <v>0</v>
      </c>
      <c r="M576" s="5">
        <v>0</v>
      </c>
      <c r="N576" s="5">
        <v>0</v>
      </c>
    </row>
    <row r="577" spans="1:14" x14ac:dyDescent="0.25">
      <c r="A577">
        <v>17</v>
      </c>
      <c r="B577">
        <v>5</v>
      </c>
      <c r="C577" t="s">
        <v>11</v>
      </c>
      <c r="D577" t="s">
        <v>60</v>
      </c>
      <c r="E577">
        <v>54</v>
      </c>
      <c r="F577" t="s">
        <v>63</v>
      </c>
      <c r="G577">
        <v>0</v>
      </c>
      <c r="H577">
        <v>2022</v>
      </c>
      <c r="I577" t="s">
        <v>61</v>
      </c>
      <c r="J577">
        <v>13</v>
      </c>
      <c r="K577" s="1" t="str">
        <f t="shared" si="8"/>
        <v>other</v>
      </c>
      <c r="L577" s="5">
        <v>0</v>
      </c>
      <c r="M577" s="5">
        <v>0</v>
      </c>
      <c r="N577" s="5">
        <v>0</v>
      </c>
    </row>
    <row r="578" spans="1:14" x14ac:dyDescent="0.25">
      <c r="A578">
        <v>5</v>
      </c>
      <c r="B578">
        <v>44</v>
      </c>
      <c r="C578" t="s">
        <v>7</v>
      </c>
      <c r="D578" t="s">
        <v>16</v>
      </c>
      <c r="E578">
        <v>66</v>
      </c>
      <c r="F578" t="s">
        <v>383</v>
      </c>
      <c r="G578">
        <v>10</v>
      </c>
      <c r="H578">
        <v>2022</v>
      </c>
      <c r="I578" t="s">
        <v>26</v>
      </c>
      <c r="J578">
        <v>6</v>
      </c>
      <c r="K578" s="1" t="str">
        <f t="shared" si="8"/>
        <v>other</v>
      </c>
      <c r="L578" s="5">
        <v>0</v>
      </c>
      <c r="M578" s="5">
        <v>0</v>
      </c>
      <c r="N578" s="5">
        <v>0</v>
      </c>
    </row>
    <row r="579" spans="1:14" x14ac:dyDescent="0.25">
      <c r="A579">
        <v>11</v>
      </c>
      <c r="B579">
        <v>5</v>
      </c>
      <c r="C579" t="s">
        <v>11</v>
      </c>
      <c r="D579" t="s">
        <v>60</v>
      </c>
      <c r="E579">
        <v>65</v>
      </c>
      <c r="F579" t="s">
        <v>75</v>
      </c>
      <c r="G579">
        <v>0</v>
      </c>
      <c r="H579">
        <v>2022</v>
      </c>
      <c r="I579" t="s">
        <v>26</v>
      </c>
      <c r="J579">
        <v>16</v>
      </c>
      <c r="K579" s="1" t="str">
        <f t="shared" ref="K579:K603" si="9">IF( A579=1,"Win",IF( A579=2,"Second place",IF( A579=3,"Third place","other")))</f>
        <v>other</v>
      </c>
      <c r="L579" s="5">
        <v>0</v>
      </c>
      <c r="M579" s="5">
        <v>0</v>
      </c>
      <c r="N579" s="5">
        <v>0</v>
      </c>
    </row>
    <row r="580" spans="1:14" x14ac:dyDescent="0.25">
      <c r="A580">
        <v>8</v>
      </c>
      <c r="B580">
        <v>44</v>
      </c>
      <c r="C580" t="s">
        <v>7</v>
      </c>
      <c r="D580" t="s">
        <v>16</v>
      </c>
      <c r="E580">
        <v>64</v>
      </c>
      <c r="F580" t="s">
        <v>384</v>
      </c>
      <c r="G580">
        <v>4</v>
      </c>
      <c r="H580">
        <v>2022</v>
      </c>
      <c r="I580" t="s">
        <v>27</v>
      </c>
      <c r="J580">
        <v>8</v>
      </c>
      <c r="K580" s="1" t="str">
        <f t="shared" si="9"/>
        <v>other</v>
      </c>
      <c r="L580" s="5">
        <v>0</v>
      </c>
      <c r="M580" s="5">
        <v>0</v>
      </c>
      <c r="N580" s="5">
        <v>0</v>
      </c>
    </row>
    <row r="581" spans="1:14" x14ac:dyDescent="0.25">
      <c r="A581">
        <v>10</v>
      </c>
      <c r="B581">
        <v>5</v>
      </c>
      <c r="C581" t="s">
        <v>11</v>
      </c>
      <c r="D581" t="s">
        <v>60</v>
      </c>
      <c r="E581">
        <v>64</v>
      </c>
      <c r="F581" t="s">
        <v>385</v>
      </c>
      <c r="G581">
        <v>1</v>
      </c>
      <c r="H581">
        <v>2022</v>
      </c>
      <c r="I581" t="s">
        <v>27</v>
      </c>
      <c r="J581">
        <v>9</v>
      </c>
      <c r="K581" s="1" t="str">
        <f t="shared" si="9"/>
        <v>other</v>
      </c>
      <c r="L581" s="5">
        <v>0</v>
      </c>
      <c r="M581" s="5">
        <v>0</v>
      </c>
      <c r="N581" s="5">
        <v>0</v>
      </c>
    </row>
    <row r="582" spans="1:14" x14ac:dyDescent="0.25">
      <c r="A582">
        <v>4</v>
      </c>
      <c r="B582">
        <v>44</v>
      </c>
      <c r="C582" t="s">
        <v>7</v>
      </c>
      <c r="D582" t="s">
        <v>16</v>
      </c>
      <c r="E582">
        <v>51</v>
      </c>
      <c r="F582" t="s">
        <v>386</v>
      </c>
      <c r="G582">
        <v>12</v>
      </c>
      <c r="H582">
        <v>2022</v>
      </c>
      <c r="I582" t="s">
        <v>42</v>
      </c>
      <c r="J582">
        <v>7</v>
      </c>
      <c r="K582" s="1" t="str">
        <f t="shared" si="9"/>
        <v>other</v>
      </c>
      <c r="L582" s="5">
        <v>0</v>
      </c>
      <c r="M582" s="5">
        <v>0</v>
      </c>
      <c r="N582" s="5">
        <v>0</v>
      </c>
    </row>
    <row r="583" spans="1:14" x14ac:dyDescent="0.25">
      <c r="A583">
        <v>6</v>
      </c>
      <c r="B583">
        <v>5</v>
      </c>
      <c r="C583" t="s">
        <v>11</v>
      </c>
      <c r="D583" t="s">
        <v>60</v>
      </c>
      <c r="E583">
        <v>51</v>
      </c>
      <c r="F583" t="s">
        <v>387</v>
      </c>
      <c r="G583">
        <v>8</v>
      </c>
      <c r="H583">
        <v>2022</v>
      </c>
      <c r="I583" t="s">
        <v>42</v>
      </c>
      <c r="J583">
        <v>9</v>
      </c>
      <c r="K583" s="1" t="str">
        <f t="shared" si="9"/>
        <v>other</v>
      </c>
      <c r="L583" s="5">
        <v>0</v>
      </c>
      <c r="M583" s="5">
        <v>0</v>
      </c>
      <c r="N583" s="5">
        <v>0</v>
      </c>
    </row>
    <row r="584" spans="1:14" x14ac:dyDescent="0.25">
      <c r="A584">
        <v>3</v>
      </c>
      <c r="B584">
        <v>44</v>
      </c>
      <c r="C584" t="s">
        <v>7</v>
      </c>
      <c r="D584" t="s">
        <v>16</v>
      </c>
      <c r="E584">
        <v>70</v>
      </c>
      <c r="F584" t="s">
        <v>388</v>
      </c>
      <c r="G584">
        <v>15</v>
      </c>
      <c r="H584">
        <v>2022</v>
      </c>
      <c r="I584" t="s">
        <v>36</v>
      </c>
      <c r="J584">
        <v>4</v>
      </c>
      <c r="K584" s="1" t="str">
        <f t="shared" si="9"/>
        <v>Third place</v>
      </c>
      <c r="L584" s="5">
        <v>0</v>
      </c>
      <c r="M584" s="5">
        <v>0</v>
      </c>
      <c r="N584" s="5">
        <v>1</v>
      </c>
    </row>
    <row r="585" spans="1:14" x14ac:dyDescent="0.25">
      <c r="A585">
        <v>12</v>
      </c>
      <c r="B585">
        <v>5</v>
      </c>
      <c r="C585" t="s">
        <v>11</v>
      </c>
      <c r="D585" t="s">
        <v>60</v>
      </c>
      <c r="E585">
        <v>70</v>
      </c>
      <c r="F585" t="s">
        <v>389</v>
      </c>
      <c r="G585">
        <v>0</v>
      </c>
      <c r="H585">
        <v>2022</v>
      </c>
      <c r="I585" t="s">
        <v>36</v>
      </c>
      <c r="J585">
        <v>16</v>
      </c>
      <c r="K585" s="1" t="str">
        <f t="shared" si="9"/>
        <v>other</v>
      </c>
      <c r="L585" s="5">
        <v>0</v>
      </c>
      <c r="M585" s="5">
        <v>0</v>
      </c>
      <c r="N585" s="5">
        <v>0</v>
      </c>
    </row>
    <row r="586" spans="1:14" x14ac:dyDescent="0.25">
      <c r="A586">
        <v>3</v>
      </c>
      <c r="B586">
        <v>44</v>
      </c>
      <c r="C586" t="s">
        <v>7</v>
      </c>
      <c r="D586" t="s">
        <v>16</v>
      </c>
      <c r="E586">
        <v>52</v>
      </c>
      <c r="F586" t="s">
        <v>390</v>
      </c>
      <c r="G586">
        <v>16</v>
      </c>
      <c r="H586">
        <v>2022</v>
      </c>
      <c r="I586" t="s">
        <v>23</v>
      </c>
      <c r="J586">
        <v>5</v>
      </c>
      <c r="K586" s="1" t="str">
        <f t="shared" si="9"/>
        <v>Third place</v>
      </c>
      <c r="L586" s="5">
        <v>0</v>
      </c>
      <c r="M586" s="5">
        <v>0</v>
      </c>
      <c r="N586" s="5">
        <v>1</v>
      </c>
    </row>
    <row r="587" spans="1:14" x14ac:dyDescent="0.25">
      <c r="A587">
        <v>9</v>
      </c>
      <c r="B587">
        <v>5</v>
      </c>
      <c r="C587" t="s">
        <v>11</v>
      </c>
      <c r="D587" t="s">
        <v>60</v>
      </c>
      <c r="E587">
        <v>52</v>
      </c>
      <c r="F587" t="s">
        <v>391</v>
      </c>
      <c r="G587">
        <v>2</v>
      </c>
      <c r="H587">
        <v>2022</v>
      </c>
      <c r="I587" t="s">
        <v>23</v>
      </c>
      <c r="J587">
        <v>18</v>
      </c>
      <c r="K587" s="1" t="str">
        <f t="shared" si="9"/>
        <v>other</v>
      </c>
      <c r="L587" s="5">
        <v>0</v>
      </c>
      <c r="M587" s="5">
        <v>0</v>
      </c>
      <c r="N587" s="5">
        <v>0</v>
      </c>
    </row>
    <row r="588" spans="1:14" x14ac:dyDescent="0.25">
      <c r="A588">
        <v>3</v>
      </c>
      <c r="B588">
        <v>44</v>
      </c>
      <c r="C588" t="s">
        <v>7</v>
      </c>
      <c r="D588" t="s">
        <v>16</v>
      </c>
      <c r="E588">
        <v>71</v>
      </c>
      <c r="F588" t="s">
        <v>392</v>
      </c>
      <c r="G588">
        <v>15</v>
      </c>
      <c r="H588">
        <v>2022</v>
      </c>
      <c r="I588" t="s">
        <v>41</v>
      </c>
      <c r="J588">
        <v>8</v>
      </c>
      <c r="K588" s="1" t="str">
        <f t="shared" si="9"/>
        <v>Third place</v>
      </c>
      <c r="L588" s="5">
        <v>0</v>
      </c>
      <c r="M588" s="5">
        <v>0</v>
      </c>
      <c r="N588" s="5">
        <v>1</v>
      </c>
    </row>
    <row r="589" spans="1:14" x14ac:dyDescent="0.25">
      <c r="A589">
        <v>17</v>
      </c>
      <c r="B589">
        <v>5</v>
      </c>
      <c r="C589" t="s">
        <v>11</v>
      </c>
      <c r="D589" t="s">
        <v>60</v>
      </c>
      <c r="E589">
        <v>70</v>
      </c>
      <c r="F589" t="s">
        <v>75</v>
      </c>
      <c r="G589">
        <v>0</v>
      </c>
      <c r="H589">
        <v>2022</v>
      </c>
      <c r="I589" t="s">
        <v>41</v>
      </c>
      <c r="J589">
        <v>18</v>
      </c>
      <c r="K589" s="1" t="str">
        <f t="shared" si="9"/>
        <v>other</v>
      </c>
      <c r="L589" s="5">
        <v>0</v>
      </c>
      <c r="M589" s="5">
        <v>0</v>
      </c>
      <c r="N589" s="5">
        <v>0</v>
      </c>
    </row>
    <row r="590" spans="1:14" x14ac:dyDescent="0.25">
      <c r="A590">
        <v>2</v>
      </c>
      <c r="B590">
        <v>44</v>
      </c>
      <c r="C590" t="s">
        <v>7</v>
      </c>
      <c r="D590" t="s">
        <v>16</v>
      </c>
      <c r="E590">
        <v>53</v>
      </c>
      <c r="F590" t="s">
        <v>393</v>
      </c>
      <c r="G590">
        <v>18</v>
      </c>
      <c r="H590">
        <v>2022</v>
      </c>
      <c r="I590" t="s">
        <v>44</v>
      </c>
      <c r="J590">
        <v>4</v>
      </c>
      <c r="K590" s="1" t="str">
        <f t="shared" si="9"/>
        <v>Second place</v>
      </c>
      <c r="L590" s="5">
        <v>0</v>
      </c>
      <c r="M590" s="5">
        <v>1</v>
      </c>
      <c r="N590" s="5">
        <v>0</v>
      </c>
    </row>
    <row r="591" spans="1:14" x14ac:dyDescent="0.25">
      <c r="A591">
        <v>11</v>
      </c>
      <c r="B591">
        <v>5</v>
      </c>
      <c r="C591" t="s">
        <v>11</v>
      </c>
      <c r="D591" t="s">
        <v>60</v>
      </c>
      <c r="E591">
        <v>53</v>
      </c>
      <c r="F591" t="s">
        <v>394</v>
      </c>
      <c r="G591">
        <v>0</v>
      </c>
      <c r="H591">
        <v>2022</v>
      </c>
      <c r="I591" t="s">
        <v>44</v>
      </c>
      <c r="J591">
        <v>12</v>
      </c>
      <c r="K591" s="1" t="str">
        <f t="shared" si="9"/>
        <v>other</v>
      </c>
      <c r="L591" s="5">
        <v>0</v>
      </c>
      <c r="M591" s="5">
        <v>0</v>
      </c>
      <c r="N591" s="5">
        <v>0</v>
      </c>
    </row>
    <row r="592" spans="1:14" x14ac:dyDescent="0.25">
      <c r="A592">
        <v>2</v>
      </c>
      <c r="B592">
        <v>44</v>
      </c>
      <c r="C592" t="s">
        <v>7</v>
      </c>
      <c r="D592" t="s">
        <v>16</v>
      </c>
      <c r="E592">
        <v>70</v>
      </c>
      <c r="F592" t="s">
        <v>395</v>
      </c>
      <c r="G592">
        <v>19</v>
      </c>
      <c r="H592">
        <v>2022</v>
      </c>
      <c r="I592" t="s">
        <v>29</v>
      </c>
      <c r="J592">
        <v>7</v>
      </c>
      <c r="K592" s="1" t="str">
        <f t="shared" si="9"/>
        <v>Second place</v>
      </c>
      <c r="L592" s="5">
        <v>0</v>
      </c>
      <c r="M592" s="5">
        <v>1</v>
      </c>
      <c r="N592" s="5">
        <v>0</v>
      </c>
    </row>
    <row r="593" spans="1:14" x14ac:dyDescent="0.25">
      <c r="A593">
        <v>10</v>
      </c>
      <c r="B593">
        <v>5</v>
      </c>
      <c r="C593" t="s">
        <v>11</v>
      </c>
      <c r="D593" t="s">
        <v>60</v>
      </c>
      <c r="E593">
        <v>69</v>
      </c>
      <c r="F593" t="s">
        <v>75</v>
      </c>
      <c r="G593">
        <v>1</v>
      </c>
      <c r="H593">
        <v>2022</v>
      </c>
      <c r="I593" t="s">
        <v>29</v>
      </c>
      <c r="J593">
        <v>18</v>
      </c>
      <c r="K593" s="1" t="str">
        <f t="shared" si="9"/>
        <v>other</v>
      </c>
      <c r="L593" s="5">
        <v>0</v>
      </c>
      <c r="M593" s="5">
        <v>0</v>
      </c>
      <c r="N593" s="5">
        <v>0</v>
      </c>
    </row>
    <row r="594" spans="1:14" x14ac:dyDescent="0.25">
      <c r="A594">
        <v>8</v>
      </c>
      <c r="B594">
        <v>5</v>
      </c>
      <c r="C594" t="s">
        <v>11</v>
      </c>
      <c r="D594" t="s">
        <v>60</v>
      </c>
      <c r="E594">
        <v>44</v>
      </c>
      <c r="F594" t="s">
        <v>396</v>
      </c>
      <c r="G594">
        <v>4</v>
      </c>
      <c r="H594">
        <v>2022</v>
      </c>
      <c r="I594" t="s">
        <v>24</v>
      </c>
      <c r="J594">
        <v>4</v>
      </c>
      <c r="K594" s="1" t="str">
        <f t="shared" si="9"/>
        <v>other</v>
      </c>
      <c r="L594" s="5">
        <v>0</v>
      </c>
      <c r="M594" s="5">
        <v>0</v>
      </c>
      <c r="N594" s="5">
        <v>0</v>
      </c>
    </row>
    <row r="595" spans="1:14" x14ac:dyDescent="0.25">
      <c r="A595" t="s">
        <v>64</v>
      </c>
      <c r="B595">
        <v>44</v>
      </c>
      <c r="C595" t="s">
        <v>7</v>
      </c>
      <c r="D595" t="s">
        <v>16</v>
      </c>
      <c r="E595">
        <v>0</v>
      </c>
      <c r="F595" t="s">
        <v>63</v>
      </c>
      <c r="G595">
        <v>0</v>
      </c>
      <c r="H595">
        <v>2022</v>
      </c>
      <c r="I595" t="s">
        <v>24</v>
      </c>
      <c r="J595">
        <v>10</v>
      </c>
      <c r="K595" s="1" t="str">
        <f t="shared" si="9"/>
        <v>other</v>
      </c>
      <c r="L595" s="5">
        <v>0</v>
      </c>
      <c r="M595" s="5">
        <v>0</v>
      </c>
      <c r="N595" s="5">
        <v>0</v>
      </c>
    </row>
    <row r="596" spans="1:14" x14ac:dyDescent="0.25">
      <c r="A596">
        <v>4</v>
      </c>
      <c r="B596">
        <v>44</v>
      </c>
      <c r="C596" t="s">
        <v>7</v>
      </c>
      <c r="D596" t="s">
        <v>16</v>
      </c>
      <c r="E596">
        <v>72</v>
      </c>
      <c r="F596" t="s">
        <v>397</v>
      </c>
      <c r="G596">
        <v>12</v>
      </c>
      <c r="H596">
        <v>2022</v>
      </c>
      <c r="I596" t="s">
        <v>50</v>
      </c>
      <c r="J596">
        <v>4</v>
      </c>
      <c r="K596" s="1" t="str">
        <f t="shared" si="9"/>
        <v>other</v>
      </c>
      <c r="L596" s="5">
        <v>0</v>
      </c>
      <c r="M596" s="5">
        <v>0</v>
      </c>
      <c r="N596" s="5">
        <v>0</v>
      </c>
    </row>
    <row r="597" spans="1:14" x14ac:dyDescent="0.25">
      <c r="A597">
        <v>14</v>
      </c>
      <c r="B597">
        <v>5</v>
      </c>
      <c r="C597" t="s">
        <v>11</v>
      </c>
      <c r="D597" t="s">
        <v>60</v>
      </c>
      <c r="E597">
        <v>72</v>
      </c>
      <c r="F597" t="s">
        <v>398</v>
      </c>
      <c r="G597">
        <v>0</v>
      </c>
      <c r="H597">
        <v>2022</v>
      </c>
      <c r="I597" t="s">
        <v>50</v>
      </c>
      <c r="J597">
        <v>19</v>
      </c>
      <c r="K597" s="1" t="str">
        <f t="shared" si="9"/>
        <v>other</v>
      </c>
      <c r="L597" s="5">
        <v>0</v>
      </c>
      <c r="M597" s="5">
        <v>0</v>
      </c>
      <c r="N597" s="5">
        <v>0</v>
      </c>
    </row>
    <row r="598" spans="1:14" x14ac:dyDescent="0.25">
      <c r="A598">
        <v>5</v>
      </c>
      <c r="B598">
        <v>44</v>
      </c>
      <c r="C598" t="s">
        <v>7</v>
      </c>
      <c r="D598" t="s">
        <v>16</v>
      </c>
      <c r="E598">
        <v>53</v>
      </c>
      <c r="F598" t="s">
        <v>399</v>
      </c>
      <c r="G598">
        <v>10</v>
      </c>
      <c r="H598">
        <v>2022</v>
      </c>
      <c r="I598" t="s">
        <v>32</v>
      </c>
      <c r="J598">
        <v>11</v>
      </c>
      <c r="K598" s="1" t="str">
        <f t="shared" si="9"/>
        <v>other</v>
      </c>
      <c r="L598" s="5">
        <v>0</v>
      </c>
      <c r="M598" s="5">
        <v>0</v>
      </c>
      <c r="N598" s="5">
        <v>0</v>
      </c>
    </row>
    <row r="599" spans="1:14" x14ac:dyDescent="0.25">
      <c r="A599" t="s">
        <v>64</v>
      </c>
      <c r="B599">
        <v>5</v>
      </c>
      <c r="C599" t="s">
        <v>11</v>
      </c>
      <c r="D599" t="s">
        <v>60</v>
      </c>
      <c r="E599">
        <v>10</v>
      </c>
      <c r="F599" t="s">
        <v>63</v>
      </c>
      <c r="G599">
        <v>0</v>
      </c>
      <c r="H599">
        <v>2022</v>
      </c>
      <c r="I599" t="s">
        <v>32</v>
      </c>
      <c r="J599">
        <v>19</v>
      </c>
      <c r="K599" s="1" t="str">
        <f t="shared" si="9"/>
        <v>other</v>
      </c>
      <c r="L599" s="5">
        <v>0</v>
      </c>
      <c r="M599" s="5">
        <v>0</v>
      </c>
      <c r="N599" s="5">
        <v>0</v>
      </c>
    </row>
    <row r="600" spans="1:14" x14ac:dyDescent="0.25">
      <c r="A600">
        <v>8</v>
      </c>
      <c r="B600">
        <v>5</v>
      </c>
      <c r="C600" t="s">
        <v>11</v>
      </c>
      <c r="D600" t="s">
        <v>60</v>
      </c>
      <c r="E600">
        <v>59</v>
      </c>
      <c r="F600" t="s">
        <v>400</v>
      </c>
      <c r="G600">
        <v>4</v>
      </c>
      <c r="H600">
        <v>2022</v>
      </c>
      <c r="I600" t="s">
        <v>38</v>
      </c>
      <c r="J600">
        <v>3</v>
      </c>
      <c r="K600" s="1" t="str">
        <f t="shared" si="9"/>
        <v>other</v>
      </c>
      <c r="L600" s="5">
        <v>0</v>
      </c>
      <c r="M600" s="5">
        <v>0</v>
      </c>
      <c r="N600" s="5">
        <v>0</v>
      </c>
    </row>
    <row r="601" spans="1:14" x14ac:dyDescent="0.25">
      <c r="A601">
        <v>9</v>
      </c>
      <c r="B601">
        <v>44</v>
      </c>
      <c r="C601" t="s">
        <v>7</v>
      </c>
      <c r="D601" t="s">
        <v>16</v>
      </c>
      <c r="E601">
        <v>59</v>
      </c>
      <c r="F601" t="s">
        <v>401</v>
      </c>
      <c r="G601">
        <v>2</v>
      </c>
      <c r="H601">
        <v>2022</v>
      </c>
      <c r="I601" t="s">
        <v>38</v>
      </c>
      <c r="J601">
        <v>13</v>
      </c>
      <c r="K601" s="1" t="str">
        <f t="shared" si="9"/>
        <v>other</v>
      </c>
      <c r="L601" s="5">
        <v>0</v>
      </c>
      <c r="M601" s="5">
        <v>0</v>
      </c>
      <c r="N601" s="5">
        <v>0</v>
      </c>
    </row>
    <row r="602" spans="1:14" x14ac:dyDescent="0.25">
      <c r="A602">
        <v>5</v>
      </c>
      <c r="B602">
        <v>44</v>
      </c>
      <c r="C602" t="s">
        <v>7</v>
      </c>
      <c r="D602" t="s">
        <v>16</v>
      </c>
      <c r="E602">
        <v>28</v>
      </c>
      <c r="F602" t="s">
        <v>402</v>
      </c>
      <c r="G602">
        <v>10</v>
      </c>
      <c r="H602">
        <v>2022</v>
      </c>
      <c r="I602" t="s">
        <v>21</v>
      </c>
      <c r="J602">
        <v>6</v>
      </c>
      <c r="K602" s="1" t="str">
        <f t="shared" si="9"/>
        <v>other</v>
      </c>
      <c r="L602" s="5">
        <v>0</v>
      </c>
      <c r="M602" s="5">
        <v>0</v>
      </c>
      <c r="N602" s="5">
        <v>0</v>
      </c>
    </row>
    <row r="603" spans="1:14" x14ac:dyDescent="0.25">
      <c r="A603">
        <v>6</v>
      </c>
      <c r="B603">
        <v>5</v>
      </c>
      <c r="C603" t="s">
        <v>11</v>
      </c>
      <c r="D603" t="s">
        <v>60</v>
      </c>
      <c r="E603">
        <v>28</v>
      </c>
      <c r="F603" t="s">
        <v>403</v>
      </c>
      <c r="G603">
        <v>8</v>
      </c>
      <c r="H603">
        <v>2022</v>
      </c>
      <c r="I603" t="s">
        <v>21</v>
      </c>
      <c r="J603">
        <v>9</v>
      </c>
      <c r="K603" s="1" t="str">
        <f t="shared" si="9"/>
        <v>other</v>
      </c>
      <c r="L603" s="5">
        <v>0</v>
      </c>
      <c r="M603" s="5">
        <v>0</v>
      </c>
      <c r="N603" s="5">
        <v>0</v>
      </c>
    </row>
    <row r="604" spans="1:14" x14ac:dyDescent="0.25">
      <c r="K604" s="1"/>
      <c r="L604" s="1"/>
      <c r="M604" s="1"/>
    </row>
    <row r="605" spans="1:14" x14ac:dyDescent="0.25">
      <c r="K605" s="1"/>
      <c r="L605" s="1"/>
      <c r="M605" s="1"/>
    </row>
    <row r="606" spans="1:14" x14ac:dyDescent="0.25">
      <c r="K606" s="1"/>
      <c r="L606" s="1"/>
      <c r="M606" s="1"/>
    </row>
    <row r="607" spans="1:14" x14ac:dyDescent="0.25">
      <c r="K607" s="1"/>
      <c r="L607" s="1"/>
      <c r="M607" s="1"/>
    </row>
    <row r="608" spans="1:14" x14ac:dyDescent="0.25">
      <c r="K608" s="1"/>
      <c r="L608" s="1"/>
      <c r="M608" s="1"/>
      <c r="N608" s="7" t="str">
        <f t="shared" ref="N608" si="10">IF(K608="Third place","1","0")</f>
        <v>0</v>
      </c>
    </row>
    <row r="609" spans="11:13" x14ac:dyDescent="0.25">
      <c r="K609" s="1"/>
    </row>
    <row r="610" spans="11:13" x14ac:dyDescent="0.25">
      <c r="K610" s="1"/>
      <c r="L610" s="1"/>
      <c r="M610" s="1"/>
    </row>
    <row r="611" spans="11:13" x14ac:dyDescent="0.25">
      <c r="K611" s="1"/>
    </row>
    <row r="612" spans="11:13" x14ac:dyDescent="0.25">
      <c r="K612" s="1"/>
      <c r="L612" s="1"/>
      <c r="M612" s="1"/>
    </row>
    <row r="613" spans="11:13" x14ac:dyDescent="0.25">
      <c r="K613" s="1"/>
    </row>
    <row r="614" spans="11:13" x14ac:dyDescent="0.25">
      <c r="K614" s="1"/>
      <c r="L614" s="1"/>
      <c r="M614" s="1"/>
    </row>
    <row r="615" spans="11:13" x14ac:dyDescent="0.25">
      <c r="K615" s="1"/>
      <c r="L615" s="1"/>
    </row>
    <row r="616" spans="11:13" x14ac:dyDescent="0.25">
      <c r="K616" s="1"/>
      <c r="L616" s="1"/>
      <c r="M616" s="1"/>
    </row>
    <row r="617" spans="11:13" x14ac:dyDescent="0.25">
      <c r="K617" s="1"/>
    </row>
    <row r="618" spans="11:13" x14ac:dyDescent="0.25">
      <c r="K618" s="1"/>
      <c r="L618" s="1"/>
      <c r="M618" s="1"/>
    </row>
    <row r="619" spans="11:13" x14ac:dyDescent="0.25">
      <c r="K619" s="1"/>
    </row>
    <row r="620" spans="11:13" x14ac:dyDescent="0.25">
      <c r="K620" s="1"/>
      <c r="L620" s="1"/>
      <c r="M620" s="1"/>
    </row>
    <row r="621" spans="11:13" x14ac:dyDescent="0.25">
      <c r="K621" s="1"/>
    </row>
    <row r="622" spans="11:13" x14ac:dyDescent="0.25">
      <c r="K622" s="1"/>
      <c r="L622" s="1"/>
      <c r="M622" s="1"/>
    </row>
    <row r="623" spans="11:13" x14ac:dyDescent="0.25">
      <c r="K623" s="1"/>
    </row>
    <row r="624" spans="11:13" x14ac:dyDescent="0.25">
      <c r="K624" s="1"/>
      <c r="L624" s="1"/>
      <c r="M624" s="1"/>
    </row>
    <row r="625" spans="11:13" x14ac:dyDescent="0.25">
      <c r="K625" s="1"/>
      <c r="L625" s="1"/>
    </row>
    <row r="626" spans="11:13" x14ac:dyDescent="0.25">
      <c r="K626" s="1"/>
      <c r="L626" s="1"/>
      <c r="M626" s="1"/>
    </row>
    <row r="627" spans="11:13" x14ac:dyDescent="0.25">
      <c r="K627" s="1"/>
      <c r="L627" s="1"/>
      <c r="M627" s="1"/>
    </row>
  </sheetData>
  <autoFilter ref="K1:K627" xr:uid="{26D844BF-F7DB-4BAD-81CC-DACDB557133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E1024-4825-461F-92D7-1131CDD87F3C}">
  <dimension ref="A1:P66"/>
  <sheetViews>
    <sheetView topLeftCell="D1" workbookViewId="0">
      <selection activeCell="G25" sqref="G25"/>
    </sheetView>
  </sheetViews>
  <sheetFormatPr defaultRowHeight="15" x14ac:dyDescent="0.25"/>
  <cols>
    <col min="1" max="1" width="16" bestFit="1" customWidth="1"/>
    <col min="2" max="2" width="16.28515625" bestFit="1" customWidth="1"/>
    <col min="3" max="3" width="15.7109375" bestFit="1" customWidth="1"/>
    <col min="4" max="4" width="11.28515625" bestFit="1" customWidth="1"/>
    <col min="5" max="5" width="15.7109375" bestFit="1" customWidth="1"/>
    <col min="6" max="6" width="17.7109375" bestFit="1" customWidth="1"/>
    <col min="7" max="7" width="17.42578125" customWidth="1"/>
    <col min="8" max="8" width="15.7109375" customWidth="1"/>
    <col min="9" max="9" width="15.7109375" bestFit="1" customWidth="1"/>
    <col min="10" max="10" width="13.140625" bestFit="1" customWidth="1"/>
    <col min="11" max="11" width="17" bestFit="1" customWidth="1"/>
    <col min="12" max="12" width="14.140625" bestFit="1" customWidth="1"/>
    <col min="13" max="13" width="11.85546875" bestFit="1" customWidth="1"/>
    <col min="14" max="14" width="16.42578125" bestFit="1" customWidth="1"/>
    <col min="15" max="15" width="10.7109375" bestFit="1" customWidth="1"/>
    <col min="16" max="16" width="14.140625" bestFit="1" customWidth="1"/>
    <col min="17" max="17" width="22" bestFit="1" customWidth="1"/>
    <col min="18" max="18" width="14.28515625" bestFit="1" customWidth="1"/>
    <col min="19" max="19" width="27" bestFit="1" customWidth="1"/>
    <col min="20" max="20" width="19.28515625" bestFit="1" customWidth="1"/>
  </cols>
  <sheetData>
    <row r="1" spans="1:16" x14ac:dyDescent="0.25">
      <c r="E1" s="14" t="s">
        <v>0</v>
      </c>
      <c r="F1" s="14" t="s">
        <v>412</v>
      </c>
      <c r="G1" s="14"/>
    </row>
    <row r="2" spans="1:16" x14ac:dyDescent="0.25">
      <c r="A2" s="14" t="s">
        <v>408</v>
      </c>
      <c r="B2" s="14" t="s">
        <v>425</v>
      </c>
      <c r="C2" s="19" t="s">
        <v>425</v>
      </c>
      <c r="E2" s="14"/>
      <c r="F2" s="14"/>
      <c r="G2" s="14"/>
    </row>
    <row r="3" spans="1:16" x14ac:dyDescent="0.25">
      <c r="A3" s="16" t="s">
        <v>7</v>
      </c>
      <c r="B3" s="18">
        <v>7</v>
      </c>
      <c r="C3" s="14">
        <f>GETPIVOTDATA("WIN",$A$2,"Driver","Lewis Hamilton")</f>
        <v>7</v>
      </c>
      <c r="E3" s="14" t="s">
        <v>408</v>
      </c>
      <c r="F3" s="14" t="s">
        <v>413</v>
      </c>
      <c r="G3" s="19" t="s">
        <v>413</v>
      </c>
      <c r="I3" s="14" t="s">
        <v>405</v>
      </c>
      <c r="J3" s="14" t="s">
        <v>430</v>
      </c>
      <c r="K3" s="14" t="s">
        <v>434</v>
      </c>
      <c r="L3" s="14" t="s">
        <v>435</v>
      </c>
      <c r="M3" s="14" t="s">
        <v>436</v>
      </c>
      <c r="N3" s="14" t="s">
        <v>416</v>
      </c>
      <c r="O3" s="14" t="s">
        <v>409</v>
      </c>
      <c r="P3" s="19" t="s">
        <v>417</v>
      </c>
    </row>
    <row r="4" spans="1:16" x14ac:dyDescent="0.25">
      <c r="A4" s="16" t="s">
        <v>11</v>
      </c>
      <c r="B4" s="18">
        <v>4</v>
      </c>
      <c r="C4" s="14">
        <f>GETPIVOTDATA("WIN",$A$2,"Driver","Sebastian Vettel")</f>
        <v>4</v>
      </c>
      <c r="E4" s="16" t="s">
        <v>7</v>
      </c>
      <c r="F4" s="18">
        <v>188</v>
      </c>
      <c r="G4" s="14">
        <f>(GETPIVOTDATA("Sum of win",$I$3,"Driver","Lewis Hamilton")+GETPIVOTDATA("Sum of second",$I$3,"Driver","Lewis Hamilton")+GETPIVOTDATA("Sum of third",$I$3,"Driver","Lewis Hamilton"))</f>
        <v>188</v>
      </c>
      <c r="I4" s="16" t="s">
        <v>7</v>
      </c>
      <c r="J4" s="18">
        <v>306</v>
      </c>
      <c r="K4" s="18">
        <v>103</v>
      </c>
      <c r="L4" s="18">
        <v>50</v>
      </c>
      <c r="M4" s="18">
        <v>35</v>
      </c>
      <c r="N4" s="18">
        <v>306</v>
      </c>
      <c r="O4" s="18">
        <v>4342.5</v>
      </c>
      <c r="P4" s="14">
        <f>GETPIVOTDATA("Count of Grand Prix",$I$3,"Driver","Lewis Hamilton")-(GETPIVOTDATA("Sum of win",$I$3,"Driver","Lewis Hamilton")+GETPIVOTDATA("Sum of second",$I$3,"Driver","Lewis Hamilton")+GETPIVOTDATA("Sum of third",$I$3,"Driver","Lewis Hamilton"))</f>
        <v>118</v>
      </c>
    </row>
    <row r="5" spans="1:16" x14ac:dyDescent="0.25">
      <c r="A5" s="16" t="s">
        <v>406</v>
      </c>
      <c r="B5" s="18">
        <v>11</v>
      </c>
      <c r="C5" s="14"/>
      <c r="E5" s="16" t="s">
        <v>11</v>
      </c>
      <c r="F5" s="18">
        <v>122</v>
      </c>
      <c r="G5" s="14">
        <f>(GETPIVOTDATA("Sum of win",$I$3,"Driver","Sebastian Vettel")+GETPIVOTDATA("Sum of second",$I$3,"Driver","Sebastian Vettel")+GETPIVOTDATA("Sum of third",$I$3,"Driver","Sebastian Vettel"))</f>
        <v>122</v>
      </c>
      <c r="I5" s="16" t="s">
        <v>11</v>
      </c>
      <c r="J5" s="18">
        <v>296</v>
      </c>
      <c r="K5" s="18">
        <v>53</v>
      </c>
      <c r="L5" s="18">
        <v>36</v>
      </c>
      <c r="M5" s="18">
        <v>33</v>
      </c>
      <c r="N5" s="18">
        <v>296</v>
      </c>
      <c r="O5" s="18">
        <v>3093</v>
      </c>
      <c r="P5" s="14">
        <f>GETPIVOTDATA("Count of Grand Prix",$I$3,"Driver","Sebastian Vettel")-(GETPIVOTDATA("Sum of win",$I$3,"Driver","Sebastian Vettel")+GETPIVOTDATA("Sum of second",$I$3,"Driver","Sebastian Vettel")+GETPIVOTDATA("Sum of third",$I$3,"Driver","Sebastian Vettel"))</f>
        <v>174</v>
      </c>
    </row>
    <row r="6" spans="1:16" x14ac:dyDescent="0.25">
      <c r="E6" s="16" t="s">
        <v>406</v>
      </c>
      <c r="F6" s="18">
        <v>310</v>
      </c>
      <c r="G6" s="14"/>
      <c r="I6" s="16" t="s">
        <v>406</v>
      </c>
      <c r="J6" s="18">
        <v>602</v>
      </c>
      <c r="K6" s="18">
        <v>156</v>
      </c>
      <c r="L6" s="18">
        <v>86</v>
      </c>
      <c r="M6" s="18">
        <v>68</v>
      </c>
      <c r="N6" s="18">
        <v>602</v>
      </c>
      <c r="O6" s="18">
        <v>7435.5</v>
      </c>
      <c r="P6" s="14"/>
    </row>
    <row r="7" spans="1:16" x14ac:dyDescent="0.25">
      <c r="B7" s="3"/>
      <c r="C7" s="3"/>
    </row>
    <row r="9" spans="1:16" x14ac:dyDescent="0.25">
      <c r="A9" s="14" t="s">
        <v>408</v>
      </c>
      <c r="B9" s="14" t="s">
        <v>424</v>
      </c>
      <c r="C9" s="19" t="s">
        <v>439</v>
      </c>
    </row>
    <row r="10" spans="1:16" x14ac:dyDescent="0.25">
      <c r="A10" s="16" t="s">
        <v>7</v>
      </c>
      <c r="B10" s="18">
        <v>4342.5</v>
      </c>
      <c r="C10" s="14">
        <f>GETPIVOTDATA("Sum of PTS",$J$3,"Driver","Lewis Hamilton")</f>
        <v>4342.5</v>
      </c>
      <c r="J10" s="14"/>
      <c r="K10" s="14"/>
      <c r="L10" s="15" t="s">
        <v>443</v>
      </c>
      <c r="M10" s="15"/>
      <c r="N10" s="15"/>
      <c r="O10" s="14"/>
      <c r="P10" s="14"/>
    </row>
    <row r="11" spans="1:16" x14ac:dyDescent="0.25">
      <c r="A11" s="16" t="s">
        <v>11</v>
      </c>
      <c r="B11" s="18">
        <v>3093</v>
      </c>
      <c r="C11" s="14">
        <f>GETPIVOTDATA("Sum of PTS",$J$3,"Driver","Sebastian Vettel")</f>
        <v>3093</v>
      </c>
      <c r="J11" s="2" t="s">
        <v>1</v>
      </c>
      <c r="K11" t="s">
        <v>7</v>
      </c>
      <c r="L11" s="14"/>
      <c r="M11" s="14"/>
      <c r="N11" s="2" t="s">
        <v>1</v>
      </c>
      <c r="O11" t="s">
        <v>11</v>
      </c>
      <c r="P11" s="14"/>
    </row>
    <row r="12" spans="1:16" x14ac:dyDescent="0.25">
      <c r="A12" s="16" t="s">
        <v>406</v>
      </c>
      <c r="B12" s="18">
        <v>7435.5</v>
      </c>
      <c r="C12" s="14"/>
      <c r="E12" s="14" t="s">
        <v>408</v>
      </c>
      <c r="F12" s="14" t="s">
        <v>414</v>
      </c>
      <c r="G12" s="19" t="s">
        <v>440</v>
      </c>
      <c r="J12" s="14"/>
      <c r="K12" s="14"/>
      <c r="L12" s="14"/>
      <c r="M12" s="14"/>
      <c r="N12" s="14"/>
      <c r="O12" s="14"/>
      <c r="P12" s="14"/>
    </row>
    <row r="13" spans="1:16" x14ac:dyDescent="0.25">
      <c r="E13" s="16" t="s">
        <v>7</v>
      </c>
      <c r="F13" s="18">
        <v>306</v>
      </c>
      <c r="G13" s="14">
        <f>GETPIVOTDATA("Count of Grand Prix",$I$3,"Driver","Lewis Hamilton")</f>
        <v>306</v>
      </c>
      <c r="J13" s="14" t="s">
        <v>405</v>
      </c>
      <c r="K13" s="14" t="s">
        <v>437</v>
      </c>
      <c r="L13" s="14" t="s">
        <v>438</v>
      </c>
      <c r="M13" s="14"/>
      <c r="N13" s="14" t="s">
        <v>405</v>
      </c>
      <c r="O13" s="14" t="s">
        <v>437</v>
      </c>
      <c r="P13" s="14" t="s">
        <v>438</v>
      </c>
    </row>
    <row r="14" spans="1:16" x14ac:dyDescent="0.25">
      <c r="E14" s="16" t="s">
        <v>11</v>
      </c>
      <c r="F14" s="18">
        <v>296</v>
      </c>
      <c r="G14" s="14">
        <f>GETPIVOTDATA("Count of Grand Prix",$I$3,"Driver","Sebastian Vettel")</f>
        <v>296</v>
      </c>
      <c r="J14" s="16">
        <v>2007</v>
      </c>
      <c r="K14" s="17">
        <v>3.5294117647058822</v>
      </c>
      <c r="L14" s="17">
        <v>3</v>
      </c>
      <c r="M14" s="14"/>
      <c r="N14" s="16">
        <v>2007</v>
      </c>
      <c r="O14" s="17">
        <v>12.375</v>
      </c>
      <c r="P14" s="17">
        <v>13</v>
      </c>
    </row>
    <row r="15" spans="1:16" x14ac:dyDescent="0.25">
      <c r="E15" s="16" t="s">
        <v>406</v>
      </c>
      <c r="F15" s="18">
        <v>602</v>
      </c>
      <c r="G15" s="14"/>
      <c r="J15" s="16">
        <v>2008</v>
      </c>
      <c r="K15" s="17">
        <v>4.4444444444444446</v>
      </c>
      <c r="L15" s="17">
        <v>4.4117647058823533</v>
      </c>
      <c r="M15" s="14"/>
      <c r="N15" s="16">
        <v>2008</v>
      </c>
      <c r="O15" s="17">
        <v>9.9411764705882355</v>
      </c>
      <c r="P15" s="17">
        <v>7.166666666666667</v>
      </c>
    </row>
    <row r="16" spans="1:16" x14ac:dyDescent="0.25">
      <c r="A16" s="19" t="s">
        <v>408</v>
      </c>
      <c r="B16" s="19" t="s">
        <v>422</v>
      </c>
      <c r="C16" s="19" t="s">
        <v>423</v>
      </c>
      <c r="J16" s="16">
        <v>2009</v>
      </c>
      <c r="K16" s="17">
        <v>7.7058823529411766</v>
      </c>
      <c r="L16" s="17">
        <v>7.6428571428571432</v>
      </c>
      <c r="M16" s="14"/>
      <c r="N16" s="16">
        <v>2009</v>
      </c>
      <c r="O16" s="17">
        <v>5.882352941176471</v>
      </c>
      <c r="P16" s="17">
        <v>4.4285714285714288</v>
      </c>
    </row>
    <row r="17" spans="1:16" x14ac:dyDescent="0.25">
      <c r="A17" s="16" t="s">
        <v>7</v>
      </c>
      <c r="B17" s="14">
        <v>413</v>
      </c>
      <c r="C17" s="14">
        <v>2019</v>
      </c>
      <c r="J17" s="16">
        <v>2010</v>
      </c>
      <c r="K17" s="17">
        <v>3.9473684210526314</v>
      </c>
      <c r="L17" s="17">
        <v>3.75</v>
      </c>
      <c r="M17" s="14"/>
      <c r="N17" s="16">
        <v>2010</v>
      </c>
      <c r="O17" s="17">
        <v>3.1578947368421053</v>
      </c>
      <c r="P17" s="17">
        <v>3.625</v>
      </c>
    </row>
    <row r="18" spans="1:16" x14ac:dyDescent="0.25">
      <c r="A18" s="16" t="s">
        <v>11</v>
      </c>
      <c r="B18" s="14">
        <v>397</v>
      </c>
      <c r="C18" s="14">
        <v>2013</v>
      </c>
      <c r="E18" s="14" t="s">
        <v>405</v>
      </c>
      <c r="F18" s="14" t="s">
        <v>411</v>
      </c>
      <c r="G18" s="19" t="s">
        <v>441</v>
      </c>
      <c r="J18" s="16">
        <v>2011</v>
      </c>
      <c r="K18" s="17">
        <v>3.4736842105263159</v>
      </c>
      <c r="L18" s="17">
        <v>3.75</v>
      </c>
      <c r="M18" s="14"/>
      <c r="N18" s="16">
        <v>2011</v>
      </c>
      <c r="O18" s="17">
        <v>1.368421052631579</v>
      </c>
      <c r="P18" s="17">
        <v>1.5555555555555556</v>
      </c>
    </row>
    <row r="19" spans="1:16" x14ac:dyDescent="0.25">
      <c r="E19" s="16" t="s">
        <v>7</v>
      </c>
      <c r="F19" s="18">
        <v>103</v>
      </c>
      <c r="G19" s="14">
        <f>GETPIVOTDATA("Sum of win",$I$3,"Driver","Lewis Hamilton")</f>
        <v>103</v>
      </c>
      <c r="J19" s="16">
        <v>2012</v>
      </c>
      <c r="K19" s="17">
        <v>5.0999999999999996</v>
      </c>
      <c r="L19" s="17">
        <v>5.333333333333333</v>
      </c>
      <c r="M19" s="14"/>
      <c r="N19" s="16">
        <v>2012</v>
      </c>
      <c r="O19" s="17">
        <v>4.25</v>
      </c>
      <c r="P19" s="17">
        <v>4.4210526315789478</v>
      </c>
    </row>
    <row r="20" spans="1:16" x14ac:dyDescent="0.25">
      <c r="E20" s="16" t="s">
        <v>11</v>
      </c>
      <c r="F20" s="18">
        <v>53</v>
      </c>
      <c r="G20" s="14">
        <f>GETPIVOTDATA("Sum of win",$I$3,"Driver","Sebastian Vettel")</f>
        <v>53</v>
      </c>
      <c r="J20" s="16">
        <v>2013</v>
      </c>
      <c r="K20" s="17">
        <v>3.6842105263157894</v>
      </c>
      <c r="L20" s="17">
        <v>5.166666666666667</v>
      </c>
      <c r="M20" s="14"/>
      <c r="N20" s="16">
        <v>2013</v>
      </c>
      <c r="O20" s="17">
        <v>1.8421052631578947</v>
      </c>
      <c r="P20" s="17">
        <v>1.6111111111111112</v>
      </c>
    </row>
    <row r="21" spans="1:16" x14ac:dyDescent="0.25">
      <c r="A21" s="14" t="s">
        <v>405</v>
      </c>
      <c r="B21" s="14" t="s">
        <v>410</v>
      </c>
      <c r="C21" s="14"/>
      <c r="E21" s="16" t="s">
        <v>406</v>
      </c>
      <c r="F21" s="18">
        <v>156</v>
      </c>
      <c r="G21" s="14"/>
      <c r="J21" s="16">
        <v>2014</v>
      </c>
      <c r="K21" s="17">
        <v>3.8947368421052633</v>
      </c>
      <c r="L21" s="17">
        <v>1.4375</v>
      </c>
      <c r="M21" s="14"/>
      <c r="N21" s="16">
        <v>2014</v>
      </c>
      <c r="O21" s="17">
        <v>8.0526315789473681</v>
      </c>
      <c r="P21" s="17">
        <v>5.0625</v>
      </c>
    </row>
    <row r="22" spans="1:16" x14ac:dyDescent="0.25">
      <c r="A22" s="16" t="s">
        <v>7</v>
      </c>
      <c r="B22" s="18">
        <v>61</v>
      </c>
      <c r="C22" s="14">
        <f>GETPIVOTDATA("Driver",$A$21,"Driver","Lewis Hamilton")</f>
        <v>61</v>
      </c>
      <c r="J22" s="16">
        <v>2015</v>
      </c>
      <c r="K22" s="17">
        <v>1.8421052631578947</v>
      </c>
      <c r="L22" s="17">
        <v>1.7222222222222223</v>
      </c>
      <c r="M22" s="14"/>
      <c r="N22" s="16">
        <v>2015</v>
      </c>
      <c r="O22" s="17">
        <v>5.0526315789473681</v>
      </c>
      <c r="P22" s="17">
        <v>3.3333333333333335</v>
      </c>
    </row>
    <row r="23" spans="1:16" x14ac:dyDescent="0.25">
      <c r="A23" s="16" t="s">
        <v>11</v>
      </c>
      <c r="B23" s="18">
        <v>38</v>
      </c>
      <c r="C23" s="14">
        <f>GETPIVOTDATA("Driver",$A$21,"Driver","Sebastian Vettel")</f>
        <v>38</v>
      </c>
      <c r="J23" s="16">
        <v>2016</v>
      </c>
      <c r="K23" s="17">
        <v>3.4285714285714284</v>
      </c>
      <c r="L23" s="17">
        <v>2.1052631578947367</v>
      </c>
      <c r="M23" s="14"/>
      <c r="N23" s="16">
        <v>2016</v>
      </c>
      <c r="O23" s="17">
        <v>6.7619047619047619</v>
      </c>
      <c r="P23" s="17">
        <v>4.0588235294117645</v>
      </c>
    </row>
    <row r="24" spans="1:16" x14ac:dyDescent="0.25">
      <c r="A24" s="16" t="s">
        <v>406</v>
      </c>
      <c r="B24" s="18">
        <v>99</v>
      </c>
      <c r="C24" s="14"/>
      <c r="J24" s="16">
        <v>2017</v>
      </c>
      <c r="K24" s="17">
        <v>3.65</v>
      </c>
      <c r="L24" s="17">
        <v>2.7</v>
      </c>
      <c r="M24" s="14"/>
      <c r="N24" s="16">
        <v>2017</v>
      </c>
      <c r="O24" s="17">
        <v>3.1</v>
      </c>
      <c r="P24" s="17">
        <v>2.5555555555555554</v>
      </c>
    </row>
    <row r="25" spans="1:16" x14ac:dyDescent="0.25">
      <c r="J25" s="16">
        <v>2018</v>
      </c>
      <c r="K25" s="17">
        <v>2.2857142857142856</v>
      </c>
      <c r="L25" s="17">
        <v>1.95</v>
      </c>
      <c r="M25" s="14"/>
      <c r="N25" s="16">
        <v>2018</v>
      </c>
      <c r="O25" s="17">
        <v>3.2857142857142856</v>
      </c>
      <c r="P25" s="17">
        <v>3.15</v>
      </c>
    </row>
    <row r="26" spans="1:16" x14ac:dyDescent="0.25">
      <c r="A26" s="15" t="s">
        <v>442</v>
      </c>
      <c r="B26" s="15"/>
      <c r="C26" s="15"/>
      <c r="D26" s="15"/>
      <c r="J26" s="16">
        <v>2019</v>
      </c>
      <c r="K26" s="17">
        <v>3.1428571428571428</v>
      </c>
      <c r="L26" s="17">
        <v>2.3809523809523809</v>
      </c>
      <c r="M26" s="14"/>
      <c r="N26" s="16">
        <v>2019</v>
      </c>
      <c r="O26" s="17">
        <v>3.4285714285714284</v>
      </c>
      <c r="P26" s="17">
        <v>5.1052631578947372</v>
      </c>
    </row>
    <row r="27" spans="1:16" x14ac:dyDescent="0.25">
      <c r="A27" s="14" t="s">
        <v>434</v>
      </c>
      <c r="B27" s="14" t="s">
        <v>407</v>
      </c>
      <c r="C27" s="14"/>
      <c r="D27" s="14"/>
      <c r="J27" s="16">
        <v>2020</v>
      </c>
      <c r="K27" s="17">
        <v>1.875</v>
      </c>
      <c r="L27" s="17">
        <v>1.875</v>
      </c>
      <c r="M27" s="14"/>
      <c r="N27" s="16">
        <v>2020</v>
      </c>
      <c r="O27" s="17">
        <v>12.058823529411764</v>
      </c>
      <c r="P27" s="17">
        <v>10.4</v>
      </c>
    </row>
    <row r="28" spans="1:16" x14ac:dyDescent="0.25">
      <c r="A28" s="14" t="s">
        <v>405</v>
      </c>
      <c r="B28" s="14" t="s">
        <v>7</v>
      </c>
      <c r="C28" s="14" t="s">
        <v>11</v>
      </c>
      <c r="D28" s="14" t="s">
        <v>406</v>
      </c>
      <c r="J28" s="16">
        <v>2021</v>
      </c>
      <c r="K28" s="17">
        <v>4.1818181818181817</v>
      </c>
      <c r="L28" s="17">
        <v>2.7619047619047619</v>
      </c>
      <c r="M28" s="14"/>
      <c r="N28" s="16">
        <v>2021</v>
      </c>
      <c r="O28" s="17">
        <v>10.681818181818182</v>
      </c>
      <c r="P28" s="17">
        <v>11.052631578947368</v>
      </c>
    </row>
    <row r="29" spans="1:16" x14ac:dyDescent="0.25">
      <c r="A29" s="16" t="s">
        <v>45</v>
      </c>
      <c r="B29" s="18">
        <v>0</v>
      </c>
      <c r="C29" s="18">
        <v>0</v>
      </c>
      <c r="D29" s="18">
        <v>0</v>
      </c>
      <c r="J29" s="16">
        <v>2022</v>
      </c>
      <c r="K29" s="17">
        <v>7.666666666666667</v>
      </c>
      <c r="L29" s="17">
        <v>5.2352941176470589</v>
      </c>
      <c r="M29" s="14"/>
      <c r="N29" s="16">
        <v>2022</v>
      </c>
      <c r="O29" s="17">
        <v>13.3125</v>
      </c>
      <c r="P29" s="17">
        <v>10.5</v>
      </c>
    </row>
    <row r="30" spans="1:16" x14ac:dyDescent="0.25">
      <c r="A30" s="16" t="s">
        <v>25</v>
      </c>
      <c r="B30" s="18">
        <v>5</v>
      </c>
      <c r="C30" s="18">
        <v>3</v>
      </c>
      <c r="D30" s="18">
        <v>8</v>
      </c>
      <c r="J30" s="3" t="s">
        <v>406</v>
      </c>
      <c r="K30" s="4">
        <v>3.9607843137254903</v>
      </c>
      <c r="L30" s="4">
        <v>3.3464285714285715</v>
      </c>
      <c r="N30" s="3" t="s">
        <v>406</v>
      </c>
      <c r="O30" s="4">
        <v>6.1728813559322031</v>
      </c>
      <c r="P30" s="4">
        <v>5.1976744186046515</v>
      </c>
    </row>
    <row r="31" spans="1:16" x14ac:dyDescent="0.25">
      <c r="A31" s="16" t="s">
        <v>39</v>
      </c>
      <c r="B31" s="18">
        <v>2</v>
      </c>
      <c r="C31" s="18">
        <v>3</v>
      </c>
      <c r="D31" s="18">
        <v>5</v>
      </c>
    </row>
    <row r="32" spans="1:16" x14ac:dyDescent="0.25">
      <c r="A32" s="16" t="s">
        <v>41</v>
      </c>
      <c r="B32" s="18">
        <v>1</v>
      </c>
      <c r="C32" s="18">
        <v>0</v>
      </c>
      <c r="D32" s="18">
        <v>1</v>
      </c>
    </row>
    <row r="33" spans="1:4" x14ac:dyDescent="0.25">
      <c r="A33" s="16" t="s">
        <v>42</v>
      </c>
      <c r="B33" s="18">
        <v>1</v>
      </c>
      <c r="C33" s="18">
        <v>0</v>
      </c>
      <c r="D33" s="18">
        <v>1</v>
      </c>
    </row>
    <row r="34" spans="1:4" x14ac:dyDescent="0.25">
      <c r="A34" s="16" t="s">
        <v>35</v>
      </c>
      <c r="B34" s="18">
        <v>5</v>
      </c>
      <c r="C34" s="18">
        <v>4</v>
      </c>
      <c r="D34" s="18">
        <v>9</v>
      </c>
    </row>
    <row r="35" spans="1:4" x14ac:dyDescent="0.25">
      <c r="A35" s="16" t="s">
        <v>24</v>
      </c>
      <c r="B35" s="18">
        <v>4</v>
      </c>
      <c r="C35" s="18">
        <v>3</v>
      </c>
      <c r="D35" s="18">
        <v>7</v>
      </c>
    </row>
    <row r="36" spans="1:4" x14ac:dyDescent="0.25">
      <c r="A36" s="16" t="s">
        <v>30</v>
      </c>
      <c r="B36" s="18">
        <v>3</v>
      </c>
      <c r="C36" s="18">
        <v>3</v>
      </c>
      <c r="D36" s="18">
        <v>6</v>
      </c>
    </row>
    <row r="37" spans="1:4" x14ac:dyDescent="0.25">
      <c r="A37" s="16" t="s">
        <v>36</v>
      </c>
      <c r="B37" s="18">
        <v>7</v>
      </c>
      <c r="C37" s="18">
        <v>2</v>
      </c>
      <c r="D37" s="18">
        <v>9</v>
      </c>
    </row>
    <row r="38" spans="1:4" x14ac:dyDescent="0.25">
      <c r="A38" s="16" t="s">
        <v>22</v>
      </c>
      <c r="B38" s="18">
        <v>6</v>
      </c>
      <c r="C38" s="18">
        <v>1</v>
      </c>
      <c r="D38" s="18">
        <v>7</v>
      </c>
    </row>
    <row r="39" spans="1:4" x14ac:dyDescent="0.25">
      <c r="A39" s="16" t="s">
        <v>56</v>
      </c>
      <c r="B39" s="18">
        <v>1</v>
      </c>
      <c r="C39" s="18">
        <v>0</v>
      </c>
      <c r="D39" s="18">
        <v>1</v>
      </c>
    </row>
    <row r="40" spans="1:4" x14ac:dyDescent="0.25">
      <c r="A40" s="16" t="s">
        <v>48</v>
      </c>
      <c r="B40" s="18">
        <v>1</v>
      </c>
      <c r="C40" s="18">
        <v>0</v>
      </c>
      <c r="D40" s="18">
        <v>1</v>
      </c>
    </row>
    <row r="41" spans="1:4" x14ac:dyDescent="0.25">
      <c r="A41" s="16" t="s">
        <v>31</v>
      </c>
      <c r="B41" s="18">
        <v>0</v>
      </c>
      <c r="C41" s="18">
        <v>2</v>
      </c>
      <c r="D41" s="18">
        <v>2</v>
      </c>
    </row>
    <row r="42" spans="1:4" x14ac:dyDescent="0.25">
      <c r="A42" s="16" t="s">
        <v>44</v>
      </c>
      <c r="B42" s="18">
        <v>2</v>
      </c>
      <c r="C42" s="18">
        <v>0</v>
      </c>
      <c r="D42" s="18">
        <v>2</v>
      </c>
    </row>
    <row r="43" spans="1:4" x14ac:dyDescent="0.25">
      <c r="A43" s="16" t="s">
        <v>28</v>
      </c>
      <c r="B43" s="18">
        <v>4</v>
      </c>
      <c r="C43" s="18">
        <v>1</v>
      </c>
      <c r="D43" s="18">
        <v>5</v>
      </c>
    </row>
    <row r="44" spans="1:4" x14ac:dyDescent="0.25">
      <c r="A44" s="16" t="s">
        <v>23</v>
      </c>
      <c r="B44" s="18">
        <v>8</v>
      </c>
      <c r="C44" s="18">
        <v>2</v>
      </c>
      <c r="D44" s="18">
        <v>10</v>
      </c>
    </row>
    <row r="45" spans="1:4" x14ac:dyDescent="0.25">
      <c r="A45" s="16" t="s">
        <v>29</v>
      </c>
      <c r="B45" s="18">
        <v>8</v>
      </c>
      <c r="C45" s="18">
        <v>2</v>
      </c>
      <c r="D45" s="18">
        <v>10</v>
      </c>
    </row>
    <row r="46" spans="1:4" x14ac:dyDescent="0.25">
      <c r="A46" s="16" t="s">
        <v>34</v>
      </c>
      <c r="B46" s="18">
        <v>0</v>
      </c>
      <c r="C46" s="18">
        <v>3</v>
      </c>
      <c r="D46" s="18">
        <v>3</v>
      </c>
    </row>
    <row r="47" spans="1:4" x14ac:dyDescent="0.25">
      <c r="A47" s="16" t="s">
        <v>32</v>
      </c>
      <c r="B47" s="18">
        <v>5</v>
      </c>
      <c r="C47" s="18">
        <v>3</v>
      </c>
      <c r="D47" s="18">
        <v>8</v>
      </c>
    </row>
    <row r="48" spans="1:4" x14ac:dyDescent="0.25">
      <c r="A48" s="16" t="s">
        <v>21</v>
      </c>
      <c r="B48" s="18">
        <v>5</v>
      </c>
      <c r="C48" s="18">
        <v>4</v>
      </c>
      <c r="D48" s="18">
        <v>9</v>
      </c>
    </row>
    <row r="49" spans="1:4" x14ac:dyDescent="0.25">
      <c r="A49" s="16" t="s">
        <v>20</v>
      </c>
      <c r="B49" s="18">
        <v>1</v>
      </c>
      <c r="C49" s="18">
        <v>4</v>
      </c>
      <c r="D49" s="18">
        <v>5</v>
      </c>
    </row>
    <row r="50" spans="1:4" x14ac:dyDescent="0.25">
      <c r="A50" s="16" t="s">
        <v>43</v>
      </c>
      <c r="B50" s="18">
        <v>2</v>
      </c>
      <c r="C50" s="18">
        <v>0</v>
      </c>
      <c r="D50" s="18">
        <v>2</v>
      </c>
    </row>
    <row r="51" spans="1:4" x14ac:dyDescent="0.25">
      <c r="A51" s="16" t="s">
        <v>61</v>
      </c>
      <c r="B51" s="18">
        <v>0</v>
      </c>
      <c r="C51" s="18">
        <v>0</v>
      </c>
      <c r="D51" s="18">
        <v>0</v>
      </c>
    </row>
    <row r="52" spans="1:4" x14ac:dyDescent="0.25">
      <c r="A52" s="16" t="s">
        <v>27</v>
      </c>
      <c r="B52" s="18">
        <v>3</v>
      </c>
      <c r="C52" s="18">
        <v>2</v>
      </c>
      <c r="D52" s="18">
        <v>5</v>
      </c>
    </row>
    <row r="53" spans="1:4" x14ac:dyDescent="0.25">
      <c r="A53" s="16" t="s">
        <v>50</v>
      </c>
      <c r="B53" s="18">
        <v>0</v>
      </c>
      <c r="C53" s="18">
        <v>0</v>
      </c>
      <c r="D53" s="18">
        <v>0</v>
      </c>
    </row>
    <row r="54" spans="1:4" x14ac:dyDescent="0.25">
      <c r="A54" s="16" t="s">
        <v>47</v>
      </c>
      <c r="B54" s="18">
        <v>2</v>
      </c>
      <c r="C54" s="18">
        <v>0</v>
      </c>
      <c r="D54" s="18">
        <v>2</v>
      </c>
    </row>
    <row r="55" spans="1:4" x14ac:dyDescent="0.25">
      <c r="A55" s="16" t="s">
        <v>59</v>
      </c>
      <c r="B55" s="18">
        <v>1</v>
      </c>
      <c r="C55" s="18">
        <v>0</v>
      </c>
      <c r="D55" s="18">
        <v>1</v>
      </c>
    </row>
    <row r="56" spans="1:4" x14ac:dyDescent="0.25">
      <c r="A56" s="16" t="s">
        <v>40</v>
      </c>
      <c r="B56" s="18">
        <v>5</v>
      </c>
      <c r="C56" s="18">
        <v>0</v>
      </c>
      <c r="D56" s="18">
        <v>5</v>
      </c>
    </row>
    <row r="57" spans="1:4" x14ac:dyDescent="0.25">
      <c r="A57" s="16" t="s">
        <v>57</v>
      </c>
      <c r="B57" s="18"/>
      <c r="C57" s="18">
        <v>0</v>
      </c>
      <c r="D57" s="18">
        <v>0</v>
      </c>
    </row>
    <row r="58" spans="1:4" x14ac:dyDescent="0.25">
      <c r="A58" s="16" t="s">
        <v>51</v>
      </c>
      <c r="B58" s="18">
        <v>1</v>
      </c>
      <c r="C58" s="18">
        <v>0</v>
      </c>
      <c r="D58" s="18">
        <v>1</v>
      </c>
    </row>
    <row r="59" spans="1:4" x14ac:dyDescent="0.25">
      <c r="A59" s="16" t="s">
        <v>38</v>
      </c>
      <c r="B59" s="18">
        <v>4</v>
      </c>
      <c r="C59" s="18">
        <v>5</v>
      </c>
      <c r="D59" s="18">
        <v>9</v>
      </c>
    </row>
    <row r="60" spans="1:4" x14ac:dyDescent="0.25">
      <c r="A60" s="16" t="s">
        <v>33</v>
      </c>
      <c r="B60" s="18">
        <v>0</v>
      </c>
      <c r="C60" s="18">
        <v>3</v>
      </c>
      <c r="D60" s="18">
        <v>3</v>
      </c>
    </row>
    <row r="61" spans="1:4" x14ac:dyDescent="0.25">
      <c r="A61" s="16" t="s">
        <v>26</v>
      </c>
      <c r="B61" s="18">
        <v>6</v>
      </c>
      <c r="C61" s="18">
        <v>1</v>
      </c>
      <c r="D61" s="18">
        <v>7</v>
      </c>
    </row>
    <row r="62" spans="1:4" x14ac:dyDescent="0.25">
      <c r="A62" s="16" t="s">
        <v>49</v>
      </c>
      <c r="B62" s="18">
        <v>1</v>
      </c>
      <c r="C62" s="18">
        <v>0</v>
      </c>
      <c r="D62" s="18">
        <v>1</v>
      </c>
    </row>
    <row r="63" spans="1:4" x14ac:dyDescent="0.25">
      <c r="A63" s="16" t="s">
        <v>55</v>
      </c>
      <c r="B63" s="18">
        <v>2</v>
      </c>
      <c r="C63" s="18">
        <v>1</v>
      </c>
      <c r="D63" s="18">
        <v>3</v>
      </c>
    </row>
    <row r="64" spans="1:4" x14ac:dyDescent="0.25">
      <c r="A64" s="16" t="s">
        <v>46</v>
      </c>
      <c r="B64" s="18">
        <v>1</v>
      </c>
      <c r="C64" s="18">
        <v>0</v>
      </c>
      <c r="D64" s="18">
        <v>1</v>
      </c>
    </row>
    <row r="65" spans="1:4" x14ac:dyDescent="0.25">
      <c r="A65" s="16" t="s">
        <v>37</v>
      </c>
      <c r="B65" s="18">
        <v>6</v>
      </c>
      <c r="C65" s="18">
        <v>1</v>
      </c>
      <c r="D65" s="18">
        <v>7</v>
      </c>
    </row>
    <row r="66" spans="1:4" x14ac:dyDescent="0.25">
      <c r="A66" s="16" t="s">
        <v>406</v>
      </c>
      <c r="B66" s="18">
        <v>103</v>
      </c>
      <c r="C66" s="18">
        <v>53</v>
      </c>
      <c r="D66" s="18">
        <v>156</v>
      </c>
    </row>
  </sheetData>
  <mergeCells count="2">
    <mergeCell ref="L10:N10"/>
    <mergeCell ref="A26:D26"/>
  </mergeCells>
  <pageMargins left="0.7" right="0.7" top="0.75" bottom="0.75" header="0.3" footer="0.3"/>
  <pageSetup paperSize="9"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CABB6-6B81-48CF-A389-02404195A8BA}">
  <dimension ref="A2:M11"/>
  <sheetViews>
    <sheetView workbookViewId="0">
      <selection activeCell="H19" sqref="H19"/>
    </sheetView>
  </sheetViews>
  <sheetFormatPr defaultRowHeight="15" x14ac:dyDescent="0.25"/>
  <cols>
    <col min="1" max="1" width="13.140625" bestFit="1" customWidth="1"/>
    <col min="2" max="2" width="17" bestFit="1" customWidth="1"/>
    <col min="3" max="3" width="18.140625" bestFit="1" customWidth="1"/>
    <col min="4" max="4" width="10.7109375" bestFit="1" customWidth="1"/>
    <col min="5" max="5" width="4.7109375" bestFit="1" customWidth="1"/>
    <col min="6" max="6" width="11.28515625" bestFit="1" customWidth="1"/>
    <col min="7" max="7" width="18.140625" bestFit="1" customWidth="1"/>
    <col min="8" max="8" width="16.42578125" bestFit="1" customWidth="1"/>
    <col min="9" max="9" width="18" bestFit="1" customWidth="1"/>
    <col min="10" max="10" width="12.5703125" bestFit="1" customWidth="1"/>
    <col min="11" max="11" width="10.7109375" bestFit="1" customWidth="1"/>
    <col min="12" max="12" width="10.42578125" customWidth="1"/>
    <col min="13" max="13" width="11.28515625" bestFit="1" customWidth="1"/>
    <col min="14" max="14" width="14.7109375" bestFit="1" customWidth="1"/>
    <col min="15" max="15" width="15.7109375" bestFit="1" customWidth="1"/>
    <col min="16" max="16" width="14.7109375" bestFit="1" customWidth="1"/>
    <col min="17" max="17" width="15.7109375" bestFit="1" customWidth="1"/>
    <col min="18" max="18" width="14.7109375" bestFit="1" customWidth="1"/>
    <col min="19" max="19" width="15.7109375" bestFit="1" customWidth="1"/>
    <col min="20" max="20" width="14.7109375" bestFit="1" customWidth="1"/>
    <col min="21" max="21" width="15.7109375" bestFit="1" customWidth="1"/>
    <col min="22" max="22" width="14.7109375" bestFit="1" customWidth="1"/>
    <col min="23" max="23" width="15.7109375" bestFit="1" customWidth="1"/>
    <col min="24" max="24" width="14.7109375" bestFit="1" customWidth="1"/>
    <col min="25" max="25" width="15.7109375" bestFit="1" customWidth="1"/>
    <col min="26" max="26" width="14.7109375" bestFit="1" customWidth="1"/>
    <col min="27" max="27" width="15.7109375" bestFit="1" customWidth="1"/>
    <col min="28" max="28" width="14.7109375" bestFit="1" customWidth="1"/>
    <col min="29" max="29" width="15.7109375" bestFit="1" customWidth="1"/>
    <col min="30" max="30" width="14.7109375" bestFit="1" customWidth="1"/>
    <col min="31" max="31" width="15.7109375" bestFit="1" customWidth="1"/>
    <col min="32" max="32" width="14.7109375" bestFit="1" customWidth="1"/>
    <col min="33" max="33" width="15.7109375" bestFit="1" customWidth="1"/>
    <col min="34" max="34" width="12" bestFit="1" customWidth="1"/>
    <col min="35" max="35" width="14.7109375" bestFit="1" customWidth="1"/>
    <col min="36" max="36" width="15.7109375" bestFit="1" customWidth="1"/>
    <col min="37" max="37" width="12" bestFit="1" customWidth="1"/>
    <col min="38" max="38" width="14.7109375" bestFit="1" customWidth="1"/>
    <col min="39" max="39" width="15.7109375" bestFit="1" customWidth="1"/>
    <col min="40" max="40" width="12" bestFit="1" customWidth="1"/>
    <col min="41" max="41" width="14.7109375" bestFit="1" customWidth="1"/>
    <col min="42" max="42" width="15.7109375" bestFit="1" customWidth="1"/>
    <col min="43" max="43" width="12" bestFit="1" customWidth="1"/>
    <col min="44" max="44" width="14.7109375" bestFit="1" customWidth="1"/>
    <col min="45" max="45" width="15.7109375" bestFit="1" customWidth="1"/>
    <col min="46" max="46" width="12" bestFit="1" customWidth="1"/>
    <col min="47" max="47" width="14.7109375" bestFit="1" customWidth="1"/>
    <col min="48" max="48" width="15.7109375" bestFit="1" customWidth="1"/>
    <col min="49" max="50" width="12" bestFit="1" customWidth="1"/>
  </cols>
  <sheetData>
    <row r="2" spans="1:13" x14ac:dyDescent="0.25">
      <c r="A2" s="2" t="s">
        <v>1</v>
      </c>
      <c r="B2" t="s">
        <v>7</v>
      </c>
      <c r="H2" s="2" t="s">
        <v>1</v>
      </c>
      <c r="I2" t="s">
        <v>11</v>
      </c>
    </row>
    <row r="4" spans="1:13" x14ac:dyDescent="0.25">
      <c r="B4" s="2" t="s">
        <v>407</v>
      </c>
      <c r="I4" s="2" t="s">
        <v>407</v>
      </c>
    </row>
    <row r="5" spans="1:13" x14ac:dyDescent="0.25">
      <c r="B5" t="s">
        <v>417</v>
      </c>
      <c r="C5" t="s">
        <v>418</v>
      </c>
      <c r="D5" t="s">
        <v>419</v>
      </c>
      <c r="E5" t="s">
        <v>420</v>
      </c>
      <c r="F5" t="s">
        <v>406</v>
      </c>
      <c r="I5" t="s">
        <v>417</v>
      </c>
      <c r="J5" t="s">
        <v>418</v>
      </c>
      <c r="K5" t="s">
        <v>419</v>
      </c>
      <c r="L5" t="s">
        <v>420</v>
      </c>
      <c r="M5" t="s">
        <v>406</v>
      </c>
    </row>
    <row r="6" spans="1:13" x14ac:dyDescent="0.25">
      <c r="A6" t="s">
        <v>416</v>
      </c>
      <c r="B6" s="4">
        <v>118</v>
      </c>
      <c r="C6" s="4">
        <v>50</v>
      </c>
      <c r="D6" s="4">
        <v>35</v>
      </c>
      <c r="E6" s="4">
        <v>103</v>
      </c>
      <c r="F6" s="4">
        <v>306</v>
      </c>
      <c r="H6" t="s">
        <v>416</v>
      </c>
      <c r="I6" s="4">
        <v>174</v>
      </c>
      <c r="J6" s="4">
        <v>36</v>
      </c>
      <c r="K6" s="4">
        <v>33</v>
      </c>
      <c r="L6" s="4">
        <v>53</v>
      </c>
      <c r="M6" s="4">
        <v>296</v>
      </c>
    </row>
    <row r="8" spans="1:13" x14ac:dyDescent="0.25">
      <c r="B8" s="6" t="s">
        <v>429</v>
      </c>
      <c r="C8" s="6" t="s">
        <v>418</v>
      </c>
      <c r="D8" s="6" t="s">
        <v>419</v>
      </c>
      <c r="E8" s="6" t="s">
        <v>427</v>
      </c>
      <c r="F8" s="6" t="s">
        <v>426</v>
      </c>
      <c r="I8" s="6" t="s">
        <v>429</v>
      </c>
      <c r="J8" s="6" t="s">
        <v>418</v>
      </c>
      <c r="K8" s="6" t="s">
        <v>419</v>
      </c>
      <c r="L8" s="6" t="s">
        <v>428</v>
      </c>
      <c r="M8" s="6" t="s">
        <v>426</v>
      </c>
    </row>
    <row r="9" spans="1:13" x14ac:dyDescent="0.25">
      <c r="B9" s="8">
        <f>GETPIVOTDATA("Sum of win",'pvt overall'!$I$3,"Driver","Lewis Hamilton")</f>
        <v>103</v>
      </c>
      <c r="C9" s="8">
        <f>GETPIVOTDATA("Sum of second",'pvt overall'!$I$3,"Driver","Lewis Hamilton")</f>
        <v>50</v>
      </c>
      <c r="D9" s="8">
        <f>GETPIVOTDATA("Sum of third",'pvt overall'!$I$3,"Driver","Lewis Hamilton")</f>
        <v>35</v>
      </c>
      <c r="E9" s="8">
        <f>'pvt overall'!P4</f>
        <v>118</v>
      </c>
      <c r="F9" s="10">
        <f>(B9+D9+C9)/GETPIVOTDATA("Count of position",'pvt overall'!$I$3,"Driver","Lewis Hamilton")</f>
        <v>0.6143790849673203</v>
      </c>
      <c r="I9" s="8">
        <f>GETPIVOTDATA("Sum of win",'pvt overall'!$I$3,"Driver","Sebastian Vettel")</f>
        <v>53</v>
      </c>
      <c r="J9" s="8">
        <f>GETPIVOTDATA("Sum of second",'pvt overall'!$I$3,"Driver","Sebastian Vettel")</f>
        <v>36</v>
      </c>
      <c r="K9" s="8">
        <f>GETPIVOTDATA("Sum of third",'pvt overall'!$I$3,"Driver","Sebastian Vettel")</f>
        <v>33</v>
      </c>
      <c r="L9" s="8">
        <f>'pvt overall'!P5</f>
        <v>174</v>
      </c>
      <c r="M9" s="10">
        <f>(I9+J9+K9)/GETPIVOTDATA("Count of position",'pvt overall'!$I$3,"Driver","Sebastian Vettel")</f>
        <v>0.41216216216216217</v>
      </c>
    </row>
    <row r="10" spans="1:13" x14ac:dyDescent="0.25">
      <c r="B10" s="9"/>
      <c r="C10" s="9"/>
      <c r="D10" s="9"/>
      <c r="E10" s="9"/>
      <c r="F10" s="12">
        <f>F9</f>
        <v>0.6143790849673203</v>
      </c>
      <c r="M10" s="13">
        <f>M9</f>
        <v>0.41216216216216217</v>
      </c>
    </row>
    <row r="11" spans="1:13" x14ac:dyDescent="0.25">
      <c r="B11" s="11"/>
      <c r="C11" s="9"/>
      <c r="D11" s="9"/>
      <c r="E11" s="9"/>
      <c r="F11" s="9"/>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C0E6-1931-45D8-BE0C-0589F4C56AA8}">
  <dimension ref="A1"/>
  <sheetViews>
    <sheetView showGridLines="0" tabSelected="1" topLeftCell="A5" zoomScale="95" zoomScaleNormal="95" workbookViewId="0">
      <selection activeCell="T8" sqref="T8"/>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championship podium</vt:lpstr>
      <vt:lpstr>fastest lap</vt:lpstr>
      <vt:lpstr>race details</vt:lpstr>
      <vt:lpstr>pvt overall</vt:lpstr>
      <vt:lpstr>pvt podium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RAICY GEORGE</dc:creator>
  <cp:lastModifiedBy>RAICY GEORGE</cp:lastModifiedBy>
  <dcterms:created xsi:type="dcterms:W3CDTF">2022-10-28T21:51:29Z</dcterms:created>
  <dcterms:modified xsi:type="dcterms:W3CDTF">2022-11-01T08:40:17Z</dcterms:modified>
</cp:coreProperties>
</file>