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debas\Documents\Term 4\AOR\Individual Project\AOR Project Report Details\"/>
    </mc:Choice>
  </mc:AlternateContent>
  <xr:revisionPtr revIDLastSave="0" documentId="13_ncr:1_{1F846F75-B336-4D81-A27F-57D14F3FA752}" xr6:coauthVersionLast="45" xr6:coauthVersionMax="45" xr10:uidLastSave="{00000000-0000-0000-0000-000000000000}"/>
  <bookViews>
    <workbookView minimized="1" xWindow="10644" yWindow="4092" windowWidth="10248" windowHeight="8964" xr2:uid="{00000000-000D-0000-FFFF-FFFF00000000}"/>
  </bookViews>
  <sheets>
    <sheet name="M|M|s" sheetId="1" r:id="rId1"/>
  </sheets>
  <definedNames>
    <definedName name="L">'M|M|s'!$H$4</definedName>
    <definedName name="Lambda">'M|M|s'!$C$4</definedName>
    <definedName name="Lq">'M|M|s'!$H$5</definedName>
    <definedName name="Mu">'M|M|s'!$C$5</definedName>
    <definedName name="n">'M|M|s'!$G$13:$G$38</definedName>
    <definedName name="P0">'M|M|s'!$H$13</definedName>
    <definedName name="Pn">'M|M|s'!$H$13:$H$38</definedName>
    <definedName name="Rho">'M|M|s'!$H$10</definedName>
    <definedName name="s">'M|M|s'!$C$6</definedName>
    <definedName name="sencount" hidden="1">4</definedName>
    <definedName name="sencount2" hidden="1">3</definedName>
    <definedName name="W">'M|M|s'!$H$7</definedName>
    <definedName name="Wq">'M|M|s'!$H$8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E10" i="1" l="1"/>
  <c r="E9" i="1"/>
  <c r="H13" i="1"/>
  <c r="H24" i="1" l="1"/>
  <c r="H23" i="1"/>
  <c r="H26" i="1"/>
  <c r="H37" i="1"/>
  <c r="H31" i="1"/>
  <c r="H27" i="1"/>
  <c r="H15" i="1"/>
  <c r="H17" i="1"/>
  <c r="H25" i="1"/>
  <c r="H18" i="1"/>
  <c r="H21" i="1"/>
  <c r="H29" i="1"/>
  <c r="H14" i="1"/>
  <c r="C11" i="1" s="1"/>
  <c r="H28" i="1"/>
  <c r="H22" i="1"/>
  <c r="H33" i="1"/>
  <c r="H34" i="1"/>
  <c r="H38" i="1"/>
  <c r="H20" i="1"/>
  <c r="H16" i="1"/>
  <c r="H32" i="1"/>
  <c r="H36" i="1"/>
  <c r="H30" i="1"/>
  <c r="H35" i="1"/>
  <c r="H19" i="1"/>
  <c r="C8" i="1"/>
  <c r="H5" i="1"/>
  <c r="H8" i="1" l="1"/>
  <c r="H4" i="1"/>
  <c r="H7" i="1" s="1"/>
</calcChain>
</file>

<file path=xl/sharedStrings.xml><?xml version="1.0" encoding="utf-8"?>
<sst xmlns="http://schemas.openxmlformats.org/spreadsheetml/2006/main" count="48" uniqueCount="46">
  <si>
    <t>Data</t>
  </si>
  <si>
    <t>Results</t>
  </si>
  <si>
    <t>l =</t>
  </si>
  <si>
    <t>L =</t>
  </si>
  <si>
    <t>m =</t>
  </si>
  <si>
    <t>s =</t>
  </si>
  <si>
    <t>(# servers)</t>
  </si>
  <si>
    <t>W =</t>
  </si>
  <si>
    <t>when t =</t>
  </si>
  <si>
    <t>r =</t>
  </si>
  <si>
    <t>(mean arrival rate)</t>
  </si>
  <si>
    <t>(mean service rate)</t>
  </si>
  <si>
    <t>n</t>
  </si>
  <si>
    <t>Range Name</t>
  </si>
  <si>
    <t>Cells</t>
  </si>
  <si>
    <t>L</t>
  </si>
  <si>
    <t>Lambda</t>
  </si>
  <si>
    <t>C4</t>
  </si>
  <si>
    <t>Lq</t>
  </si>
  <si>
    <t>Mu</t>
  </si>
  <si>
    <t>C5</t>
  </si>
  <si>
    <t>P0</t>
  </si>
  <si>
    <t>Pn</t>
  </si>
  <si>
    <t>G13:G38</t>
  </si>
  <si>
    <t>Rho</t>
  </si>
  <si>
    <t>s</t>
  </si>
  <si>
    <t>C6</t>
  </si>
  <si>
    <t>Time1</t>
  </si>
  <si>
    <t>C9</t>
  </si>
  <si>
    <t>Time2</t>
  </si>
  <si>
    <t>C12</t>
  </si>
  <si>
    <t>W</t>
  </si>
  <si>
    <t>Wq</t>
  </si>
  <si>
    <t>Pr(W &gt; t) =</t>
  </si>
  <si>
    <t>Template for the M/M/s Queueing Model</t>
  </si>
  <si>
    <r>
      <t>L</t>
    </r>
    <r>
      <rPr>
        <vertAlign val="subscript"/>
        <sz val="10"/>
        <rFont val="Arial"/>
        <family val="2"/>
      </rPr>
      <t>q</t>
    </r>
    <r>
      <rPr>
        <sz val="10"/>
        <rFont val="Arial"/>
        <family val="2"/>
      </rPr>
      <t xml:space="preserve"> =</t>
    </r>
  </si>
  <si>
    <r>
      <t>W</t>
    </r>
    <r>
      <rPr>
        <vertAlign val="subscript"/>
        <sz val="10"/>
        <rFont val="Arial"/>
        <family val="2"/>
      </rPr>
      <t>q</t>
    </r>
    <r>
      <rPr>
        <sz val="10"/>
        <rFont val="Arial"/>
        <family val="2"/>
      </rPr>
      <t xml:space="preserve"> =</t>
    </r>
  </si>
  <si>
    <r>
      <t>Prob(W</t>
    </r>
    <r>
      <rPr>
        <vertAlign val="subscript"/>
        <sz val="10"/>
        <rFont val="Arial"/>
        <family val="2"/>
      </rPr>
      <t xml:space="preserve">q </t>
    </r>
    <r>
      <rPr>
        <sz val="10"/>
        <rFont val="Arial"/>
        <family val="2"/>
      </rPr>
      <t>&gt; t) =</t>
    </r>
  </si>
  <si>
    <r>
      <t>P</t>
    </r>
    <r>
      <rPr>
        <vertAlign val="subscript"/>
        <sz val="10"/>
        <rFont val="Arial"/>
        <family val="2"/>
      </rPr>
      <t>n</t>
    </r>
  </si>
  <si>
    <t>H4</t>
  </si>
  <si>
    <t>H5</t>
  </si>
  <si>
    <t>H13</t>
  </si>
  <si>
    <t>H13:H38</t>
  </si>
  <si>
    <t>H10</t>
  </si>
  <si>
    <t>H7</t>
  </si>
  <si>
    <t>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</si>
</sst>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Geneva"/>
    </font>
    <font>
      <sz val="10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u/>
      <sz val="10"/>
      <name val="Arial"/>
      <family val="2"/>
    </font>
    <font>
      <b/>
      <sz val="10"/>
      <name val="Symbol"/>
      <family val="1"/>
      <charset val="2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Fill="1" applyBorder="1" applyAlignment="1" applyProtection="1">
      <alignment horizontal="right"/>
      <protection locked="0"/>
    </xf>
    <xf numFmtId="0" fontId="1" fillId="0" borderId="0" xfId="0" applyFont="1" applyFill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Continuous"/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2" fillId="0" borderId="0" xfId="0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/>
    </xf>
    <xf numFmtId="0" fontId="2" fillId="2" borderId="9" xfId="0" applyFont="1" applyFill="1" applyBorder="1"/>
    <xf numFmtId="0" fontId="2" fillId="2" borderId="10" xfId="0" applyFont="1" applyFill="1" applyBorder="1"/>
    <xf numFmtId="0" fontId="5" fillId="0" borderId="0" xfId="0" applyFont="1" applyBorder="1" applyAlignment="1" applyProtection="1">
      <alignment horizontal="center"/>
      <protection locked="0"/>
    </xf>
    <xf numFmtId="0" fontId="2" fillId="3" borderId="7" xfId="0" applyNumberFormat="1" applyFont="1" applyFill="1" applyBorder="1" applyAlignment="1" applyProtection="1">
      <alignment horizontal="center"/>
    </xf>
    <xf numFmtId="0" fontId="2" fillId="3" borderId="3" xfId="0" applyNumberFormat="1" applyFont="1" applyFill="1" applyBorder="1" applyAlignment="1" applyProtection="1">
      <alignment horizontal="right"/>
    </xf>
    <xf numFmtId="0" fontId="2" fillId="3" borderId="4" xfId="0" applyNumberFormat="1" applyFont="1" applyFill="1" applyBorder="1" applyAlignment="1" applyProtection="1">
      <alignment horizontal="right"/>
    </xf>
    <xf numFmtId="0" fontId="2" fillId="3" borderId="8" xfId="0" applyNumberFormat="1" applyFont="1" applyFill="1" applyBorder="1" applyAlignment="1" applyProtection="1">
      <alignment horizontal="right"/>
    </xf>
    <xf numFmtId="0" fontId="6" fillId="0" borderId="0" xfId="0" applyFont="1" applyFill="1" applyBorder="1" applyProtection="1">
      <protection locked="0"/>
    </xf>
    <xf numFmtId="0" fontId="2" fillId="4" borderId="0" xfId="0" applyFont="1" applyFill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0" xfId="0" applyNumberFormat="1" applyFont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89220397884109"/>
          <c:y val="0.10526375904467657"/>
          <c:w val="0.81756936578284634"/>
          <c:h val="0.619886581040873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'M|M|s'!$G$13:$G$38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'M|M|s'!$H$13:$H$38</c:f>
              <c:numCache>
                <c:formatCode>General</c:formatCode>
                <c:ptCount val="26"/>
                <c:pt idx="0">
                  <c:v>0.76470588235294112</c:v>
                </c:pt>
                <c:pt idx="1">
                  <c:v>0.20392156862745095</c:v>
                </c:pt>
                <c:pt idx="2">
                  <c:v>2.718954248366013E-2</c:v>
                </c:pt>
                <c:pt idx="3">
                  <c:v>3.6252723311546837E-3</c:v>
                </c:pt>
                <c:pt idx="4">
                  <c:v>4.8336964415395786E-4</c:v>
                </c:pt>
                <c:pt idx="5">
                  <c:v>6.4449285887194376E-5</c:v>
                </c:pt>
                <c:pt idx="6">
                  <c:v>8.5932381182925844E-6</c:v>
                </c:pt>
                <c:pt idx="7">
                  <c:v>1.1457650824390111E-6</c:v>
                </c:pt>
                <c:pt idx="8">
                  <c:v>1.5276867765853482E-7</c:v>
                </c:pt>
                <c:pt idx="9">
                  <c:v>2.0369157021137974E-8</c:v>
                </c:pt>
                <c:pt idx="10">
                  <c:v>2.715887602818397E-9</c:v>
                </c:pt>
                <c:pt idx="11">
                  <c:v>3.6211834704245292E-10</c:v>
                </c:pt>
                <c:pt idx="12">
                  <c:v>4.8282446272327048E-11</c:v>
                </c:pt>
                <c:pt idx="13">
                  <c:v>6.4376595029769402E-12</c:v>
                </c:pt>
                <c:pt idx="14">
                  <c:v>8.5835460039692543E-13</c:v>
                </c:pt>
                <c:pt idx="15">
                  <c:v>1.1444728005292337E-13</c:v>
                </c:pt>
                <c:pt idx="16">
                  <c:v>1.5259637340389784E-14</c:v>
                </c:pt>
                <c:pt idx="17">
                  <c:v>2.034618312051971E-15</c:v>
                </c:pt>
                <c:pt idx="18">
                  <c:v>2.7128244160692948E-16</c:v>
                </c:pt>
                <c:pt idx="19">
                  <c:v>3.6170992214257266E-17</c:v>
                </c:pt>
                <c:pt idx="20">
                  <c:v>4.822798961900968E-18</c:v>
                </c:pt>
                <c:pt idx="21">
                  <c:v>6.4303986158679586E-19</c:v>
                </c:pt>
                <c:pt idx="22">
                  <c:v>8.5738648211572768E-20</c:v>
                </c:pt>
                <c:pt idx="23">
                  <c:v>1.1431819761543037E-20</c:v>
                </c:pt>
                <c:pt idx="24">
                  <c:v>1.5242426348724048E-21</c:v>
                </c:pt>
                <c:pt idx="25">
                  <c:v>2.0323235131632063E-22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0-4475-AFA7-A3C4E91D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53056"/>
        <c:axId val="123859328"/>
      </c:barChart>
      <c:catAx>
        <c:axId val="12385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Customers in System</a:t>
                </a:r>
              </a:p>
            </c:rich>
          </c:tx>
          <c:layout>
            <c:manualLayout>
              <c:xMode val="edge"/>
              <c:yMode val="edge"/>
              <c:x val="0.37162233099240977"/>
              <c:y val="0.853806081257386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859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3859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1.8018018018018018E-2"/>
              <c:y val="0.286551549477367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853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4</xdr:col>
      <xdr:colOff>1571625</xdr:colOff>
      <xdr:row>23</xdr:row>
      <xdr:rowOff>0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45"/>
  <sheetViews>
    <sheetView tabSelected="1" workbookViewId="0">
      <selection activeCell="H7" sqref="H7"/>
    </sheetView>
  </sheetViews>
  <sheetFormatPr defaultColWidth="10.6640625" defaultRowHeight="13.2"/>
  <cols>
    <col min="1" max="1" width="2.6640625" style="31" customWidth="1"/>
    <col min="2" max="2" width="12.88671875" style="3" customWidth="1"/>
    <col min="3" max="3" width="9.44140625" style="4" customWidth="1"/>
    <col min="4" max="4" width="17.5546875" style="5" customWidth="1"/>
    <col min="5" max="5" width="27" style="5" customWidth="1"/>
    <col min="6" max="6" width="5.5546875" style="5" customWidth="1"/>
    <col min="7" max="7" width="4.88671875" style="3" bestFit="1" customWidth="1"/>
    <col min="8" max="8" width="12" style="6" bestFit="1" customWidth="1"/>
    <col min="9" max="9" width="10.6640625" style="5" customWidth="1"/>
    <col min="10" max="10" width="12.6640625" style="5" bestFit="1" customWidth="1"/>
    <col min="11" max="11" width="8.6640625" style="5" customWidth="1"/>
    <col min="12" max="16384" width="10.6640625" style="5"/>
  </cols>
  <sheetData>
    <row r="1" spans="1:11" ht="17.399999999999999">
      <c r="A1" s="30" t="s">
        <v>34</v>
      </c>
    </row>
    <row r="2" spans="1:11" ht="13.8" thickBot="1"/>
    <row r="3" spans="1:11" ht="13.8" thickBot="1">
      <c r="A3" s="32"/>
      <c r="C3" s="7" t="s">
        <v>0</v>
      </c>
      <c r="H3" s="8" t="s">
        <v>1</v>
      </c>
      <c r="J3" s="9" t="s">
        <v>13</v>
      </c>
      <c r="K3" s="10" t="s">
        <v>14</v>
      </c>
    </row>
    <row r="4" spans="1:11">
      <c r="A4" s="33">
        <f t="shared" ref="A4:A29" si="0">IF(G13&lt;=s-1,((Lambda/Mu)^G13)/FACT(G13),0)</f>
        <v>1</v>
      </c>
      <c r="B4" s="1" t="s">
        <v>2</v>
      </c>
      <c r="C4" s="29">
        <v>0.8</v>
      </c>
      <c r="D4" s="6" t="s">
        <v>10</v>
      </c>
      <c r="E4" s="6"/>
      <c r="G4" s="12" t="s">
        <v>3</v>
      </c>
      <c r="H4" s="25">
        <f>IF(Rho&lt;1,Lq+Lambda/Mu,NA())</f>
        <v>0.27149321266968324</v>
      </c>
      <c r="J4" s="13" t="s">
        <v>15</v>
      </c>
      <c r="K4" s="14" t="s">
        <v>39</v>
      </c>
    </row>
    <row r="5" spans="1:11" ht="15.6">
      <c r="A5" s="33">
        <f t="shared" si="0"/>
        <v>0.26666666666666666</v>
      </c>
      <c r="B5" s="1" t="s">
        <v>4</v>
      </c>
      <c r="C5" s="29">
        <v>3</v>
      </c>
      <c r="D5" s="6" t="s">
        <v>11</v>
      </c>
      <c r="E5" s="6"/>
      <c r="G5" s="12" t="s">
        <v>35</v>
      </c>
      <c r="H5" s="26">
        <f>IF(Rho&lt;1,Lambda*Mu*((Lambda/Mu)^s)/(FACT(s-1)*(s*Mu-Lambda)^2/P0),NA())</f>
        <v>4.8265460030165906E-3</v>
      </c>
      <c r="J5" s="15" t="s">
        <v>16</v>
      </c>
      <c r="K5" s="16" t="s">
        <v>17</v>
      </c>
    </row>
    <row r="6" spans="1:11">
      <c r="A6" s="33">
        <f t="shared" si="0"/>
        <v>0</v>
      </c>
      <c r="B6" s="11" t="s">
        <v>5</v>
      </c>
      <c r="C6" s="29">
        <v>2</v>
      </c>
      <c r="D6" s="6" t="s">
        <v>6</v>
      </c>
      <c r="E6" s="6"/>
      <c r="G6" s="12"/>
      <c r="H6" s="26"/>
      <c r="I6" s="23"/>
      <c r="J6" s="15" t="s">
        <v>18</v>
      </c>
      <c r="K6" s="16" t="s">
        <v>40</v>
      </c>
    </row>
    <row r="7" spans="1:11" ht="13.8" thickBot="1">
      <c r="A7" s="33">
        <f t="shared" si="0"/>
        <v>0</v>
      </c>
      <c r="B7" s="11"/>
      <c r="C7" s="17"/>
      <c r="D7" s="6"/>
      <c r="E7" s="6"/>
      <c r="G7" s="12" t="s">
        <v>7</v>
      </c>
      <c r="H7" s="26">
        <f>IF(Rho&lt;1,L/Lambda,NA())</f>
        <v>0.33936651583710403</v>
      </c>
      <c r="I7" s="4"/>
      <c r="J7" s="15" t="s">
        <v>19</v>
      </c>
      <c r="K7" s="16" t="s">
        <v>20</v>
      </c>
    </row>
    <row r="8" spans="1:11" ht="16.2" thickBot="1">
      <c r="A8" s="33">
        <f t="shared" si="0"/>
        <v>0</v>
      </c>
      <c r="B8" s="12" t="s">
        <v>33</v>
      </c>
      <c r="C8" s="24">
        <f>IF((s-1-Lambda/Mu)=0,EXP(-Mu*C9)*(1+P0*((Lambda/Mu)^s)/(FACT(s)*(1-Rho))*Mu*C9),EXP(-Mu*C9)*(1+P0*((Lambda/Mu)^s)/(FACT(s)*(1-Rho))*(1-EXP(-Mu*C9*(s-1-Lambda/Mu)))/(s-1-Lambda/Mu)))</f>
        <v>5.1680993670413809E-2</v>
      </c>
      <c r="D8" s="6"/>
      <c r="E8" s="6"/>
      <c r="G8" s="12" t="s">
        <v>36</v>
      </c>
      <c r="H8" s="26">
        <f>IF(Rho&lt;1,Lq/Lambda,NA())</f>
        <v>6.0331825037707376E-3</v>
      </c>
      <c r="I8" s="4"/>
      <c r="J8" s="15" t="s">
        <v>12</v>
      </c>
      <c r="K8" s="16" t="s">
        <v>23</v>
      </c>
    </row>
    <row r="9" spans="1:11">
      <c r="A9" s="33">
        <f t="shared" si="0"/>
        <v>0</v>
      </c>
      <c r="B9" s="11" t="s">
        <v>8</v>
      </c>
      <c r="C9" s="29">
        <v>1</v>
      </c>
      <c r="D9" s="6"/>
      <c r="E9" s="18" t="str">
        <f>IF(Rho&gt;=1,"Model invalid because:","")</f>
        <v/>
      </c>
      <c r="G9" s="12"/>
      <c r="H9" s="26"/>
      <c r="J9" s="15" t="s">
        <v>21</v>
      </c>
      <c r="K9" s="16" t="s">
        <v>41</v>
      </c>
    </row>
    <row r="10" spans="1:11" ht="13.8" thickBot="1">
      <c r="A10" s="33">
        <f t="shared" si="0"/>
        <v>0</v>
      </c>
      <c r="B10" s="11"/>
      <c r="C10" s="17"/>
      <c r="D10" s="6"/>
      <c r="E10" s="28" t="str">
        <f>IF(Rho&gt;=1,"   r   &gt;=   1","")</f>
        <v/>
      </c>
      <c r="G10" s="2" t="s">
        <v>9</v>
      </c>
      <c r="H10" s="27">
        <f>Lambda/(s*Mu)</f>
        <v>0.13333333333333333</v>
      </c>
      <c r="J10" s="15" t="s">
        <v>22</v>
      </c>
      <c r="K10" s="16" t="s">
        <v>42</v>
      </c>
    </row>
    <row r="11" spans="1:11" ht="16.2" thickBot="1">
      <c r="A11" s="33">
        <f t="shared" si="0"/>
        <v>0</v>
      </c>
      <c r="B11" s="12" t="s">
        <v>37</v>
      </c>
      <c r="C11" s="24">
        <f ca="1">(1-SUM(OFFSET(P0,0,0,s,1)))*EXP(-s*Mu*(1-Rho)*C12)</f>
        <v>1.7306868771014246E-4</v>
      </c>
      <c r="D11" s="6"/>
      <c r="E11" s="6"/>
      <c r="G11" s="11"/>
      <c r="J11" s="15" t="s">
        <v>24</v>
      </c>
      <c r="K11" s="16" t="s">
        <v>43</v>
      </c>
    </row>
    <row r="12" spans="1:11" ht="16.2" thickBot="1">
      <c r="A12" s="33">
        <f t="shared" si="0"/>
        <v>0</v>
      </c>
      <c r="B12" s="11" t="s">
        <v>8</v>
      </c>
      <c r="C12" s="29">
        <v>1</v>
      </c>
      <c r="D12" s="6"/>
      <c r="E12" s="6"/>
      <c r="G12" s="19" t="s">
        <v>12</v>
      </c>
      <c r="H12" s="20" t="s">
        <v>38</v>
      </c>
      <c r="J12" s="15" t="s">
        <v>25</v>
      </c>
      <c r="K12" s="16" t="s">
        <v>26</v>
      </c>
    </row>
    <row r="13" spans="1:11">
      <c r="A13" s="33">
        <f t="shared" si="0"/>
        <v>0</v>
      </c>
      <c r="B13" s="11"/>
      <c r="C13" s="17"/>
      <c r="D13" s="6"/>
      <c r="E13" s="6"/>
      <c r="G13" s="12">
        <v>0</v>
      </c>
      <c r="H13" s="25">
        <f>IF(Rho&lt;1,1/(SUM(A4:A29)+((Lambda/Mu)^s)/(FACT(s)*(1-Lambda/(s*Mu)))),NA())</f>
        <v>0.76470588235294112</v>
      </c>
      <c r="J13" s="15" t="s">
        <v>27</v>
      </c>
      <c r="K13" s="16" t="s">
        <v>28</v>
      </c>
    </row>
    <row r="14" spans="1:11">
      <c r="A14" s="33">
        <f t="shared" si="0"/>
        <v>0</v>
      </c>
      <c r="B14" s="6"/>
      <c r="C14" s="6"/>
      <c r="D14" s="6"/>
      <c r="E14" s="6"/>
      <c r="G14" s="12">
        <v>1</v>
      </c>
      <c r="H14" s="26">
        <f t="shared" ref="H14:H38" si="1">IF(Rho&lt;1,IF(s=1,(1-Rho)*Rho^n,IF(s&gt;=n,((Lambda/Mu)^n)*P0/FACT(n),((Lambda/Mu)^n)*P0/(FACT(s)*(s^(n-s))))),NA())</f>
        <v>0.20392156862745095</v>
      </c>
      <c r="J14" s="15" t="s">
        <v>29</v>
      </c>
      <c r="K14" s="16" t="s">
        <v>30</v>
      </c>
    </row>
    <row r="15" spans="1:11">
      <c r="A15" s="33">
        <f t="shared" si="0"/>
        <v>0</v>
      </c>
      <c r="B15" s="6"/>
      <c r="C15" s="6"/>
      <c r="D15" s="6"/>
      <c r="E15" s="6"/>
      <c r="G15" s="12">
        <v>2</v>
      </c>
      <c r="H15" s="26">
        <f t="shared" si="1"/>
        <v>2.718954248366013E-2</v>
      </c>
      <c r="J15" s="15" t="s">
        <v>31</v>
      </c>
      <c r="K15" s="16" t="s">
        <v>44</v>
      </c>
    </row>
    <row r="16" spans="1:11" ht="13.8" thickBot="1">
      <c r="A16" s="33">
        <f t="shared" si="0"/>
        <v>0</v>
      </c>
      <c r="B16" s="6"/>
      <c r="C16" s="6"/>
      <c r="D16" s="6"/>
      <c r="E16" s="6"/>
      <c r="G16" s="12">
        <v>3</v>
      </c>
      <c r="H16" s="26">
        <f t="shared" si="1"/>
        <v>3.6252723311546837E-3</v>
      </c>
      <c r="J16" s="21" t="s">
        <v>32</v>
      </c>
      <c r="K16" s="22" t="s">
        <v>45</v>
      </c>
    </row>
    <row r="17" spans="1:8">
      <c r="A17" s="33">
        <f t="shared" si="0"/>
        <v>0</v>
      </c>
      <c r="B17" s="6"/>
      <c r="C17" s="6"/>
      <c r="D17" s="6"/>
      <c r="E17" s="6"/>
      <c r="G17" s="12">
        <v>4</v>
      </c>
      <c r="H17" s="26">
        <f t="shared" si="1"/>
        <v>4.8336964415395786E-4</v>
      </c>
    </row>
    <row r="18" spans="1:8">
      <c r="A18" s="33">
        <f t="shared" si="0"/>
        <v>0</v>
      </c>
      <c r="B18" s="6"/>
      <c r="C18" s="17"/>
      <c r="D18" s="6"/>
      <c r="E18" s="6"/>
      <c r="G18" s="12">
        <v>5</v>
      </c>
      <c r="H18" s="26">
        <f t="shared" si="1"/>
        <v>6.4449285887194376E-5</v>
      </c>
    </row>
    <row r="19" spans="1:8">
      <c r="A19" s="33">
        <f t="shared" si="0"/>
        <v>0</v>
      </c>
      <c r="B19" s="6"/>
      <c r="C19" s="17"/>
      <c r="D19" s="6"/>
      <c r="E19" s="6"/>
      <c r="G19" s="12">
        <v>6</v>
      </c>
      <c r="H19" s="26">
        <f t="shared" si="1"/>
        <v>8.5932381182925844E-6</v>
      </c>
    </row>
    <row r="20" spans="1:8">
      <c r="A20" s="33">
        <f t="shared" si="0"/>
        <v>0</v>
      </c>
      <c r="B20" s="6"/>
      <c r="C20" s="17"/>
      <c r="D20" s="6"/>
      <c r="E20" s="6"/>
      <c r="G20" s="12">
        <v>7</v>
      </c>
      <c r="H20" s="26">
        <f t="shared" si="1"/>
        <v>1.1457650824390111E-6</v>
      </c>
    </row>
    <row r="21" spans="1:8">
      <c r="A21" s="33">
        <f t="shared" si="0"/>
        <v>0</v>
      </c>
      <c r="B21" s="11"/>
      <c r="C21" s="17"/>
      <c r="D21" s="6"/>
      <c r="E21" s="6"/>
      <c r="G21" s="12">
        <v>8</v>
      </c>
      <c r="H21" s="26">
        <f t="shared" si="1"/>
        <v>1.5276867765853482E-7</v>
      </c>
    </row>
    <row r="22" spans="1:8">
      <c r="A22" s="33">
        <f t="shared" si="0"/>
        <v>0</v>
      </c>
      <c r="B22" s="11"/>
      <c r="C22" s="17"/>
      <c r="D22" s="6"/>
      <c r="E22" s="6"/>
      <c r="G22" s="12">
        <v>9</v>
      </c>
      <c r="H22" s="26">
        <f t="shared" si="1"/>
        <v>2.0369157021137974E-8</v>
      </c>
    </row>
    <row r="23" spans="1:8">
      <c r="A23" s="33">
        <f t="shared" si="0"/>
        <v>0</v>
      </c>
      <c r="B23" s="11"/>
      <c r="C23" s="17"/>
      <c r="D23" s="6"/>
      <c r="E23" s="6"/>
      <c r="G23" s="12">
        <v>10</v>
      </c>
      <c r="H23" s="26">
        <f t="shared" si="1"/>
        <v>2.715887602818397E-9</v>
      </c>
    </row>
    <row r="24" spans="1:8">
      <c r="A24" s="33">
        <f t="shared" si="0"/>
        <v>0</v>
      </c>
      <c r="B24" s="11"/>
      <c r="C24" s="17"/>
      <c r="D24" s="6"/>
      <c r="E24" s="6"/>
      <c r="G24" s="12">
        <v>11</v>
      </c>
      <c r="H24" s="26">
        <f t="shared" si="1"/>
        <v>3.6211834704245292E-10</v>
      </c>
    </row>
    <row r="25" spans="1:8">
      <c r="A25" s="33">
        <f t="shared" si="0"/>
        <v>0</v>
      </c>
      <c r="B25" s="11"/>
      <c r="C25" s="17"/>
      <c r="D25" s="6"/>
      <c r="E25" s="6"/>
      <c r="G25" s="12">
        <v>12</v>
      </c>
      <c r="H25" s="26">
        <f t="shared" si="1"/>
        <v>4.8282446272327048E-11</v>
      </c>
    </row>
    <row r="26" spans="1:8">
      <c r="A26" s="33">
        <f t="shared" si="0"/>
        <v>0</v>
      </c>
      <c r="B26" s="11"/>
      <c r="C26" s="17"/>
      <c r="D26" s="6"/>
      <c r="E26" s="6"/>
      <c r="G26" s="12">
        <v>13</v>
      </c>
      <c r="H26" s="26">
        <f t="shared" si="1"/>
        <v>6.4376595029769402E-12</v>
      </c>
    </row>
    <row r="27" spans="1:8">
      <c r="A27" s="33">
        <f t="shared" si="0"/>
        <v>0</v>
      </c>
      <c r="B27" s="11"/>
      <c r="C27" s="17"/>
      <c r="D27" s="6"/>
      <c r="E27" s="6"/>
      <c r="G27" s="12">
        <v>14</v>
      </c>
      <c r="H27" s="26">
        <f t="shared" si="1"/>
        <v>8.5835460039692543E-13</v>
      </c>
    </row>
    <row r="28" spans="1:8">
      <c r="A28" s="33">
        <f t="shared" si="0"/>
        <v>0</v>
      </c>
      <c r="B28" s="11"/>
      <c r="C28" s="17"/>
      <c r="D28" s="6"/>
      <c r="E28" s="6"/>
      <c r="G28" s="12">
        <v>15</v>
      </c>
      <c r="H28" s="26">
        <f t="shared" si="1"/>
        <v>1.1444728005292337E-13</v>
      </c>
    </row>
    <row r="29" spans="1:8">
      <c r="A29" s="33">
        <f t="shared" si="0"/>
        <v>0</v>
      </c>
      <c r="B29" s="11"/>
      <c r="C29" s="17"/>
      <c r="D29" s="6"/>
      <c r="E29" s="6"/>
      <c r="G29" s="12">
        <v>16</v>
      </c>
      <c r="H29" s="26">
        <f t="shared" si="1"/>
        <v>1.5259637340389784E-14</v>
      </c>
    </row>
    <row r="30" spans="1:8">
      <c r="B30" s="11"/>
      <c r="C30" s="17"/>
      <c r="D30" s="6"/>
      <c r="E30" s="6"/>
      <c r="F30" s="6"/>
      <c r="G30" s="12">
        <v>17</v>
      </c>
      <c r="H30" s="26">
        <f t="shared" si="1"/>
        <v>2.034618312051971E-15</v>
      </c>
    </row>
    <row r="31" spans="1:8">
      <c r="B31" s="11"/>
      <c r="C31" s="17"/>
      <c r="D31" s="6"/>
      <c r="E31" s="6"/>
      <c r="F31" s="6"/>
      <c r="G31" s="12">
        <v>18</v>
      </c>
      <c r="H31" s="26">
        <f t="shared" si="1"/>
        <v>2.7128244160692948E-16</v>
      </c>
    </row>
    <row r="32" spans="1:8">
      <c r="B32" s="11"/>
      <c r="C32" s="17"/>
      <c r="D32" s="6"/>
      <c r="E32" s="6"/>
      <c r="F32" s="6"/>
      <c r="G32" s="12">
        <v>19</v>
      </c>
      <c r="H32" s="26">
        <f t="shared" si="1"/>
        <v>3.6170992214257266E-17</v>
      </c>
    </row>
    <row r="33" spans="2:8">
      <c r="B33" s="11"/>
      <c r="C33" s="17"/>
      <c r="D33" s="6"/>
      <c r="E33" s="6"/>
      <c r="F33" s="6"/>
      <c r="G33" s="12">
        <v>20</v>
      </c>
      <c r="H33" s="26">
        <f t="shared" si="1"/>
        <v>4.822798961900968E-18</v>
      </c>
    </row>
    <row r="34" spans="2:8">
      <c r="B34" s="11"/>
      <c r="C34" s="17"/>
      <c r="D34" s="6"/>
      <c r="E34" s="6"/>
      <c r="F34" s="6"/>
      <c r="G34" s="12">
        <v>21</v>
      </c>
      <c r="H34" s="26">
        <f t="shared" si="1"/>
        <v>6.4303986158679586E-19</v>
      </c>
    </row>
    <row r="35" spans="2:8">
      <c r="B35" s="11"/>
      <c r="C35" s="17"/>
      <c r="D35" s="6"/>
      <c r="E35" s="6"/>
      <c r="F35" s="6"/>
      <c r="G35" s="12">
        <v>22</v>
      </c>
      <c r="H35" s="26">
        <f t="shared" si="1"/>
        <v>8.5738648211572768E-20</v>
      </c>
    </row>
    <row r="36" spans="2:8">
      <c r="B36" s="11"/>
      <c r="C36" s="17"/>
      <c r="D36" s="6"/>
      <c r="E36" s="6"/>
      <c r="F36" s="6"/>
      <c r="G36" s="12">
        <v>23</v>
      </c>
      <c r="H36" s="26">
        <f t="shared" si="1"/>
        <v>1.1431819761543037E-20</v>
      </c>
    </row>
    <row r="37" spans="2:8">
      <c r="B37" s="11"/>
      <c r="C37" s="17"/>
      <c r="D37" s="6"/>
      <c r="E37" s="6"/>
      <c r="F37" s="6"/>
      <c r="G37" s="12">
        <v>24</v>
      </c>
      <c r="H37" s="26">
        <f t="shared" si="1"/>
        <v>1.5242426348724048E-21</v>
      </c>
    </row>
    <row r="38" spans="2:8" ht="13.8" thickBot="1">
      <c r="B38" s="11"/>
      <c r="C38" s="17"/>
      <c r="D38" s="6"/>
      <c r="E38" s="6"/>
      <c r="F38" s="6"/>
      <c r="G38" s="12">
        <v>25</v>
      </c>
      <c r="H38" s="27">
        <f t="shared" si="1"/>
        <v>2.0323235131632063E-22</v>
      </c>
    </row>
    <row r="39" spans="2:8">
      <c r="B39" s="11"/>
      <c r="C39" s="17"/>
      <c r="D39" s="6"/>
      <c r="E39" s="6"/>
      <c r="F39" s="6"/>
      <c r="G39" s="11"/>
    </row>
    <row r="40" spans="2:8">
      <c r="B40" s="11"/>
      <c r="C40" s="17"/>
      <c r="D40" s="6"/>
      <c r="E40" s="6"/>
      <c r="F40" s="6"/>
      <c r="G40" s="11"/>
    </row>
    <row r="41" spans="2:8">
      <c r="B41" s="11"/>
      <c r="C41" s="17"/>
      <c r="D41" s="6"/>
      <c r="E41" s="6"/>
      <c r="F41" s="6"/>
      <c r="G41" s="11"/>
    </row>
    <row r="42" spans="2:8">
      <c r="B42" s="11"/>
      <c r="C42" s="17"/>
      <c r="D42" s="6"/>
      <c r="E42" s="6"/>
      <c r="F42" s="6"/>
      <c r="G42" s="11"/>
    </row>
    <row r="43" spans="2:8">
      <c r="B43" s="11"/>
      <c r="C43" s="17"/>
      <c r="D43" s="6"/>
      <c r="E43" s="6"/>
      <c r="F43" s="6"/>
      <c r="G43" s="11"/>
    </row>
    <row r="44" spans="2:8">
      <c r="B44" s="11"/>
      <c r="C44" s="17"/>
      <c r="D44" s="6"/>
      <c r="E44" s="6"/>
      <c r="F44" s="6"/>
      <c r="G44" s="11"/>
    </row>
    <row r="45" spans="2:8">
      <c r="B45" s="11"/>
      <c r="C45" s="17"/>
      <c r="D45" s="6"/>
      <c r="E45" s="6"/>
      <c r="F45" s="6"/>
      <c r="G45" s="11"/>
    </row>
  </sheetData>
  <dataConsolidate/>
  <phoneticPr fontId="0" type="noConversion"/>
  <dataValidations count="5">
    <dataValidation type="decimal" operator="greaterThanOrEqual" allowBlank="1" showInputMessage="1" showErrorMessage="1" errorTitle="Warning" error="t must be greater than or equal to 0." sqref="C9" xr:uid="{00000000-0002-0000-0000-000000000000}">
      <formula1>0</formula1>
    </dataValidation>
    <dataValidation type="decimal" operator="greaterThanOrEqual" allowBlank="1" showInputMessage="1" showErrorMessage="1" error="t must be greater than or equal to 0." sqref="C12" xr:uid="{00000000-0002-0000-0000-000001000000}">
      <formula1>0</formula1>
    </dataValidation>
    <dataValidation type="whole" allowBlank="1" showInputMessage="1" showErrorMessage="1" error="The number of servers must be an integer between 1 and 25 (inclusive)." sqref="C6" xr:uid="{00000000-0002-0000-0000-000002000000}">
      <formula1>1</formula1>
      <formula2>25</formula2>
    </dataValidation>
    <dataValidation type="decimal" operator="greaterThan" allowBlank="1" showInputMessage="1" showErrorMessage="1" error="The mean arrival rate must be greater than zero." sqref="C4" xr:uid="{00000000-0002-0000-0000-000003000000}">
      <formula1>0</formula1>
    </dataValidation>
    <dataValidation type="decimal" operator="greaterThan" allowBlank="1" showInputMessage="1" showErrorMessage="1" error="The mean service rate must be greater than zero." sqref="C5" xr:uid="{00000000-0002-0000-0000-000004000000}">
      <formula1>0</formula1>
    </dataValidation>
  </dataValidations>
  <printOptions headings="1" gridLines="1"/>
  <pageMargins left="0.75" right="0.75" top="1" bottom="1" header="0.5" footer="0.5"/>
  <pageSetup scale="82" orientation="landscape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M|M|s</vt:lpstr>
      <vt:lpstr>L</vt:lpstr>
      <vt:lpstr>Lambda</vt:lpstr>
      <vt:lpstr>Lq</vt:lpstr>
      <vt:lpstr>Mu</vt:lpstr>
      <vt:lpstr>n</vt:lpstr>
      <vt:lpstr>P0</vt:lpstr>
      <vt:lpstr>Pn</vt:lpstr>
      <vt:lpstr>Rho</vt:lpstr>
      <vt:lpstr>s</vt:lpstr>
      <vt:lpstr>W</vt:lpstr>
      <vt:lpstr>Wq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DEBASIS MOHANTY</cp:lastModifiedBy>
  <cp:lastPrinted>2002-06-25T21:17:43Z</cp:lastPrinted>
  <dcterms:created xsi:type="dcterms:W3CDTF">1998-08-18T16:12:25Z</dcterms:created>
  <dcterms:modified xsi:type="dcterms:W3CDTF">2020-08-05T14:53:40Z</dcterms:modified>
</cp:coreProperties>
</file>