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찌니\Desktop\취준\2024년 상반기\박지윤 포트폴리오\"/>
    </mc:Choice>
  </mc:AlternateContent>
  <xr:revisionPtr revIDLastSave="0" documentId="13_ncr:1_{8620A035-D896-4363-82AE-2F98351843C3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개요" sheetId="3" r:id="rId1"/>
    <sheet name="출석 부분" sheetId="5" r:id="rId2"/>
    <sheet name="미션 부분" sheetId="6" r:id="rId3"/>
    <sheet name="상점 부분" sheetId="1" r:id="rId4"/>
    <sheet name="기타" sheetId="7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00" i="6" l="1"/>
  <c r="V200" i="6" s="1"/>
  <c r="K199" i="6"/>
  <c r="V199" i="6" s="1"/>
  <c r="K198" i="6"/>
  <c r="K182" i="6"/>
  <c r="V182" i="6" s="1"/>
  <c r="K183" i="6"/>
  <c r="V183" i="6" s="1"/>
  <c r="K190" i="6"/>
  <c r="AA125" i="1"/>
  <c r="AA126" i="1"/>
  <c r="AA127" i="1"/>
  <c r="AA128" i="1"/>
  <c r="AA129" i="1"/>
  <c r="AA130" i="1"/>
  <c r="AA131" i="1"/>
  <c r="AA124" i="1"/>
  <c r="AA123" i="1"/>
  <c r="AA132" i="1" s="1"/>
  <c r="Q198" i="6"/>
  <c r="Q181" i="6"/>
  <c r="K194" i="6"/>
  <c r="V194" i="6" s="1"/>
  <c r="K193" i="6"/>
  <c r="K192" i="6"/>
  <c r="K175" i="6"/>
  <c r="K191" i="6"/>
  <c r="K197" i="6"/>
  <c r="V197" i="6" s="1"/>
  <c r="K196" i="6"/>
  <c r="V196" i="6" s="1"/>
  <c r="K195" i="6"/>
  <c r="V195" i="6" s="1"/>
  <c r="Q193" i="6"/>
  <c r="Q192" i="6"/>
  <c r="K181" i="6"/>
  <c r="K180" i="6"/>
  <c r="V180" i="6" s="1"/>
  <c r="K179" i="6"/>
  <c r="V179" i="6" s="1"/>
  <c r="K178" i="6"/>
  <c r="V178" i="6" s="1"/>
  <c r="K177" i="6"/>
  <c r="V177" i="6" s="1"/>
  <c r="K176" i="6"/>
  <c r="K174" i="6"/>
  <c r="Q176" i="6"/>
  <c r="Q175" i="6"/>
  <c r="AA174" i="6"/>
  <c r="Q191" i="6" s="1"/>
  <c r="K173" i="6"/>
  <c r="J88" i="7"/>
  <c r="J87" i="7"/>
  <c r="J86" i="7"/>
  <c r="J85" i="7"/>
  <c r="J84" i="7"/>
  <c r="V198" i="6" l="1"/>
  <c r="V181" i="6"/>
  <c r="V176" i="6"/>
  <c r="V175" i="6"/>
  <c r="V192" i="6"/>
  <c r="Q174" i="6"/>
  <c r="V193" i="6"/>
  <c r="V191" i="6"/>
  <c r="V174" i="6"/>
  <c r="X184" i="6" l="1"/>
  <c r="X201" i="6"/>
</calcChain>
</file>

<file path=xl/sharedStrings.xml><?xml version="1.0" encoding="utf-8"?>
<sst xmlns="http://schemas.openxmlformats.org/spreadsheetml/2006/main" count="546" uniqueCount="376">
  <si>
    <t>개요</t>
    <phoneticPr fontId="1" type="noConversion"/>
  </si>
  <si>
    <t>이벤트 설명</t>
    <phoneticPr fontId="1" type="noConversion"/>
  </si>
  <si>
    <t>이벤트 타겟층</t>
    <phoneticPr fontId="1" type="noConversion"/>
  </si>
  <si>
    <t>UI 설명</t>
    <phoneticPr fontId="1" type="noConversion"/>
  </si>
  <si>
    <t>이벤트 의도 및 기대효과</t>
    <phoneticPr fontId="1" type="noConversion"/>
  </si>
  <si>
    <t>이벤트 진행 기간</t>
    <phoneticPr fontId="1" type="noConversion"/>
  </si>
  <si>
    <t>상세 설명</t>
    <phoneticPr fontId="1" type="noConversion"/>
  </si>
  <si>
    <t>가디언 테일즈 복귀 이벤트 역기획서_개요</t>
    <phoneticPr fontId="1" type="noConversion"/>
  </si>
  <si>
    <t>가디언 테일즈 복귀 이벤트 역기획서_출석</t>
    <phoneticPr fontId="1" type="noConversion"/>
  </si>
  <si>
    <t>가디언 테일즈 복귀 이벤트 역기획서_미션</t>
    <phoneticPr fontId="1" type="noConversion"/>
  </si>
  <si>
    <t>가디언 테일즈 복귀 이벤트 역기획서_상점</t>
    <phoneticPr fontId="1" type="noConversion"/>
  </si>
  <si>
    <t>가디언 테일즈 복귀 이벤트 역기획서_기타</t>
    <phoneticPr fontId="1" type="noConversion"/>
  </si>
  <si>
    <t>레퍼런스</t>
    <phoneticPr fontId="1" type="noConversion"/>
  </si>
  <si>
    <t>동일기간 중복 이벤트</t>
    <phoneticPr fontId="1" type="noConversion"/>
  </si>
  <si>
    <t>&gt; 접속을 끊을 때의 시간 저장, (재 접속 시의 시간 - 접속 끊을 때의 시간) &gt; 28,800분 기준</t>
  </si>
  <si>
    <t>의도</t>
  </si>
  <si>
    <t>&gt; 최소 2일에 1일의 접속 유도(14일 중 7일)</t>
  </si>
  <si>
    <t>기본 UI 설명</t>
  </si>
  <si>
    <t>Index</t>
  </si>
  <si>
    <t>UI 명칭</t>
  </si>
  <si>
    <t>버튼 및 터쳐블 UI 설명</t>
  </si>
  <si>
    <t>UI설명</t>
  </si>
  <si>
    <t>UI 의도</t>
  </si>
  <si>
    <t>이벤트 명칭</t>
  </si>
  <si>
    <t>메인 UI</t>
  </si>
  <si>
    <t>UI 터치 시 동작</t>
  </si>
  <si>
    <t>이벤트의 명칭 표시</t>
  </si>
  <si>
    <t>유저가 현재 화면의 위치를 인지 할 수 있게 함</t>
  </si>
  <si>
    <t>이벤트의 이미지 표시</t>
  </si>
  <si>
    <t>해당 이벤트의 이미지를 표시하여 미학적 재미 가미</t>
  </si>
  <si>
    <t>도움말</t>
  </si>
  <si>
    <t>미션창</t>
  </si>
  <si>
    <t>상점창</t>
  </si>
  <si>
    <t>메인 화면으로 돌아갈 수 있는 버튼</t>
  </si>
  <si>
    <t>해당 이벤트 페이지에서 나갈 수 있도록 도움</t>
  </si>
  <si>
    <t>이벤트 전반적인 내용에 대한 설명</t>
  </si>
  <si>
    <t>이벤트에 대한 자세한 설명을 볼 수 있도록 함</t>
  </si>
  <si>
    <t>메인으로 화면 전환</t>
  </si>
  <si>
    <t>도움말 팝업 표시</t>
  </si>
  <si>
    <t>출석 페이지 대신 미션 페이지 표시</t>
  </si>
  <si>
    <t>출석 페이지 대신 상점 페이지 표시</t>
  </si>
  <si>
    <t>보상 설명</t>
  </si>
  <si>
    <t>일차</t>
  </si>
  <si>
    <t>아이템 명</t>
  </si>
  <si>
    <t>지급 개수</t>
  </si>
  <si>
    <t>소환 컨트롤러</t>
  </si>
  <si>
    <t>경험치</t>
  </si>
  <si>
    <t>전설의 각성석</t>
  </si>
  <si>
    <t>골드</t>
  </si>
  <si>
    <t>히어로 크리스탈</t>
  </si>
  <si>
    <t>에픽 전용 장비 박스</t>
  </si>
  <si>
    <t>아이템 설명</t>
  </si>
  <si>
    <t>진행 플로우</t>
  </si>
  <si>
    <t>도움말 UI</t>
  </si>
  <si>
    <t>최초 입장 -&gt; 획득 가능한 일차의 보상 즉시 지급 및 보상 획득 팝업창 표시</t>
  </si>
  <si>
    <t>최초 입장X -&gt; 팝업 없이 바로 이벤트 메인 화면 진입</t>
  </si>
  <si>
    <t>- 이벤트 화면 입장과 동시에 당일 최초 입장인지에 대한 확인</t>
  </si>
  <si>
    <t>- 이벤트 화면 입장 시의 출석 페이지로 노출</t>
  </si>
  <si>
    <t>&gt; 이벤트 보상 획득 누락 방지</t>
  </si>
  <si>
    <t>&gt; 위의 보상 즉시 지급 후 유저가 보상 획득 일차 위치 등에 대한 정보 확인이 가능하도록</t>
  </si>
  <si>
    <t>소환 재화</t>
  </si>
  <si>
    <t>영웅 레벨업 재료</t>
  </si>
  <si>
    <t>70레벨 각성석 던전의 보상을 획득할 수 있음</t>
  </si>
  <si>
    <t>최상급 각성 재료</t>
  </si>
  <si>
    <t>공용 재화</t>
  </si>
  <si>
    <t>영웅 성장 상점 재화</t>
  </si>
  <si>
    <t>5등급 에픽 수수께끼 전용 장비</t>
  </si>
  <si>
    <t>이벤트 이미지</t>
    <phoneticPr fontId="1" type="noConversion"/>
  </si>
  <si>
    <t>이벤트 Remain Time</t>
    <phoneticPr fontId="1" type="noConversion"/>
  </si>
  <si>
    <r>
      <t xml:space="preserve">미션창을 띄우는 버튼
</t>
    </r>
    <r>
      <rPr>
        <u/>
        <sz val="11"/>
        <color theme="1"/>
        <rFont val="맑은 고딕"/>
        <family val="3"/>
        <charset val="129"/>
        <scheme val="minor"/>
      </rPr>
      <t>* 완료 한 미션(보상 획득 가능)한 상태일 경우 버튼 단어 좌측에 레드닷 표시</t>
    </r>
    <phoneticPr fontId="1" type="noConversion"/>
  </si>
  <si>
    <r>
      <t xml:space="preserve">상점창을 띄우는 버튼
</t>
    </r>
    <r>
      <rPr>
        <u/>
        <sz val="11"/>
        <color theme="1"/>
        <rFont val="맑은 고딕"/>
        <family val="3"/>
        <charset val="129"/>
        <scheme val="minor"/>
      </rPr>
      <t>* 구매 가능한 아이템이 있을 경우 버튼 단어 좌측에 레드닷 표시</t>
    </r>
    <phoneticPr fontId="1" type="noConversion"/>
  </si>
  <si>
    <t>페이지(출석)</t>
    <phoneticPr fontId="1" type="noConversion"/>
  </si>
  <si>
    <t xml:space="preserve">자신이 몇 일차 보상까지 획득 하였고 다음 획득가능한 보상이 무엇인지 육안으로 확인 가능하게 하여 다음 보상에 대한 기대 및 접속 유도
최종 보상 표시를 다르게 하여 최종 보상 강조 및 최종 보상을 가지고 싶은 욕구 유발 유도
</t>
    <phoneticPr fontId="1" type="noConversion"/>
  </si>
  <si>
    <r>
      <t xml:space="preserve">보상 아이템 이미지 터치 시 아이템에 대한 상세정보 표시
상세정보 이미지
    - 아이템 중앙에서 말풍선이 나오는 형태
    - 아이템 이미지, 명칭, 설명 표시
</t>
    </r>
    <r>
      <rPr>
        <u/>
        <sz val="11"/>
        <color theme="1"/>
        <rFont val="맑은 고딕"/>
        <family val="3"/>
        <charset val="129"/>
        <scheme val="minor"/>
      </rPr>
      <t>* 아이템 상세정보가 떠 있을 때 화면 어디든 터치하면 
상세 정보 사라짐</t>
    </r>
    <phoneticPr fontId="1" type="noConversion"/>
  </si>
  <si>
    <t>도움말 내용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</si>
  <si>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복귀 기사 이벤트</t>
    </r>
    <r>
      <rPr>
        <sz val="11"/>
        <color theme="1"/>
        <rFont val="맑은 고딕"/>
        <family val="2"/>
        <scheme val="minor"/>
      </rPr>
      <t xml:space="preserve">
- 복귀 기사 이벤트는 복귀 조건을 만족하면 진행되는 이벤트입니다.
- 복귀 기사 이벤트는 출석, 미션, 상점을 통해 다양한 보상을 획득할 수 있습니다.
- 복귀 기사 이벤트가 종료 되면 소모하지 못한 이벤트 포인트를 상점에서 소모할 수 있는 보상 획득 가능 기간이 주어집니다.
</t>
    </r>
    <r>
      <rPr>
        <b/>
        <sz val="11"/>
        <color theme="1"/>
        <rFont val="맑은 고딕"/>
        <family val="3"/>
        <charset val="129"/>
        <scheme val="minor"/>
      </rPr>
      <t>출석</t>
    </r>
    <r>
      <rPr>
        <sz val="11"/>
        <color theme="1"/>
        <rFont val="맑은 고딕"/>
        <family val="2"/>
        <scheme val="minor"/>
      </rPr>
      <t xml:space="preserve">
- 복귀 기사 이벤트 출석에서는 7일간 다양한 출석 보상을 획득할 수 있습니다.
</t>
    </r>
    <r>
      <rPr>
        <b/>
        <sz val="11"/>
        <color theme="1"/>
        <rFont val="맑은 고딕"/>
        <family val="3"/>
        <charset val="129"/>
        <scheme val="minor"/>
      </rPr>
      <t xml:space="preserve">미션 </t>
    </r>
    <r>
      <rPr>
        <sz val="11"/>
        <color theme="1"/>
        <rFont val="맑은 고딕"/>
        <family val="2"/>
        <scheme val="minor"/>
      </rPr>
      <t xml:space="preserve">
- 복귀 기사 이벤트 미션에서는 미션을 클리어하고 보상을 획득할 수 있습니다.
- 복귀 기사 이벤트 미션에서는 이벤트 포인트를 획득할 수 있습니다.
- 데일리 미션은 매일 새롭게 갱신되므로, 당일에 클리어해야 합니다.
</t>
    </r>
    <r>
      <rPr>
        <b/>
        <sz val="11"/>
        <color theme="1"/>
        <rFont val="맑은 고딕"/>
        <family val="3"/>
        <charset val="129"/>
        <scheme val="minor"/>
      </rPr>
      <t>상점</t>
    </r>
    <r>
      <rPr>
        <sz val="11"/>
        <color theme="1"/>
        <rFont val="맑은 고딕"/>
        <family val="2"/>
        <scheme val="minor"/>
      </rPr>
      <t xml:space="preserve">
- 복귀 기사 이벤트 상점에서는 획득한 이벤트 포인트를 소모하여 다양한 상품을 구매할 수 있습니다.</t>
    </r>
    <phoneticPr fontId="1" type="noConversion"/>
  </si>
  <si>
    <t>&gt; 이벤트 진행 가능 상태 명시</t>
    <phoneticPr fontId="1" type="noConversion"/>
  </si>
  <si>
    <t>&gt; 이벤트 진행 기간 명시</t>
    <phoneticPr fontId="1" type="noConversion"/>
  </si>
  <si>
    <t>&gt; 이벤트에 대한 상세 사용 방법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</si>
  <si>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1. </t>
    </r>
    <r>
      <rPr>
        <sz val="11"/>
        <color theme="1"/>
        <rFont val="맑은 고딕"/>
        <family val="2"/>
        <scheme val="minor"/>
      </rPr>
      <t>이벤트 화면 입장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</si>
  <si>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2. </t>
    </r>
    <r>
      <rPr>
        <sz val="11"/>
        <color theme="1"/>
        <rFont val="맑은 고딕"/>
        <family val="2"/>
        <scheme val="minor"/>
      </rPr>
      <t>미션 또는 상점 페이지에서 출석 버튼 터치 시 출석 페이지 노출</t>
    </r>
    <phoneticPr fontId="1" type="noConversion"/>
  </si>
  <si>
    <t>의도</t>
    <phoneticPr fontId="1" type="noConversion"/>
  </si>
  <si>
    <t>보상 획득 팝업</t>
    <phoneticPr fontId="1" type="noConversion"/>
  </si>
  <si>
    <t>- 보상 획득 시 화면 정 중앙에 노출되는 팝업 창</t>
    <phoneticPr fontId="1" type="noConversion"/>
  </si>
  <si>
    <t>&gt; 유저에게 어떠한 보상을 얼만큼 지급이 되었는지 인지 시키기 위함</t>
    <phoneticPr fontId="1" type="noConversion"/>
  </si>
  <si>
    <t>- 팝업창 노출과 동시에 인벤토리로 해당 보상 지급</t>
    <phoneticPr fontId="1" type="noConversion"/>
  </si>
  <si>
    <t>&gt; 확인을 누르기 전에 이탈을 할 경우 보상 지급은 안됐지만 출석은 되는 오류 발생 방지</t>
    <phoneticPr fontId="1" type="noConversion"/>
  </si>
  <si>
    <t>미션 페이지 UI</t>
    <phoneticPr fontId="1" type="noConversion"/>
  </si>
  <si>
    <t>* 페이지 내용 이외의 내용은 출석 부분과 일치</t>
    <phoneticPr fontId="1" type="noConversion"/>
  </si>
  <si>
    <r>
      <t xml:space="preserve">* 표시 된 페이지 한에 표시 되지 않은 페이지의 버튼과 다른 색감으로 표시
</t>
    </r>
    <r>
      <rPr>
        <sz val="11"/>
        <color theme="4" tint="-0.499984740745262"/>
        <rFont val="맑은 고딕"/>
        <family val="3"/>
        <charset val="129"/>
        <scheme val="minor"/>
      </rPr>
      <t xml:space="preserve">  &gt; 유저가 현재 페이지 위치를 인지할 수 있도록</t>
    </r>
    <phoneticPr fontId="1" type="noConversion"/>
  </si>
  <si>
    <t>미션 목록</t>
    <phoneticPr fontId="1" type="noConversion"/>
  </si>
  <si>
    <t>미션 정보</t>
    <phoneticPr fontId="1" type="noConversion"/>
  </si>
  <si>
    <t>미션 진행도</t>
    <phoneticPr fontId="1" type="noConversion"/>
  </si>
  <si>
    <t>미션 보상</t>
    <phoneticPr fontId="1" type="noConversion"/>
  </si>
  <si>
    <t>미션 버튼</t>
    <phoneticPr fontId="1" type="noConversion"/>
  </si>
  <si>
    <t>미션 설명</t>
    <phoneticPr fontId="1" type="noConversion"/>
  </si>
  <si>
    <t>데일리 미션</t>
    <phoneticPr fontId="1" type="noConversion"/>
  </si>
  <si>
    <t>일반 미션</t>
    <phoneticPr fontId="1" type="noConversion"/>
  </si>
  <si>
    <t>index</t>
    <phoneticPr fontId="1" type="noConversion"/>
  </si>
  <si>
    <t>미션 의도</t>
    <phoneticPr fontId="1" type="noConversion"/>
  </si>
  <si>
    <t>보상 명칭</t>
    <phoneticPr fontId="1" type="noConversion"/>
  </si>
  <si>
    <t>보상 개수</t>
    <phoneticPr fontId="1" type="noConversion"/>
  </si>
  <si>
    <t>보상 의도</t>
    <phoneticPr fontId="1" type="noConversion"/>
  </si>
  <si>
    <t>각성석 던전을 3회 클리어하세요.</t>
    <phoneticPr fontId="1" type="noConversion"/>
  </si>
  <si>
    <t>진화석 던전을 3회 클리어하세요.</t>
    <phoneticPr fontId="1" type="noConversion"/>
  </si>
  <si>
    <t>콜로세움에 1회 참여하세요.</t>
    <phoneticPr fontId="1" type="noConversion"/>
  </si>
  <si>
    <t>- 각성석 획득 시 영웅 성장에 도움이 되고 능력치가 올라가 더 높은 단계의 플레이를 할 수 있음을 인식 시켜주기 위함
- 1일 무료로 플레이 할 수 있는 횟수 3회로 설정 하여 모든 무료 플레이 회수를 소모하도록 유도</t>
    <phoneticPr fontId="1" type="noConversion"/>
  </si>
  <si>
    <t>- 진화석 획득 시 영웅 성장에 도움이 되고 능력치가 올라가 더 높은 단계의 플레이를 할 수 있음을 인식 시켜주기 위함
- 1일 무료로 플레이 할 수 있는 횟수 3회로 설정 하여 모든 무료 플레이 회수를 소모하도록 유도</t>
    <phoneticPr fontId="1" type="noConversion"/>
  </si>
  <si>
    <t>1 소울 포인트를 획득하세요.</t>
    <phoneticPr fontId="1" type="noConversion"/>
  </si>
  <si>
    <t>- 소환을 통해 새로운 영웅으로 플레이를 하여 복귀 전과 다른 플레이를 하게 하여 새로운 재미 부여
- 소환을 통해 새로운 장비로 영웅의 공격력을 높여 기존에 공격력에 대한 장벽으로 인해 이탈을 했던 이유 보완</t>
    <phoneticPr fontId="1" type="noConversion"/>
  </si>
  <si>
    <t>- 영웅을 레벨 업 할 수 있게 도와주어 기존에 레벨 업 장벽으로 인한 이탈을 보완
- 한 명의 1레벨 영웅을 약 80레벨까지 상승할 수 있게 만들 수 있는 양</t>
    <phoneticPr fontId="1" type="noConversion"/>
  </si>
  <si>
    <t>- 영웅의 레벨이 올라 갈 수록 공급 대비 사용량이 많이 필요한 전설의 각성석 지급을 통해 각성에 대한 장벽으로 인한 이탈 보완
- 전설의 각성석이 최소로 필요한 각성의 경우 3번의 각성이 가능하게, 최대로 필요한 경우 보다는 조금 적게 만들어 무조건 적인 폭풍성장을 방지하여 기존 유저들의 견제 방지</t>
    <phoneticPr fontId="1" type="noConversion"/>
  </si>
  <si>
    <t>- 기존 골드 부족으로 인한 이탈을 보완
- 장비 레벨업 및 강화, 구매가 모두 최소 1회가 가능한 정도의 양을 지급하여 새로운 무기를 통한 영웅 성장이 가능하게 함</t>
    <phoneticPr fontId="1" type="noConversion"/>
  </si>
  <si>
    <t>- 상위 장비 지급을 통해 영웅의 공경력을 높여 기존에 공격력에 대한 장벽으로 인한 이탈 완화
- 계정 당 1회 지급으로 많은 양의 상급 장비 풀림 걱정X</t>
    <phoneticPr fontId="1" type="noConversion"/>
  </si>
  <si>
    <t>각성석 던전을 3/5/10/20/30회 클리어 하세요.</t>
    <phoneticPr fontId="1" type="noConversion"/>
  </si>
  <si>
    <t>100/600/900/1500/2000/3000 스태미나를 사용하세요.</t>
    <phoneticPr fontId="1" type="noConversion"/>
  </si>
  <si>
    <t>진화석 던전을 10/20/30/40/50회 클리어하세요.</t>
    <phoneticPr fontId="1" type="noConversion"/>
  </si>
  <si>
    <t>재화 던전을 5/10회 클리어하세요.</t>
    <phoneticPr fontId="1" type="noConversion"/>
  </si>
  <si>
    <t>200,000/1,000,000 골드를 획득하세요.</t>
    <phoneticPr fontId="1" type="noConversion"/>
  </si>
  <si>
    <t>장비를 10/20/30회 강화하세요.</t>
    <phoneticPr fontId="1" type="noConversion"/>
  </si>
  <si>
    <t>콜로세움에 1/5/10/15회 참여하세요.</t>
    <phoneticPr fontId="1" type="noConversion"/>
  </si>
  <si>
    <t>굿즈를 5/10개 제조하세요.</t>
    <phoneticPr fontId="1" type="noConversion"/>
  </si>
  <si>
    <t>세계 탐험을 3회 완료하세요.</t>
    <phoneticPr fontId="1" type="noConversion"/>
  </si>
  <si>
    <t>200,000/1,000,000 경험치를 획득하세요.</t>
    <phoneticPr fontId="1" type="noConversion"/>
  </si>
  <si>
    <t>- 횟수 카운팅</t>
    <phoneticPr fontId="1" type="noConversion"/>
  </si>
  <si>
    <t>- 데일리 미션 특징</t>
    <phoneticPr fontId="1" type="noConversion"/>
  </si>
  <si>
    <t>&gt; 한국 시간 00시 기준으로 매일 새롭게 갱신이 됨</t>
    <phoneticPr fontId="1" type="noConversion"/>
  </si>
  <si>
    <t>이벤트 재화</t>
    <phoneticPr fontId="1" type="noConversion"/>
  </si>
  <si>
    <t>이미지</t>
    <phoneticPr fontId="1" type="noConversion"/>
  </si>
  <si>
    <t>명칭</t>
    <phoneticPr fontId="1" type="noConversion"/>
  </si>
  <si>
    <t>설명</t>
    <phoneticPr fontId="1" type="noConversion"/>
  </si>
  <si>
    <t>보상 획득 팝업 UI</t>
    <phoneticPr fontId="1" type="noConversion"/>
  </si>
  <si>
    <t>** 단일 획득 보상 팝업 사용</t>
    <phoneticPr fontId="1" type="noConversion"/>
  </si>
  <si>
    <t>** 다중 획득 보상 팝업 사용</t>
    <phoneticPr fontId="1" type="noConversion"/>
  </si>
  <si>
    <t>- 해당 컨텐츠에서 다른 동작을 하지 않고 바로 뒤로가기를 눌렀을 경우 이벤트 페이지로 복귀</t>
    <phoneticPr fontId="1" type="noConversion"/>
  </si>
  <si>
    <t>- 해당 컨텐츠에서 다른 동작을 했을 경우 기존 동작과 동일한 플로우를 따라감</t>
    <phoneticPr fontId="1" type="noConversion"/>
  </si>
  <si>
    <t>&gt; 가이드 역할을 하여 각 미션에 대한 이해도를 높이기 위함</t>
    <phoneticPr fontId="1" type="noConversion"/>
  </si>
  <si>
    <r>
      <t xml:space="preserve">2. </t>
    </r>
    <r>
      <rPr>
        <sz val="11"/>
        <color theme="1"/>
        <rFont val="맑은 고딕"/>
        <family val="3"/>
        <charset val="129"/>
        <scheme val="minor"/>
      </rPr>
      <t>각 미션에 대한 진행도 확인 가능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</si>
  <si>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 xml:space="preserve">3. </t>
    </r>
    <r>
      <rPr>
        <sz val="11"/>
        <color theme="1"/>
        <rFont val="맑은 고딕"/>
        <family val="2"/>
        <scheme val="minor"/>
      </rPr>
      <t>완료하지 못한 미션에 대해 시작하기를 터치 할 시에 해당 미션 진행도에 도움이 되는 컨텐츠에 자동으로 이동하게 됨</t>
    </r>
    <phoneticPr fontId="1" type="noConversion"/>
  </si>
  <si>
    <t>&gt; 유저가 해당 컨텐츠가 아닌 이벤트에 돌아가 다른 동작을 하고 싶은 확률이 높기 때문에 편의성을 위함</t>
    <phoneticPr fontId="1" type="noConversion"/>
  </si>
  <si>
    <t>아이템 리스트</t>
    <phoneticPr fontId="1" type="noConversion"/>
  </si>
  <si>
    <t>보유 이벤트 재화</t>
    <phoneticPr fontId="1" type="noConversion"/>
  </si>
  <si>
    <t>아이템 설명</t>
    <phoneticPr fontId="1" type="noConversion"/>
  </si>
  <si>
    <t>진행 설명</t>
    <phoneticPr fontId="1" type="noConversion"/>
  </si>
  <si>
    <t>상점 아이템</t>
    <phoneticPr fontId="1" type="noConversion"/>
  </si>
  <si>
    <t>아이템 상세 설명</t>
    <phoneticPr fontId="1" type="noConversion"/>
  </si>
  <si>
    <t>아이템 명</t>
    <phoneticPr fontId="1" type="noConversion"/>
  </si>
  <si>
    <t>1회 구매 시 개수</t>
    <phoneticPr fontId="1" type="noConversion"/>
  </si>
  <si>
    <t>1회 구매 시 필요 이벤트 재화</t>
    <phoneticPr fontId="1" type="noConversion"/>
  </si>
  <si>
    <t>최대 구매 가능 개수</t>
    <phoneticPr fontId="1" type="noConversion"/>
  </si>
  <si>
    <t>아이템 구매 방법</t>
    <phoneticPr fontId="1" type="noConversion"/>
  </si>
  <si>
    <r>
      <t xml:space="preserve">2. </t>
    </r>
    <r>
      <rPr>
        <sz val="11"/>
        <color theme="1"/>
        <rFont val="맑은 고딕"/>
        <family val="3"/>
        <charset val="129"/>
        <scheme val="minor"/>
      </rPr>
      <t>이벤트 기간이 지나면 이벤트 재화가 사라지고 이벤트 종료되어 해당 창에 진입이 어려움</t>
    </r>
    <phoneticPr fontId="1" type="noConversion"/>
  </si>
  <si>
    <r>
      <t xml:space="preserve">1. </t>
    </r>
    <r>
      <rPr>
        <sz val="11"/>
        <color theme="1"/>
        <rFont val="맑은 고딕"/>
        <family val="3"/>
        <charset val="129"/>
        <scheme val="minor"/>
      </rPr>
      <t>미션을 통해 획득한 이벤트 재화를 통해 상점 내의 아이템 구매</t>
    </r>
    <phoneticPr fontId="1" type="noConversion"/>
  </si>
  <si>
    <t>- 1회의 동작으로 1개의 아이템을 본인 보유 이벤트 재화에서 최대로 구매할 수 있는 만큼 구매 가능</t>
    <phoneticPr fontId="1" type="noConversion"/>
  </si>
  <si>
    <t>- 최대 구매 가능 개수를 채운 아이템은 더 이상 구매가 불가능 함</t>
    <phoneticPr fontId="1" type="noConversion"/>
  </si>
  <si>
    <t>구매 팝업 UI</t>
    <phoneticPr fontId="1" type="noConversion"/>
  </si>
  <si>
    <t>** 알림 팝업창 사용</t>
    <phoneticPr fontId="1" type="noConversion"/>
  </si>
  <si>
    <t>모두 받기 버튼</t>
    <phoneticPr fontId="1" type="noConversion"/>
  </si>
  <si>
    <t>재화 부족 팝업 UI</t>
    <phoneticPr fontId="1" type="noConversion"/>
  </si>
  <si>
    <t>- 복귀 유저 대상으로 진행되는 이벤트이기 때문에 언제 시작되는 지는 각 유저마다 다르기 때문에 주요하게는 상시 이벤트를 견제</t>
    <phoneticPr fontId="1" type="noConversion"/>
  </si>
  <si>
    <t>&gt; 재이탈 방지 및 리텐션 유지</t>
    <phoneticPr fontId="1" type="noConversion"/>
  </si>
  <si>
    <t>획득 개수</t>
    <phoneticPr fontId="1" type="noConversion"/>
  </si>
  <si>
    <t>획득 아이템</t>
    <phoneticPr fontId="1" type="noConversion"/>
  </si>
  <si>
    <t>- 무료로 획득 가능한 아이템 또는 재화 기준으로 확인</t>
    <phoneticPr fontId="1" type="noConversion"/>
  </si>
  <si>
    <t>귀환 용사 지원구독 패키지</t>
    <phoneticPr fontId="1" type="noConversion"/>
  </si>
  <si>
    <t>이벤트와의 중복 여부</t>
    <phoneticPr fontId="1" type="noConversion"/>
  </si>
  <si>
    <t>일차</t>
    <phoneticPr fontId="1" type="noConversion"/>
  </si>
  <si>
    <t>경험치</t>
    <phoneticPr fontId="1" type="noConversion"/>
  </si>
  <si>
    <t>골드</t>
    <phoneticPr fontId="1" type="noConversion"/>
  </si>
  <si>
    <t>각성 던전 상자(70레벨)</t>
    <phoneticPr fontId="1" type="noConversion"/>
  </si>
  <si>
    <t>히어로 크리스탈</t>
    <phoneticPr fontId="1" type="noConversion"/>
  </si>
  <si>
    <t>o</t>
    <phoneticPr fontId="1" type="noConversion"/>
  </si>
  <si>
    <t>- 14일 동안 총 획득 가능한 중복 되는 아이템 및 양</t>
    <phoneticPr fontId="1" type="noConversion"/>
  </si>
  <si>
    <t>중복 되는 아이템 총 개수</t>
    <phoneticPr fontId="1" type="noConversion"/>
  </si>
  <si>
    <t>던전앤파이터m 세리아의 환영</t>
    <phoneticPr fontId="1" type="noConversion"/>
  </si>
  <si>
    <t>- 신규 및 복귀 유저를 위한 이벤트</t>
    <phoneticPr fontId="1" type="noConversion"/>
  </si>
  <si>
    <t>메이플스토리m  복귀용사 이벤트</t>
    <phoneticPr fontId="1" type="noConversion"/>
  </si>
  <si>
    <t>- 총 30일간 진행</t>
    <phoneticPr fontId="1" type="noConversion"/>
  </si>
  <si>
    <t>- 매일차 마다의 미션이 다르게 존재</t>
    <phoneticPr fontId="1" type="noConversion"/>
  </si>
  <si>
    <t>- 매 8일차때 마다 특별한 보상 지급</t>
    <phoneticPr fontId="1" type="noConversion"/>
  </si>
  <si>
    <t>- 보상 획득 가능 회차와 이벤트 진행 일차가 동일함</t>
    <phoneticPr fontId="1" type="noConversion"/>
  </si>
  <si>
    <t>- 미접속 28일 이상 기준 복귀 유저</t>
    <phoneticPr fontId="1" type="noConversion"/>
  </si>
  <si>
    <t>- 미션을 통해 이벤트 재화를 획득하여 이벤트 재화로 아이템 구매 가능</t>
    <phoneticPr fontId="1" type="noConversion"/>
  </si>
  <si>
    <t>- 주로 무기와 액세서리에 치중 되어 있는 구매 가능 아이템</t>
    <phoneticPr fontId="1" type="noConversion"/>
  </si>
  <si>
    <t>- 이벤트 재화+기타 상시 소모품을 BM요소로 추가</t>
    <phoneticPr fontId="1" type="noConversion"/>
  </si>
  <si>
    <t>&gt; 상시 사용 재화(아이템)을 지급하여 플레이에 큰 막힘 없도록 도움</t>
  </si>
  <si>
    <t>&gt; 영웅 성장과 관련된 아이템을 지급하여 성장했다는 소폭 줄 수 있으며 더 성장하고 싶다는 마음이 들 수 있는 정도의 수준으로 지급</t>
  </si>
  <si>
    <t>진행 가능한 모든 미션의 목록을 보여주며 터치 스크롤을 통해 확인할 수 있음</t>
  </si>
  <si>
    <t>모든 미션을 간편하게 볼 수 있도록 페이지 내에서 터치 스크롤 도입</t>
  </si>
  <si>
    <t>터치로 위 아래 동작 시 미션 리스트를 볼 수 있음</t>
  </si>
  <si>
    <t>해당 미션이 데일리 미션일 경우, 미션 이름 상단에 [데일리 미션]표기
미션 이름을 표시
해당 미션의 종료 시간 표시</t>
  </si>
  <si>
    <t>해당 미션의 종류 및 설명, 종료 시간 등을 간결하게 볼 수 있도록 표시</t>
  </si>
  <si>
    <t>X</t>
  </si>
  <si>
    <t>유저에게 미션의 진행도를 한 눈에 볼 수 있게 하여 미션 진행 촉진</t>
  </si>
  <si>
    <t>해당 미션 완료 시 획득 가능한 보상의 이미지와 개수 표시</t>
  </si>
  <si>
    <t>미션 보상을 한눈에 볼 수 있게 하여 해당 미션을 완료하고자 하는 마음 촉진</t>
  </si>
  <si>
    <t>아이템 이미지 터치 시 아이템 상세 정보 표시
(표시 방법 출석 보상과 동일)</t>
  </si>
  <si>
    <t>시작하기 - 유저에게 해당 미션의 가이드 제공을 위한 버튼
수령하기 - 보상 수령을 유저가 수동적으로 하게 하여 미션 완료에 대한 성취감 부여</t>
  </si>
  <si>
    <t>시작하기 - 해당 미션 진행도에 도움이 되는 컨텐츠에 자동으로 이동
수령하기 - 해당 미션 완료에 대한 보상 지급 및 보상 획득 팝업 출현</t>
  </si>
  <si>
    <t>여러 미션을 완료 했을 때 일일이 보상을 수령하는 복잡성을 낮추기 위한 버튼</t>
  </si>
  <si>
    <t>활성화 일 시에만 동작
수령 가능한 모든 보상 일괄 획득 및 보상 획득 팝업 출현</t>
  </si>
  <si>
    <t>무료 젬</t>
  </si>
  <si>
    <t>이벤트 포인트</t>
  </si>
  <si>
    <t>&gt; 위 표의 색상의 농도가 진해질 수록 미션의 난이도가 높음</t>
  </si>
  <si>
    <t>&gt;&gt; 제공되는 이벤트 재화 수량을 조절하기 위함</t>
  </si>
  <si>
    <t>전투 훈장</t>
  </si>
  <si>
    <t>영웅 성장에 도움이 되는 재화를 지급하여 성장하고 싶은 욕구 유발</t>
  </si>
  <si>
    <t>공통 사유</t>
  </si>
  <si>
    <t>공통사유</t>
  </si>
  <si>
    <t>- 각성석을 통해 영웅의 능력을 향상시켜 능력치로 인한 이탈을 보완
- 70레벨 각성석의 던전 보상은 가장 높은 레벨의 던전 보상으로 높은 레벨에서만 높은 확률로 나오는 상급 각성석을 확정적으로 획득이 가능하여 각성에 대한 장벽을 낮출 수 있음</t>
  </si>
  <si>
    <t xml:space="preserve">무료 잼 - 여러 사용처가 있으며 수요가 큰 고급 재화 지급을 통해 유저가 선택적으로 재화를 사용하게 하여 게임에 대한 흥미 유도 </t>
  </si>
  <si>
    <t>이벤트 포인트 - 본 이벤트의 상점 이용에 쓰이는 재화로 난이도에 따른 재화 지급을 통해 모든 미션을 수행하여 상점에서 원하는 모든 아이템을 구매하고 싶게끔 유도</t>
  </si>
  <si>
    <t>- 공통 사유(의도)</t>
  </si>
  <si>
    <t>영웅 성장에 주요한 역할을 하는 각성석 던전에 대한 이해도를 높이기 위함</t>
  </si>
  <si>
    <t>영웅 성장에 주요한 역할을 하는 진화석 던전에 대한 이해도를 높이기 위함</t>
  </si>
  <si>
    <t>&gt; 횟수(개수)는 모든 동일한 행동을 하는 미션에 대해 카운팅이 들어감</t>
  </si>
  <si>
    <t>&gt;&gt; 횟수 카운팅이 되는 방법이 유저에게 더 성취감을 주는 방법이기 때문</t>
  </si>
  <si>
    <t>장비 강화를 유도하여 장비 강화에 대한 이해도를 높이고 이로 인한 능력치 상승으로 인한 성취감 부여</t>
  </si>
  <si>
    <t>경험치 획득을 유도하여 경험치의 수급처에 대한 이해도를 높이기 위함</t>
  </si>
  <si>
    <t>** 공통 사유는 위 데일리 미션의 공통 사유의 의도와 동일</t>
  </si>
  <si>
    <t>스태미나</t>
  </si>
  <si>
    <t>각성 던전 상자(70레벨)
*3회 미션만 해당 보상</t>
  </si>
  <si>
    <t>강화용 망치(30레벨)</t>
  </si>
  <si>
    <t>공주의 칙명</t>
  </si>
  <si>
    <t>이벤트 재화</t>
  </si>
  <si>
    <t>본 이벤트 내 상점에서만 사용 및 수급이 가능한 재화</t>
  </si>
  <si>
    <t>- 가치 계산</t>
  </si>
  <si>
    <t>&gt; 300잼 당 3000원의 가치</t>
  </si>
  <si>
    <t>&gt; 20,000골드 당 100잼의 가치</t>
  </si>
  <si>
    <t>&gt;&gt; 1골드 당 0.1원의 가치</t>
  </si>
  <si>
    <t>신규 및 기타 아이템</t>
  </si>
  <si>
    <t>각성석 던전 상자(70레벨)</t>
  </si>
  <si>
    <t>&gt; 따로 인벤토리에서 상자를 여는 시스템이 없기에 편리성을 위함</t>
  </si>
  <si>
    <t>&gt;&gt; 60,000골드를 10이벤트 재화로 구매 가능</t>
  </si>
  <si>
    <t>&gt;&gt; 1이벤트 재화 당 600원의 가치</t>
  </si>
  <si>
    <t>가치/원</t>
  </si>
  <si>
    <t>- 유저가 직접 획득한 이벤트 재화를 통해 선택적으로 게임 플레이를 위한 아이템을 구매하게 하여 선택적 재미 및 육성의 재미를 느끼게 함</t>
  </si>
  <si>
    <t>- 상시 사용 재화(아이템) 구매가 가능하게 하여 데일리 플레이에 지장이 없게 하기</t>
  </si>
  <si>
    <t>터치 스크롤을 통해 모든 아이템 리스트를 페이지 내에서 간결하게 확인 가능하게 함</t>
  </si>
  <si>
    <t>b. 해당 구매 아이템의 이미지</t>
  </si>
  <si>
    <t>c. 해당 구매 아이템 1회 구매시의 개수</t>
  </si>
  <si>
    <t>d. 해당 구매 아이템 명칭</t>
  </si>
  <si>
    <t>현 이벤트 재화 보유 수량 표시</t>
  </si>
  <si>
    <t>모든 아이템과 구매 정보를 간결하게 확인 가능함</t>
  </si>
  <si>
    <t>전략적으로 상점 사용 및 부족할 시 미션 진행 촉진</t>
  </si>
  <si>
    <t>전략적으로 상점 사용 유도</t>
  </si>
  <si>
    <t>a. 구매한 수 / 구매 가능한 수
모든 아이템에 대한 구매변수 지급(초기 값=구매 가능한 수) 
매 1회 구매 시 해당 아이템의 구매변수-1
구매변수가 0이 된 아이템 한에 매진 표시</t>
  </si>
  <si>
    <t>이미지를 통해 한눈에 이미지 정보 확인 가능</t>
  </si>
  <si>
    <t>해당 아이템을 명확하게 인지 가능</t>
  </si>
  <si>
    <t>터치를 통해 스크롤 시 구매 아이템 목록 리스트 확인 가능</t>
  </si>
  <si>
    <t>- 구매 가능 상태 일 경우 위의 팝업 표시</t>
  </si>
  <si>
    <t>- 구매 가능 상태는 아래의 조건을 모두 충족했을 경우</t>
  </si>
  <si>
    <t>1. 해당 아이템 최소 1회 구매가 가능한 이벤트 재화 보유</t>
  </si>
  <si>
    <t>2. 해당 아이템의 구매 수량 &lt; 최대 구매 가능 수량</t>
  </si>
  <si>
    <t>&gt; 해당 아이템의 구매변수 &gt; 0</t>
  </si>
  <si>
    <t>1. 구매 가능 상태 일 시에 구매 팝업 표시
2. 구매 불가인 상태 일시
   &gt; 매진 일 시에는 동작 x
   &gt; 이벤트 재화 부족일 경우 재화 부족 팝업 표시</t>
  </si>
  <si>
    <t>&gt;페이지 내에서 효율적으로 모든 미션을 보여주기 위함</t>
    <phoneticPr fontId="1" type="noConversion"/>
  </si>
  <si>
    <t>&gt; 미션에 대한 진행도를 게이지 바를 통해 한눈에 확인하게 하여 보상을 획득하고 싶은 욕구 불러 일으키기 위함</t>
    <phoneticPr fontId="1" type="noConversion"/>
  </si>
  <si>
    <t>중복 영웅 획득 시에만 획득 가능한 재화로 약 레어 중복 히어로 획득 시 획득 가능한 양에 반올림이 된 양으로 스타피스 5개 또는 꿈의 진화석 20개를 획득할 수 있어 특별 상점을 이용해 유저에게 플레이에 대한 선택지를 주어 게임의 흥미 유발</t>
    <phoneticPr fontId="1" type="noConversion"/>
  </si>
  <si>
    <t>각성 던전 상자(70레벨)</t>
    <phoneticPr fontId="1" type="noConversion"/>
  </si>
  <si>
    <t>각성석 던전과 유관한 아이템을 통해 각성석 던전 클리어 시의 성취감 증폭</t>
    <phoneticPr fontId="1" type="noConversion"/>
  </si>
  <si>
    <t>골드</t>
    <phoneticPr fontId="1" type="noConversion"/>
  </si>
  <si>
    <t>데일리로 최소 필요한 양 지급을 통해 일일 플레이가 문제되지 않도록 도움</t>
    <phoneticPr fontId="1" type="noConversion"/>
  </si>
  <si>
    <t>- 영웅의 레벨이 올라 갈 수록 공급 대비 사용량이 많이 필요한 전설의 각성석 지급을 통해 각성에 대한 장벽으로 인한 이탈 보완</t>
    <phoneticPr fontId="1" type="noConversion"/>
  </si>
  <si>
    <t>스태미나 사용 시 추가 스태미나를 지급하여 미션을 위한 스태미나 사용의 상실 완화</t>
    <phoneticPr fontId="1" type="noConversion"/>
  </si>
  <si>
    <t>- 중복 영웅 획득 시에만 획득 가능한 재화로 약 레어 중복 히어로 획득 시 획득 가능한 양에 반올림이 된 양으로 스타피스 5개 또는 꿈의 진화석 20개를 획득할 수 있어 특별 상점을 이용해 유저에게 플레이에 대한 선택지를 주어 게임의 흥미 유발</t>
    <phoneticPr fontId="1" type="noConversion"/>
  </si>
  <si>
    <t>- 영웅을 레벨 업 할 수 있게 도와주어 기존에 레벨 업 장벽으로 인한 이탈을 보완</t>
    <phoneticPr fontId="1" type="noConversion"/>
  </si>
  <si>
    <t>- 골드 획득 시 추가로 골드를 획득하게 되어 성취감 증폭</t>
    <phoneticPr fontId="1" type="noConversion"/>
  </si>
  <si>
    <t>- 미션을 위한 강화용 망치 사용 후의 상실감 완화</t>
    <phoneticPr fontId="1" type="noConversion"/>
  </si>
  <si>
    <t>- 굿즈 제조 시 사용하는 공주의 칙명에 대한 상실감 완화</t>
    <phoneticPr fontId="1" type="noConversion"/>
  </si>
  <si>
    <t>- 세계 탐험 시 사용하는 공주의 칙명에 대한 상실감 완화</t>
    <phoneticPr fontId="1" type="noConversion"/>
  </si>
  <si>
    <t>- 경험치 획득 시 추가 경험치를 획득하게 되어 성취감 증폭</t>
    <phoneticPr fontId="1" type="noConversion"/>
  </si>
  <si>
    <t>굿즈 재료를 획득할 수 있는 세계 탐험 컨텐츠에 대한 이해도를 높이기 위함</t>
    <phoneticPr fontId="1" type="noConversion"/>
  </si>
  <si>
    <t>능력치 보정과 특수 능력을 추가로 획득할 수 있는 굿즈에 대한 이해도를 높이기 위함</t>
    <phoneticPr fontId="1" type="noConversion"/>
  </si>
  <si>
    <t>총 공급 아이템 수(미션)</t>
    <phoneticPr fontId="1" type="noConversion"/>
  </si>
  <si>
    <t>경험치</t>
    <phoneticPr fontId="1" type="noConversion"/>
  </si>
  <si>
    <t>히어로 크리스탈</t>
    <phoneticPr fontId="1" type="noConversion"/>
  </si>
  <si>
    <t>전투 훈장</t>
    <phoneticPr fontId="1" type="noConversion"/>
  </si>
  <si>
    <t>전설의 각성석</t>
    <phoneticPr fontId="1" type="noConversion"/>
  </si>
  <si>
    <t>스태미나</t>
    <phoneticPr fontId="1" type="noConversion"/>
  </si>
  <si>
    <t>강화용 망치</t>
    <phoneticPr fontId="1" type="noConversion"/>
  </si>
  <si>
    <t>아이템 명</t>
    <phoneticPr fontId="1" type="noConversion"/>
  </si>
  <si>
    <t>공주의 칙명</t>
    <phoneticPr fontId="1" type="noConversion"/>
  </si>
  <si>
    <t>7일</t>
    <phoneticPr fontId="1" type="noConversion"/>
  </si>
  <si>
    <t>- 출석 일수인 7일동안 모든 데일리 미션과 모든 일반 미션을 완료했다는 가정</t>
    <phoneticPr fontId="1" type="noConversion"/>
  </si>
  <si>
    <t>부유성 건물에서 300잼에 판매</t>
    <phoneticPr fontId="1" type="noConversion"/>
  </si>
  <si>
    <t>강화용 망치(30레벨)</t>
    <phoneticPr fontId="1" type="noConversion"/>
  </si>
  <si>
    <t>총</t>
    <phoneticPr fontId="1" type="noConversion"/>
  </si>
  <si>
    <t>원</t>
    <phoneticPr fontId="1" type="noConversion"/>
  </si>
  <si>
    <t>14일</t>
    <phoneticPr fontId="1" type="noConversion"/>
  </si>
  <si>
    <t>- 이벤트 기간인 14일동안 모든 데일리 미션과 모든 일반 미션을 완료했다는 가정</t>
    <phoneticPr fontId="1" type="noConversion"/>
  </si>
  <si>
    <t>총 지급 량/개</t>
    <phoneticPr fontId="1" type="noConversion"/>
  </si>
  <si>
    <t>개당 가치/원</t>
    <phoneticPr fontId="1" type="noConversion"/>
  </si>
  <si>
    <t>총 가치/원</t>
    <phoneticPr fontId="1" type="noConversion"/>
  </si>
  <si>
    <t>개</t>
    <phoneticPr fontId="1" type="noConversion"/>
  </si>
  <si>
    <t>완료한 미션이 1개도 없을 경우 위와 같은 비활성화 된 버튼
완료한 미션이 1개 이상일 경우 아래와 같은 활성화 된 버튼</t>
    <phoneticPr fontId="1" type="noConversion"/>
  </si>
  <si>
    <t>아이템 정보</t>
    <phoneticPr fontId="1" type="noConversion"/>
  </si>
  <si>
    <t>아이템의 이미지, 1회 구매 시 지급 개수, 명칭, 카테고리 설명</t>
    <phoneticPr fontId="1" type="noConversion"/>
  </si>
  <si>
    <t>아이템에 대한 정보를 한 눈에 볼 수 있도록</t>
    <phoneticPr fontId="1" type="noConversion"/>
  </si>
  <si>
    <t>구매 횟수 차감</t>
    <phoneticPr fontId="1" type="noConversion"/>
  </si>
  <si>
    <t>구매 횟수 추가</t>
    <phoneticPr fontId="1" type="noConversion"/>
  </si>
  <si>
    <t>구매 횟수 개수바</t>
    <phoneticPr fontId="1" type="noConversion"/>
  </si>
  <si>
    <t>취소 버튼</t>
    <phoneticPr fontId="1" type="noConversion"/>
  </si>
  <si>
    <t>구매 버튼</t>
    <phoneticPr fontId="1" type="noConversion"/>
  </si>
  <si>
    <t>구매 횟수를 1회 씩 추가 할 수 있는 버튼</t>
    <phoneticPr fontId="1" type="noConversion"/>
  </si>
  <si>
    <t>구매 횟수를 1회 씩 차감 할 수 있는 버튼</t>
    <phoneticPr fontId="1" type="noConversion"/>
  </si>
  <si>
    <t>구매 횟수를 개수바 움직임을 통해 추가할 수 있는 버튼
가장 왼쪽이 1회부터 시작, 가장 오른쪽이 보유 이벤트 재화 대비 최대 구매 가능 횟수로 끝남</t>
    <phoneticPr fontId="1" type="noConversion"/>
  </si>
  <si>
    <t>해당 창을 끄기 위한 버튼</t>
    <phoneticPr fontId="1" type="noConversion"/>
  </si>
  <si>
    <t>해당 아이템을 구매하기 위한 버튼
  &gt; 선택한 횟수 대비 이벤트 재화가 충족 하다면 해당 버튼의 필요 이벤트 재화 숫자 검은색으로 표시
  &gt; 선택한 횟수 대비 이벤트 재화가 부족 하다면 해당 버튼의 필요 이벤트 재화 숫자 빨간색으로 표시</t>
    <phoneticPr fontId="1" type="noConversion"/>
  </si>
  <si>
    <t>1회씩 차감할 수 있는 간편성 제공</t>
    <phoneticPr fontId="1" type="noConversion"/>
  </si>
  <si>
    <t>1회씩 추가할 수 있는 간편성 제공</t>
    <phoneticPr fontId="1" type="noConversion"/>
  </si>
  <si>
    <t>여러 횟수를 한번에 차감/추가할 수 있는 간편성 제공</t>
    <phoneticPr fontId="1" type="noConversion"/>
  </si>
  <si>
    <t>구매 행동을 번복할 수 있는 기회 제공</t>
    <phoneticPr fontId="1" type="noConversion"/>
  </si>
  <si>
    <t>선택한 구매 횟수 만큼 구매가 가능한지에 대한 인지 가능</t>
    <phoneticPr fontId="1" type="noConversion"/>
  </si>
  <si>
    <t>X</t>
    <phoneticPr fontId="1" type="noConversion"/>
  </si>
  <si>
    <t>선택한 구매 횟수 -1
구매 횟수가 1일 경우 더 이상의 동작X</t>
    <phoneticPr fontId="1" type="noConversion"/>
  </si>
  <si>
    <t>선택한 구매 횟수 +1
구매 횟수가 최대 일 경우 더 이상의 동작X</t>
    <phoneticPr fontId="1" type="noConversion"/>
  </si>
  <si>
    <t>1부터 보유 이벤트 재화 대비 최대 구매 가능 횟수 까지 좌우로 터치롤을 통해 조절 할 수 있음</t>
    <phoneticPr fontId="1" type="noConversion"/>
  </si>
  <si>
    <t>터치 시 구매 팝업 창 사라짐</t>
    <phoneticPr fontId="1" type="noConversion"/>
  </si>
  <si>
    <t>&gt; 다회 구매시의 반복 행동을 줄이기 위한 편의성 향상</t>
    <phoneticPr fontId="1" type="noConversion"/>
  </si>
  <si>
    <t>소환 컨트롤러</t>
    <phoneticPr fontId="1" type="noConversion"/>
  </si>
  <si>
    <t>이벤트 재화 50개로 1개 구매</t>
    <phoneticPr fontId="1" type="noConversion"/>
  </si>
  <si>
    <t>매직 메탈</t>
    <phoneticPr fontId="1" type="noConversion"/>
  </si>
  <si>
    <t>상급 무속성/광속성/화속성/수송석/지속성/암속성 진화석 상자
총 6종</t>
    <phoneticPr fontId="1" type="noConversion"/>
  </si>
  <si>
    <t>데일리로 필요한 아이템(재화) 배치를 통해 일일 플레이에 도움이 되도록</t>
    <phoneticPr fontId="1" type="noConversion"/>
  </si>
  <si>
    <t>수요가 크며 성장에 큰 도움이 되는 아이템을 배치해 미션을 통한 이벤트 재화 수집 욕구 강화</t>
    <phoneticPr fontId="1" type="noConversion"/>
  </si>
  <si>
    <t>총 필요 이벤트 재화 수</t>
    <phoneticPr fontId="1" type="noConversion"/>
  </si>
  <si>
    <t>- 모두 구매 한다고 가정</t>
    <phoneticPr fontId="1" type="noConversion"/>
  </si>
  <si>
    <t>총 필요 이벤트 재화</t>
    <phoneticPr fontId="1" type="noConversion"/>
  </si>
  <si>
    <t>이벤트 재화</t>
    <phoneticPr fontId="1" type="noConversion"/>
  </si>
  <si>
    <t>잼</t>
    <phoneticPr fontId="1" type="noConversion"/>
  </si>
  <si>
    <t>(이벤트 재화 제외)</t>
    <phoneticPr fontId="1" type="noConversion"/>
  </si>
  <si>
    <t>- 7일간 모든 데일리 미션 및 모든 일일 미션을 완료했을 경우 총 획득 가능 이벤트 재화 -&gt; 4400 개</t>
    <phoneticPr fontId="1" type="noConversion"/>
  </si>
  <si>
    <t>- 14일간 모든 데일리 미션 및 모든 일일 미션을 완료했을 경우 총 획득 가능 이벤트 재화 -&gt; 6080개</t>
    <phoneticPr fontId="1" type="noConversion"/>
  </si>
  <si>
    <t>&gt; 총 필요 이벤트 재화 수보다 모든 미션을 완료 했을 때의 수를 더 많이 밸런싱 하여 구매 못할 시의 상실감 제거</t>
    <phoneticPr fontId="1" type="noConversion"/>
  </si>
  <si>
    <t xml:space="preserve">구매 가능한 상태                       매진 상태                  
</t>
    <phoneticPr fontId="1" type="noConversion"/>
  </si>
  <si>
    <t>뒤로 가기</t>
  </si>
  <si>
    <t>이벤트의 주요한 세가지 기능을 한 화면에서 간결하게 이용할 수 있게 각 출석, 미션, 상점창을 겹쳐 놓음</t>
  </si>
  <si>
    <t>각 일차 별 획득한 또는 획득 가능한 보상을 보여줌으로써 보상을 획득할 수 있는 기대감 부여</t>
  </si>
  <si>
    <t xml:space="preserve">각 일차 별 보상을 표시
미 획득/획득한 보상 구분
미 획득 시 기본 이미지
    - 일차, 아이템 이미지, 개수 표시
획득 완료 시 이미지
    - 일차, 아이템 이미지, 개수 및 획득 완료 표시인 체크 표시
</t>
  </si>
  <si>
    <t xml:space="preserve">미션의 진행도를 숫자와 게이지 바로 표시
숫자의 경우 매 미션의 필요 횟수(개수)에 맞춤 —&gt; 진행 한 수/ 진행 해야 할 수 </t>
  </si>
  <si>
    <r>
      <t xml:space="preserve">1. </t>
    </r>
    <r>
      <rPr>
        <sz val="11"/>
        <color theme="1"/>
        <rFont val="맑은 고딕"/>
        <family val="3"/>
        <charset val="129"/>
        <scheme val="minor"/>
      </rPr>
      <t>유저는 해당 페이지에서 본인이 해야 할 미션, 완료하여 보상을 받을 수 있는 미션, 완료하여 보상을 이미 받은 미션을 스크롤을 통해 확인할 수 있음</t>
    </r>
  </si>
  <si>
    <t>50 스태미나를 이용하세요.</t>
  </si>
  <si>
    <t>- 스태미나 사용을 유도하여 메인 게임 진행 외의 컨텐츠 플레이를 유도하여 기타 컨텐츠 플레이에 대한 이해도를 높이기 위함</t>
  </si>
  <si>
    <t>- pvp 컨텐츠를 플레이 하게 만들어 해당 컨텐츠의 존재 각인 및 이해도를 높이기 위함</t>
  </si>
  <si>
    <t>콜로세움과 유관한 아이템을 통해 콜로세움 성공 시의 성취감 증폭, 실패 시 상실감 완화</t>
  </si>
  <si>
    <t xml:space="preserve">- 스태미나 사용을 유도하여 마을을 번영 시키는 것이 게임 진행에 도움 됨을 인식 시켜주기 위함
</t>
  </si>
  <si>
    <t>&gt;&gt; 매일 해야 하는 미션임을 알림</t>
  </si>
  <si>
    <t>여러 컨텐츠에서 쓰이는 스태미나를 사용하게 하여 스태미나가 사용되는 컨텐츠들에 대한 이해도를 높이기 위함</t>
  </si>
  <si>
    <t>영웅 레벨 업, 장비 강화 등 주요 능력치를 올리는 데에 사용 되는 재화를 다량 획득 가능한 재화 던전에 대한 이해도를 높이기 위함</t>
  </si>
  <si>
    <t>영웅 레벨 업, 장비 강화 등 주요 능력치를 올리는 데에 사용 되는 재화를 사용하게 하여 능력치를 올리도록 유도하여 성취감 지급</t>
  </si>
  <si>
    <t>pvp 컨텐츠를 플레이 하게 만들어 해당 컨텐츠의 존재 각인 및 이해도를 높이기 위함</t>
  </si>
  <si>
    <t>- 콜로세움과 유관한 아이템을 통해 콜로세움 성공 시의 성취감 증폭, 실패 시 상실감 완화</t>
  </si>
  <si>
    <t xml:space="preserve">- 해당 아이템은 수령 시 즉시 개봉되어 70레벨의 각성석 던전 보상 지급 확률에 따라 지급 </t>
  </si>
  <si>
    <t>&gt; 다른 시세가 다른 아이템으로 구매가 가능하며 이벤트 종료 시 소멸되기 때문</t>
  </si>
  <si>
    <r>
      <t xml:space="preserve">재화 숫자가 검정일 경우
 1. 선택한 구매 횟수 x 1회 구매 시 필요한 이벤트 재화 만큼의 이벤트 재화 차감
 2. 선택한 구매 횟수 x 1회 구매 시 지급 개수 만큼의 아이템 지급
    </t>
    </r>
    <r>
      <rPr>
        <u/>
        <sz val="11"/>
        <color theme="1"/>
        <rFont val="맑은 고딕"/>
        <family val="3"/>
        <charset val="129"/>
        <scheme val="minor"/>
      </rPr>
      <t xml:space="preserve"> &gt; 1,2번 순서가 바뀐 상황에서 오류가 발생할 경우 큰 어뷰징으로 이어질 수 있기 때문</t>
    </r>
    <r>
      <rPr>
        <sz val="11"/>
        <color theme="1"/>
        <rFont val="맑은 고딕"/>
        <family val="3"/>
        <charset val="129"/>
        <scheme val="minor"/>
      </rPr>
      <t xml:space="preserve">
재화 숫자가 빨강일 경우 재화 부족 팝업 표시</t>
    </r>
  </si>
  <si>
    <t>- 계정 성장에 도움이 크게 되는 아이템들을 배치하여 많은 미션을 하여 이벤트 재화를 많이 획득해야 하는 이유 부여</t>
  </si>
  <si>
    <t>1회 구매 시 획득 가능한 아이템 개수 인지</t>
  </si>
  <si>
    <t>e. 해당 구매 아이템 1회 구매 시 필요 이벤트 재화 개수</t>
  </si>
  <si>
    <t>1회 구매 시 지급해야 할 이벤트 재화 개수 인지</t>
  </si>
  <si>
    <t>** 출석과 같은 개념이지만 이벤트 창에 출석을 넣어 놓아 유저에게 무조건 1일 1회는 이벤트 창에 들어가게 하여 출석 이외의 컨텐츠를 확인하게 만듦</t>
  </si>
  <si>
    <t>- 더 가치 있는 아이템을 구매하고 싶을 경우 노드의 하위 아이템을 모두 구매했을 경우에만 가능함</t>
  </si>
  <si>
    <r>
      <t xml:space="preserve">- 복귀 유저들이 게임 복귀 후 </t>
    </r>
    <r>
      <rPr>
        <b/>
        <sz val="11"/>
        <color theme="1"/>
        <rFont val="맑은 고딕"/>
        <family val="3"/>
        <charset val="129"/>
        <scheme val="minor"/>
      </rPr>
      <t>기존 및 신규 컨텐츠에 대한 이해도를 복구</t>
    </r>
    <r>
      <rPr>
        <sz val="11"/>
        <color theme="1"/>
        <rFont val="맑은 고딕"/>
        <family val="2"/>
        <scheme val="minor"/>
      </rPr>
      <t xml:space="preserve"> 시키기 위한 이벤트</t>
    </r>
    <phoneticPr fontId="1" type="noConversion"/>
  </si>
  <si>
    <r>
      <t xml:space="preserve">- 기존 및 신규 컨텐츠에 대한 간단 </t>
    </r>
    <r>
      <rPr>
        <b/>
        <sz val="11"/>
        <rFont val="맑은 고딕"/>
        <family val="3"/>
        <charset val="129"/>
        <scheme val="minor"/>
      </rPr>
      <t>튜토리얼을 통한 이해도 상승</t>
    </r>
    <phoneticPr fontId="1" type="noConversion"/>
  </si>
  <si>
    <r>
      <t xml:space="preserve">- 플레이를 하지 않은 시간 동안 얻지 못한 재화 및 경험치 등에 대한 </t>
    </r>
    <r>
      <rPr>
        <b/>
        <sz val="11"/>
        <rFont val="맑은 고딕"/>
        <family val="3"/>
        <charset val="129"/>
        <scheme val="minor"/>
      </rPr>
      <t>상실감 완화</t>
    </r>
    <phoneticPr fontId="1" type="noConversion"/>
  </si>
  <si>
    <r>
      <t xml:space="preserve">- 복귀 유저들의 최소 </t>
    </r>
    <r>
      <rPr>
        <b/>
        <sz val="11"/>
        <color theme="1"/>
        <rFont val="맑은 고딕"/>
        <family val="3"/>
        <charset val="129"/>
        <scheme val="minor"/>
      </rPr>
      <t>2일에 1회의 접속 유도</t>
    </r>
    <phoneticPr fontId="1" type="noConversion"/>
  </si>
  <si>
    <r>
      <t xml:space="preserve">- 모든 보상 아이템은 </t>
    </r>
    <r>
      <rPr>
        <b/>
        <sz val="11"/>
        <color theme="1"/>
        <rFont val="맑은 고딕"/>
        <family val="3"/>
        <charset val="129"/>
        <scheme val="minor"/>
      </rPr>
      <t>기존의 이탈 이유를 완화</t>
    </r>
    <r>
      <rPr>
        <sz val="11"/>
        <color theme="1"/>
        <rFont val="맑은 고딕"/>
        <family val="2"/>
        <scheme val="minor"/>
      </rPr>
      <t xml:space="preserve"> 시킬 수 있는 아이템 또는 </t>
    </r>
    <r>
      <rPr>
        <b/>
        <sz val="11"/>
        <color theme="1"/>
        <rFont val="맑은 고딕"/>
        <family val="3"/>
        <charset val="129"/>
        <scheme val="minor"/>
      </rPr>
      <t>매일 소모</t>
    </r>
    <r>
      <rPr>
        <sz val="11"/>
        <color theme="1"/>
        <rFont val="맑은 고딕"/>
        <family val="2"/>
        <scheme val="minor"/>
      </rPr>
      <t>되는 아이템(재화)를 지급</t>
    </r>
    <phoneticPr fontId="1" type="noConversion"/>
  </si>
  <si>
    <r>
      <t xml:space="preserve">- 게임 접속한지 </t>
    </r>
    <r>
      <rPr>
        <b/>
        <u/>
        <sz val="11"/>
        <color theme="1"/>
        <rFont val="맑은 고딕"/>
        <family val="3"/>
        <charset val="129"/>
        <scheme val="minor"/>
      </rPr>
      <t>20일</t>
    </r>
    <r>
      <rPr>
        <sz val="11"/>
        <color theme="1"/>
        <rFont val="맑은 고딕"/>
        <family val="2"/>
        <scheme val="minor"/>
      </rPr>
      <t>이 지난 유저(복귀 유저)</t>
    </r>
    <phoneticPr fontId="1" type="noConversion"/>
  </si>
  <si>
    <r>
      <t xml:space="preserve">- 복귀 유저가 게임에 접속 한 시간 기준 </t>
    </r>
    <r>
      <rPr>
        <b/>
        <u/>
        <sz val="11"/>
        <color theme="1"/>
        <rFont val="맑은 고딕"/>
        <family val="3"/>
        <charset val="129"/>
        <scheme val="minor"/>
      </rPr>
      <t>14일 00시 00분</t>
    </r>
    <r>
      <rPr>
        <sz val="11"/>
        <color theme="1"/>
        <rFont val="맑은 고딕"/>
        <family val="2"/>
        <scheme val="minor"/>
      </rPr>
      <t xml:space="preserve"> 동안 지속</t>
    </r>
    <phoneticPr fontId="1" type="noConversion"/>
  </si>
  <si>
    <r>
      <t xml:space="preserve">- 복귀 유저들의 꾸준한 </t>
    </r>
    <r>
      <rPr>
        <b/>
        <sz val="11"/>
        <color theme="1"/>
        <rFont val="맑은 고딕"/>
        <family val="3"/>
        <charset val="129"/>
        <scheme val="minor"/>
      </rPr>
      <t>출석 유도</t>
    </r>
    <phoneticPr fontId="1" type="noConversion"/>
  </si>
  <si>
    <r>
      <t xml:space="preserve">- 복귀 시 낭비한 시간에 대한 상실감 </t>
    </r>
    <r>
      <rPr>
        <b/>
        <sz val="11"/>
        <color theme="1"/>
        <rFont val="맑은 고딕"/>
        <family val="3"/>
        <charset val="129"/>
        <scheme val="minor"/>
      </rPr>
      <t>출석 보상을 통해 일부 완화</t>
    </r>
    <phoneticPr fontId="1" type="noConversion"/>
  </si>
  <si>
    <r>
      <t xml:space="preserve">해당 이벤트의 남은 시간을 </t>
    </r>
    <r>
      <rPr>
        <b/>
        <u/>
        <sz val="11"/>
        <color theme="1"/>
        <rFont val="맑은 고딕"/>
        <family val="3"/>
        <charset val="129"/>
        <scheme val="minor"/>
      </rPr>
      <t>일/시 단위로 표기</t>
    </r>
    <r>
      <rPr>
        <sz val="11"/>
        <color theme="1"/>
        <rFont val="맑은 고딕"/>
        <family val="3"/>
        <charset val="129"/>
        <scheme val="minor"/>
      </rPr>
      <t>하여 해당 이벤트의 참여를 촉진 시킴 및 상점 이용에 대한 전략을 세울 수 있도록 함</t>
    </r>
    <phoneticPr fontId="1" type="noConversion"/>
  </si>
  <si>
    <r>
      <t xml:space="preserve">이벤트가 남은 일과 시간 표시
</t>
    </r>
    <r>
      <rPr>
        <u/>
        <sz val="11"/>
        <color theme="1"/>
        <rFont val="맑은 고딕"/>
        <family val="3"/>
        <charset val="129"/>
        <scheme val="minor"/>
      </rPr>
      <t>남은 시간이 1일 미만일 경우 시만 표시
남은 시간이 1시간 미만일 경우 분만 표시</t>
    </r>
    <phoneticPr fontId="1" type="noConversion"/>
  </si>
  <si>
    <r>
      <t xml:space="preserve">- 복귀 유저들을 위한 컨텐츠 및 재화, 아이템에 대한 </t>
    </r>
    <r>
      <rPr>
        <b/>
        <sz val="11"/>
        <color theme="1"/>
        <rFont val="맑은 고딕"/>
        <family val="3"/>
        <charset val="129"/>
        <scheme val="minor"/>
      </rPr>
      <t>가이드라인 제공</t>
    </r>
    <phoneticPr fontId="1" type="noConversion"/>
  </si>
  <si>
    <r>
      <t xml:space="preserve">- 보상을 통해 </t>
    </r>
    <r>
      <rPr>
        <b/>
        <sz val="11"/>
        <color theme="1"/>
        <rFont val="맑은 고딕"/>
        <family val="3"/>
        <charset val="129"/>
        <scheme val="minor"/>
      </rPr>
      <t>플레이를 지속할 이유 부여</t>
    </r>
    <phoneticPr fontId="1" type="noConversion"/>
  </si>
  <si>
    <t xml:space="preserve">해당 미션 미완료 시 위와 같은 시작하기 버튼
해당 미션 완료 시 아래와 같은 수령하기 버튼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</si>
</sst>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6" formatCode="_(* #,##0_);_(* \(#,##0\);_(* &quot;-&quot;??_);_(@_)"/>
    <numFmt numFmtId="177" formatCode="_(* #,##0.0_);_(* \(#,##0.0\);_(* &quot;-&quot;??_);_(@_)"/>
  </numFmts>
  <fonts count="18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  <font>
      <sz val="9"/>
      <color theme="1"/>
      <name val="Helvetica"/>
      <family val="18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"/>
      <name val="맑은 고딕"/>
      <family val="3"/>
      <charset val="129"/>
      <scheme val="minor"/>
    </font>
    <font>
      <sz val="11"/>
      <color theme="4" tint="-0.499984740745262"/>
      <name val="맑은 고딕"/>
      <family val="2"/>
      <scheme val="minor"/>
    </font>
    <font>
      <sz val="11"/>
      <color theme="4" tint="-0.499984740745262"/>
      <name val="맑은 고딕"/>
      <family val="3"/>
      <charset val="129"/>
      <scheme val="minor"/>
    </font>
    <font>
      <b/>
      <sz val="11"/>
      <color rgb="FFFF0000"/>
      <name val="맑은 고딕"/>
      <family val="2"/>
      <scheme val="minor"/>
    </font>
    <font>
      <sz val="11"/>
      <color theme="0" tint="-0.14999847407452621"/>
      <name val="맑은 고딕"/>
      <family val="2"/>
      <scheme val="minor"/>
    </font>
    <font>
      <sz val="11"/>
      <color theme="0" tint="-0.14999847407452621"/>
      <name val="맑은 고딕"/>
      <family val="3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sz val="11"/>
      <color theme="0" tint="-0.499984740745262"/>
      <name val="맑은 고딕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2E3F3"/>
        <bgColor indexed="64"/>
      </patternFill>
    </fill>
    <fill>
      <patternFill patternType="solid">
        <fgColor rgb="FFE6EFF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8" fillId="0" borderId="0" applyFont="0" applyFill="0" applyBorder="0" applyAlignment="0" applyProtection="0">
      <alignment vertical="center"/>
    </xf>
  </cellStyleXfs>
  <cellXfs count="178">
    <xf numFmtId="0" fontId="0" fillId="0" borderId="0" xfId="0"/>
    <xf numFmtId="0" fontId="4" fillId="2" borderId="0" xfId="0" applyFont="1" applyFill="1"/>
    <xf numFmtId="0" fontId="5" fillId="2" borderId="0" xfId="0" applyFont="1" applyFill="1"/>
    <xf numFmtId="0" fontId="0" fillId="0" borderId="0" xfId="0" quotePrefix="1"/>
    <xf numFmtId="0" fontId="4" fillId="2" borderId="0" xfId="0" quotePrefix="1" applyFont="1" applyFill="1"/>
    <xf numFmtId="0" fontId="0" fillId="3" borderId="0" xfId="0" applyFill="1"/>
    <xf numFmtId="0" fontId="2" fillId="3" borderId="0" xfId="0" applyFont="1" applyFill="1"/>
    <xf numFmtId="0" fontId="0" fillId="0" borderId="0" xfId="0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7" fillId="0" borderId="0" xfId="0" applyFont="1" applyAlignment="1">
      <alignment horizontal="left" vertical="center" wrapText="1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horizontal="left" vertical="center" wrapText="1"/>
    </xf>
    <xf numFmtId="3" fontId="0" fillId="0" borderId="0" xfId="0" applyNumberForma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6" borderId="0" xfId="0" applyFont="1" applyFill="1"/>
    <xf numFmtId="0" fontId="6" fillId="6" borderId="0" xfId="0" applyFont="1" applyFill="1" applyAlignment="1">
      <alignment horizontal="left" vertical="center"/>
    </xf>
    <xf numFmtId="0" fontId="6" fillId="7" borderId="0" xfId="0" applyFon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11" fillId="0" borderId="0" xfId="0" applyFont="1"/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0" fillId="6" borderId="0" xfId="0" applyFill="1" applyAlignment="1">
      <alignment horizontal="left" vertical="center"/>
    </xf>
    <xf numFmtId="0" fontId="9" fillId="0" borderId="0" xfId="0" applyFont="1" applyAlignment="1">
      <alignment horizontal="center"/>
    </xf>
    <xf numFmtId="0" fontId="2" fillId="0" borderId="0" xfId="0" quotePrefix="1" applyFont="1"/>
    <xf numFmtId="0" fontId="6" fillId="0" borderId="0" xfId="0" applyFont="1" applyAlignment="1">
      <alignment horizontal="left" vertical="center"/>
    </xf>
    <xf numFmtId="0" fontId="2" fillId="0" borderId="0" xfId="0" applyFont="1"/>
    <xf numFmtId="0" fontId="9" fillId="0" borderId="0" xfId="0" applyFont="1"/>
    <xf numFmtId="0" fontId="0" fillId="6" borderId="0" xfId="0" applyFill="1"/>
    <xf numFmtId="0" fontId="2" fillId="7" borderId="0" xfId="0" applyFont="1" applyFill="1" applyAlignment="1">
      <alignment horizontal="left" vertical="center"/>
    </xf>
    <xf numFmtId="0" fontId="0" fillId="7" borderId="0" xfId="0" applyFill="1"/>
    <xf numFmtId="0" fontId="6" fillId="0" borderId="0" xfId="0" quotePrefix="1" applyFont="1"/>
    <xf numFmtId="0" fontId="13" fillId="0" borderId="0" xfId="0" applyFont="1"/>
    <xf numFmtId="0" fontId="0" fillId="0" borderId="0" xfId="0" applyAlignment="1">
      <alignment wrapText="1"/>
    </xf>
    <xf numFmtId="0" fontId="2" fillId="7" borderId="0" xfId="0" applyFont="1" applyFill="1"/>
    <xf numFmtId="0" fontId="14" fillId="0" borderId="0" xfId="0" applyFont="1"/>
    <xf numFmtId="0" fontId="15" fillId="0" borderId="0" xfId="0" applyFont="1"/>
    <xf numFmtId="0" fontId="17" fillId="0" borderId="0" xfId="0" applyFont="1"/>
    <xf numFmtId="0" fontId="3" fillId="3" borderId="0" xfId="0" applyFont="1" applyFill="1" applyAlignment="1">
      <alignment horizontal="left" vertical="center"/>
    </xf>
    <xf numFmtId="0" fontId="0" fillId="0" borderId="1" xfId="0" quotePrefix="1" applyBorder="1" applyAlignment="1">
      <alignment horizontal="left" vertical="center" wrapText="1"/>
    </xf>
    <xf numFmtId="0" fontId="0" fillId="0" borderId="6" xfId="0" quotePrefix="1" applyBorder="1" applyAlignment="1">
      <alignment horizontal="left" vertical="center" wrapText="1"/>
    </xf>
    <xf numFmtId="0" fontId="0" fillId="0" borderId="8" xfId="0" quotePrefix="1" applyBorder="1" applyAlignment="1">
      <alignment horizontal="left" vertical="center" wrapText="1"/>
    </xf>
    <xf numFmtId="0" fontId="0" fillId="0" borderId="9" xfId="0" quotePrefix="1" applyBorder="1" applyAlignment="1">
      <alignment horizontal="left" vertical="center" wrapText="1"/>
    </xf>
    <xf numFmtId="0" fontId="0" fillId="0" borderId="16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8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176" fontId="0" fillId="0" borderId="8" xfId="1" applyNumberFormat="1" applyFont="1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176" fontId="0" fillId="0" borderId="1" xfId="1" applyNumberFormat="1" applyFont="1" applyBorder="1" applyAlignment="1">
      <alignment horizontal="left" vertical="center"/>
    </xf>
    <xf numFmtId="0" fontId="2" fillId="8" borderId="2" xfId="0" applyFont="1" applyFill="1" applyBorder="1" applyAlignment="1">
      <alignment horizontal="center" vertical="center"/>
    </xf>
    <xf numFmtId="0" fontId="9" fillId="0" borderId="13" xfId="0" applyFont="1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0" fontId="9" fillId="0" borderId="8" xfId="0" applyFont="1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left" vertical="center" wrapText="1"/>
    </xf>
    <xf numFmtId="0" fontId="9" fillId="0" borderId="11" xfId="0" applyFont="1" applyBorder="1" applyAlignment="1">
      <alignment horizontal="left" vertical="center"/>
    </xf>
    <xf numFmtId="0" fontId="9" fillId="0" borderId="12" xfId="0" applyFont="1" applyBorder="1" applyAlignment="1">
      <alignment horizontal="left" vertical="center"/>
    </xf>
    <xf numFmtId="0" fontId="9" fillId="0" borderId="8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/>
    </xf>
    <xf numFmtId="0" fontId="0" fillId="0" borderId="5" xfId="0" applyBorder="1"/>
    <xf numFmtId="0" fontId="0" fillId="0" borderId="1" xfId="0" applyBorder="1"/>
    <xf numFmtId="176" fontId="0" fillId="0" borderId="1" xfId="1" applyNumberFormat="1" applyFont="1" applyBorder="1" applyAlignment="1"/>
    <xf numFmtId="177" fontId="0" fillId="0" borderId="1" xfId="1" applyNumberFormat="1" applyFont="1" applyBorder="1" applyAlignment="1"/>
    <xf numFmtId="177" fontId="0" fillId="0" borderId="6" xfId="1" applyNumberFormat="1" applyFont="1" applyBorder="1" applyAlignment="1"/>
    <xf numFmtId="0" fontId="0" fillId="9" borderId="7" xfId="0" applyFill="1" applyBorder="1"/>
    <xf numFmtId="0" fontId="0" fillId="9" borderId="8" xfId="0" applyFill="1" applyBorder="1"/>
    <xf numFmtId="176" fontId="0" fillId="9" borderId="8" xfId="1" applyNumberFormat="1" applyFont="1" applyFill="1" applyBorder="1" applyAlignment="1"/>
    <xf numFmtId="177" fontId="0" fillId="0" borderId="8" xfId="1" applyNumberFormat="1" applyFont="1" applyBorder="1" applyAlignment="1"/>
    <xf numFmtId="177" fontId="0" fillId="0" borderId="9" xfId="1" applyNumberFormat="1" applyFont="1" applyBorder="1" applyAlignment="1"/>
    <xf numFmtId="176" fontId="0" fillId="0" borderId="19" xfId="1" applyNumberFormat="1" applyFont="1" applyBorder="1" applyAlignment="1"/>
    <xf numFmtId="176" fontId="0" fillId="0" borderId="20" xfId="1" applyNumberFormat="1" applyFont="1" applyBorder="1" applyAlignment="1"/>
    <xf numFmtId="176" fontId="0" fillId="0" borderId="12" xfId="1" applyNumberFormat="1" applyFont="1" applyBorder="1" applyAlignment="1"/>
    <xf numFmtId="17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8" borderId="2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/>
    </xf>
    <xf numFmtId="0" fontId="2" fillId="8" borderId="4" xfId="0" applyFont="1" applyFill="1" applyBorder="1" applyAlignment="1">
      <alignment horizontal="center"/>
    </xf>
    <xf numFmtId="0" fontId="9" fillId="0" borderId="1" xfId="0" quotePrefix="1" applyFont="1" applyBorder="1" applyAlignment="1">
      <alignment horizontal="left" vertical="center" wrapText="1"/>
    </xf>
    <xf numFmtId="0" fontId="2" fillId="8" borderId="19" xfId="0" applyFont="1" applyFill="1" applyBorder="1" applyAlignment="1">
      <alignment horizontal="center"/>
    </xf>
    <xf numFmtId="0" fontId="2" fillId="8" borderId="20" xfId="0" applyFont="1" applyFill="1" applyBorder="1" applyAlignment="1">
      <alignment horizontal="center"/>
    </xf>
    <xf numFmtId="0" fontId="2" fillId="8" borderId="12" xfId="0" applyFont="1" applyFill="1" applyBorder="1" applyAlignment="1">
      <alignment horizontal="center"/>
    </xf>
    <xf numFmtId="0" fontId="9" fillId="0" borderId="26" xfId="0" applyFont="1" applyBorder="1" applyAlignment="1">
      <alignment horizontal="left" vertical="center"/>
    </xf>
    <xf numFmtId="0" fontId="9" fillId="0" borderId="10" xfId="0" applyFont="1" applyBorder="1" applyAlignment="1">
      <alignment horizontal="left" vertical="center"/>
    </xf>
    <xf numFmtId="0" fontId="9" fillId="0" borderId="24" xfId="0" applyFont="1" applyBorder="1" applyAlignment="1">
      <alignment horizontal="left" vertical="center"/>
    </xf>
    <xf numFmtId="0" fontId="9" fillId="0" borderId="18" xfId="0" applyFont="1" applyBorder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9" fillId="0" borderId="25" xfId="0" applyFont="1" applyBorder="1" applyAlignment="1">
      <alignment horizontal="left" vertical="center"/>
    </xf>
    <xf numFmtId="0" fontId="9" fillId="0" borderId="27" xfId="0" applyFont="1" applyBorder="1" applyAlignment="1">
      <alignment horizontal="left" vertical="center"/>
    </xf>
    <xf numFmtId="0" fontId="9" fillId="0" borderId="28" xfId="0" applyFont="1" applyBorder="1" applyAlignment="1">
      <alignment horizontal="left" vertical="center"/>
    </xf>
    <xf numFmtId="0" fontId="9" fillId="0" borderId="29" xfId="0" applyFont="1" applyBorder="1" applyAlignment="1">
      <alignment horizontal="left" vertical="center"/>
    </xf>
    <xf numFmtId="0" fontId="2" fillId="8" borderId="1" xfId="0" applyFont="1" applyFill="1" applyBorder="1" applyAlignment="1">
      <alignment horizontal="center"/>
    </xf>
    <xf numFmtId="0" fontId="9" fillId="0" borderId="26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24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1" xfId="0" quotePrefix="1" applyFont="1" applyBorder="1" applyAlignment="1">
      <alignment horizontal="left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/>
    </xf>
    <xf numFmtId="3" fontId="9" fillId="0" borderId="1" xfId="0" applyNumberFormat="1" applyFont="1" applyBorder="1" applyAlignment="1">
      <alignment horizontal="left" vertical="center"/>
    </xf>
    <xf numFmtId="0" fontId="9" fillId="0" borderId="19" xfId="0" quotePrefix="1" applyFont="1" applyBorder="1" applyAlignment="1">
      <alignment horizontal="left" vertical="center" wrapText="1"/>
    </xf>
    <xf numFmtId="0" fontId="9" fillId="0" borderId="20" xfId="0" quotePrefix="1" applyFont="1" applyBorder="1" applyAlignment="1">
      <alignment horizontal="left" vertical="center" wrapText="1"/>
    </xf>
    <xf numFmtId="0" fontId="9" fillId="0" borderId="12" xfId="0" quotePrefix="1" applyFont="1" applyBorder="1" applyAlignment="1">
      <alignment horizontal="left" vertical="center" wrapText="1"/>
    </xf>
    <xf numFmtId="0" fontId="9" fillId="0" borderId="19" xfId="0" applyFont="1" applyBorder="1" applyAlignment="1">
      <alignment horizontal="left" vertical="center"/>
    </xf>
    <xf numFmtId="0" fontId="9" fillId="0" borderId="20" xfId="0" applyFont="1" applyBorder="1" applyAlignment="1">
      <alignment horizontal="left" vertical="center"/>
    </xf>
    <xf numFmtId="0" fontId="9" fillId="0" borderId="19" xfId="0" applyFont="1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17" xfId="0" applyFont="1" applyBorder="1" applyAlignment="1">
      <alignment horizontal="left" vertical="center"/>
    </xf>
    <xf numFmtId="0" fontId="9" fillId="0" borderId="33" xfId="0" applyFont="1" applyBorder="1" applyAlignment="1">
      <alignment horizontal="left" vertical="center"/>
    </xf>
    <xf numFmtId="0" fontId="9" fillId="0" borderId="34" xfId="0" applyFont="1" applyBorder="1" applyAlignment="1">
      <alignment horizontal="left" vertical="center"/>
    </xf>
    <xf numFmtId="0" fontId="9" fillId="0" borderId="21" xfId="0" applyFont="1" applyBorder="1" applyAlignment="1">
      <alignment horizontal="left" vertical="top" wrapText="1"/>
    </xf>
    <xf numFmtId="0" fontId="9" fillId="0" borderId="22" xfId="0" applyFont="1" applyBorder="1" applyAlignment="1">
      <alignment horizontal="left" vertical="top" wrapText="1"/>
    </xf>
    <xf numFmtId="0" fontId="9" fillId="0" borderId="23" xfId="0" applyFont="1" applyBorder="1" applyAlignment="1">
      <alignment horizontal="left" vertical="top" wrapText="1"/>
    </xf>
    <xf numFmtId="0" fontId="9" fillId="0" borderId="34" xfId="0" applyFont="1" applyBorder="1" applyAlignment="1">
      <alignment horizontal="left" vertical="center" wrapText="1"/>
    </xf>
    <xf numFmtId="0" fontId="9" fillId="0" borderId="35" xfId="0" applyFont="1" applyBorder="1" applyAlignment="1">
      <alignment horizontal="left" vertical="center" wrapText="1"/>
    </xf>
    <xf numFmtId="0" fontId="9" fillId="0" borderId="19" xfId="0" applyFont="1" applyBorder="1" applyAlignment="1">
      <alignment horizontal="left" vertical="top" wrapText="1"/>
    </xf>
    <xf numFmtId="0" fontId="9" fillId="0" borderId="20" xfId="0" applyFont="1" applyBorder="1" applyAlignment="1">
      <alignment horizontal="left" vertical="top" wrapText="1"/>
    </xf>
    <xf numFmtId="0" fontId="9" fillId="0" borderId="12" xfId="0" applyFont="1" applyBorder="1" applyAlignment="1">
      <alignment horizontal="left" vertical="top" wrapText="1"/>
    </xf>
    <xf numFmtId="176" fontId="0" fillId="0" borderId="0" xfId="0" applyNumberFormat="1" applyAlignment="1">
      <alignment horizontal="center"/>
    </xf>
    <xf numFmtId="176" fontId="0" fillId="0" borderId="6" xfId="1" applyNumberFormat="1" applyFont="1" applyBorder="1" applyAlignment="1">
      <alignment horizontal="left" vertical="center"/>
    </xf>
    <xf numFmtId="176" fontId="0" fillId="0" borderId="9" xfId="1" applyNumberFormat="1" applyFont="1" applyBorder="1" applyAlignment="1">
      <alignment horizontal="left" vertical="center"/>
    </xf>
    <xf numFmtId="0" fontId="0" fillId="0" borderId="37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2" fillId="8" borderId="36" xfId="0" applyFont="1" applyFill="1" applyBorder="1" applyAlignment="1">
      <alignment horizontal="center"/>
    </xf>
    <xf numFmtId="0" fontId="2" fillId="8" borderId="31" xfId="0" applyFont="1" applyFill="1" applyBorder="1" applyAlignment="1">
      <alignment horizontal="center"/>
    </xf>
    <xf numFmtId="0" fontId="2" fillId="8" borderId="32" xfId="0" applyFont="1" applyFill="1" applyBorder="1" applyAlignment="1">
      <alignment horizontal="center"/>
    </xf>
    <xf numFmtId="0" fontId="0" fillId="0" borderId="11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2" fillId="8" borderId="30" xfId="0" applyFont="1" applyFill="1" applyBorder="1" applyAlignment="1">
      <alignment horizontal="center"/>
    </xf>
    <xf numFmtId="0" fontId="0" fillId="0" borderId="19" xfId="0" applyBorder="1" applyAlignment="1">
      <alignment horizontal="left" vertical="center"/>
    </xf>
    <xf numFmtId="0" fontId="9" fillId="0" borderId="19" xfId="0" applyFont="1" applyBorder="1" applyAlignment="1">
      <alignment vertical="center"/>
    </xf>
    <xf numFmtId="0" fontId="9" fillId="0" borderId="20" xfId="0" applyFont="1" applyBorder="1" applyAlignment="1">
      <alignment vertical="center"/>
    </xf>
    <xf numFmtId="0" fontId="9" fillId="0" borderId="12" xfId="0" applyFont="1" applyBorder="1" applyAlignment="1">
      <alignment vertical="center"/>
    </xf>
    <xf numFmtId="0" fontId="9" fillId="0" borderId="21" xfId="0" applyFont="1" applyBorder="1" applyAlignment="1">
      <alignment vertical="center"/>
    </xf>
    <xf numFmtId="0" fontId="9" fillId="0" borderId="22" xfId="0" applyFont="1" applyBorder="1" applyAlignment="1">
      <alignment vertical="center"/>
    </xf>
    <xf numFmtId="0" fontId="9" fillId="0" borderId="23" xfId="0" applyFont="1" applyBorder="1" applyAlignment="1">
      <alignment vertical="center"/>
    </xf>
    <xf numFmtId="0" fontId="9" fillId="0" borderId="19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" fillId="8" borderId="30" xfId="0" applyFont="1" applyFill="1" applyBorder="1" applyAlignment="1">
      <alignment horizontal="center" vertical="center"/>
    </xf>
    <xf numFmtId="0" fontId="2" fillId="8" borderId="31" xfId="0" applyFont="1" applyFill="1" applyBorder="1" applyAlignment="1">
      <alignment horizontal="center" vertical="center"/>
    </xf>
    <xf numFmtId="0" fontId="2" fillId="8" borderId="32" xfId="0" applyFont="1" applyFill="1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21" xfId="0" applyBorder="1" applyAlignment="1">
      <alignment horizontal="left" vertical="center" wrapText="1"/>
    </xf>
    <xf numFmtId="0" fontId="9" fillId="0" borderId="9" xfId="0" applyFont="1" applyBorder="1" applyAlignment="1">
      <alignment horizontal="left" vertical="center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/>
    </xf>
    <xf numFmtId="0" fontId="9" fillId="0" borderId="23" xfId="0" applyFont="1" applyBorder="1" applyAlignment="1">
      <alignment horizontal="left" vertical="center"/>
    </xf>
    <xf numFmtId="0" fontId="9" fillId="0" borderId="1" xfId="0" applyFont="1" applyBorder="1" applyAlignment="1">
      <alignment horizontal="center" wrapText="1"/>
    </xf>
    <xf numFmtId="0" fontId="9" fillId="0" borderId="1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21" xfId="0" applyFont="1" applyBorder="1" applyAlignment="1">
      <alignment horizontal="left" vertical="center"/>
    </xf>
    <xf numFmtId="3" fontId="0" fillId="0" borderId="1" xfId="0" applyNumberFormat="1" applyBorder="1" applyAlignment="1">
      <alignment horizontal="left" vertical="center"/>
    </xf>
    <xf numFmtId="0" fontId="2" fillId="8" borderId="36" xfId="0" applyFont="1" applyFill="1" applyBorder="1" applyAlignment="1">
      <alignment horizontal="center" vertical="center"/>
    </xf>
  </cellXfs>
  <cellStyles count="2">
    <cellStyle name="쉼표" xfId="1" builtinId="3"/>
    <cellStyle name="표준" xfId="0" builtinId="0"/>
  </cellStyles>
  <dxfs count="0"/>
  <tableStyles count="0" defaultTableStyle="TableStyleMedium2" defaultPivotStyle="PivotStyleLight16"/>
  <colors>
    <mruColors>
      <color rgb="FFFF1D1D"/>
      <color rgb="FFFF6565"/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11.png"/><Relationship Id="rId1" Type="http://schemas.openxmlformats.org/officeDocument/2006/relationships/image" Target="../media/image10.jpeg"/><Relationship Id="rId6" Type="http://schemas.openxmlformats.org/officeDocument/2006/relationships/image" Target="../media/image14.jpe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eg"/><Relationship Id="rId2" Type="http://schemas.openxmlformats.org/officeDocument/2006/relationships/image" Target="../media/image21.jpe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100855</xdr:colOff>
      <xdr:row>46</xdr:row>
      <xdr:rowOff>3473026</xdr:rowOff>
    </xdr:from>
    <xdr:to>
      <xdr:col>16</xdr:col>
      <xdr:colOff>41729</xdr:colOff>
      <xdr:row>46</xdr:row>
      <xdr:rowOff>5008234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D580AA61-EBB1-DB3D-1BBA-E2A357EEDFA1}"/>
            </a:ext>
          </a:extLst>
        </xdr:cNvPr>
        <xdr:cNvGrpSpPr/>
      </xdr:nvGrpSpPr>
      <xdr:grpSpPr>
        <a:xfrm>
          <a:off x="2835090" y="14903026"/>
          <a:ext cx="1397639" cy="1535208"/>
          <a:chOff x="12763501" y="11431092"/>
          <a:chExt cx="4034115" cy="481743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539E3D57-AAE2-F677-CE5B-FF0DAB2D579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2763501" y="11431092"/>
            <a:ext cx="4034115" cy="4817439"/>
          </a:xfrm>
          <a:prstGeom prst="rect">
            <a:avLst/>
          </a:prstGeom>
        </xdr:spPr>
      </xdr:pic>
      <xdr:pic>
        <xdr:nvPicPr>
          <xdr:cNvPr id="6" name="그림 5">
            <a:extLst>
              <a:ext uri="{FF2B5EF4-FFF2-40B4-BE49-F238E27FC236}">
                <a16:creationId xmlns:a16="http://schemas.microsoft.com/office/drawing/2014/main" id="{6783B5D4-81AE-475C-AED2-EE9E42F200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3940119" y="11698941"/>
            <a:ext cx="705970" cy="537884"/>
          </a:xfrm>
          <a:prstGeom prst="rect">
            <a:avLst/>
          </a:prstGeom>
        </xdr:spPr>
      </xdr:pic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A183D736-B696-5032-1687-F59B561BAE5B}"/>
              </a:ext>
            </a:extLst>
          </xdr:cNvPr>
          <xdr:cNvSpPr txBox="1"/>
        </xdr:nvSpPr>
        <xdr:spPr>
          <a:xfrm>
            <a:off x="14088896" y="11548738"/>
            <a:ext cx="706420" cy="850553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5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200" b="1">
                <a:solidFill>
                  <a:schemeClr val="accent1">
                    <a:lumMod val="40000"/>
                    <a:lumOff val="60000"/>
                  </a:schemeClr>
                </a:solidFill>
              </a:rPr>
              <a:t>X</a:t>
            </a:r>
            <a:endParaRPr lang="ko-KR" altLang="en-US" sz="1200" b="1">
              <a:solidFill>
                <a:schemeClr val="accent1">
                  <a:lumMod val="40000"/>
                  <a:lumOff val="60000"/>
                </a:schemeClr>
              </a:solidFill>
            </a:endParaRPr>
          </a:p>
        </xdr:txBody>
      </xdr:sp>
    </xdr:grpSp>
    <xdr:clientData/>
  </xdr:twoCellAnchor>
  <xdr:twoCellAnchor>
    <xdr:from>
      <xdr:col>11</xdr:col>
      <xdr:colOff>85652</xdr:colOff>
      <xdr:row>46</xdr:row>
      <xdr:rowOff>944013</xdr:rowOff>
    </xdr:from>
    <xdr:to>
      <xdr:col>16</xdr:col>
      <xdr:colOff>24577</xdr:colOff>
      <xdr:row>46</xdr:row>
      <xdr:rowOff>2479221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44F62E82-D8A6-255F-AEE6-0427072C4D52}"/>
            </a:ext>
          </a:extLst>
        </xdr:cNvPr>
        <xdr:cNvGrpSpPr/>
      </xdr:nvGrpSpPr>
      <xdr:grpSpPr>
        <a:xfrm>
          <a:off x="2819887" y="12374013"/>
          <a:ext cx="1395690" cy="1535208"/>
          <a:chOff x="13196535" y="13032831"/>
          <a:chExt cx="1295324" cy="1535208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43552639-8642-2C2B-7102-D735B900B57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3196535" y="13032831"/>
            <a:ext cx="1295324" cy="1535208"/>
          </a:xfrm>
          <a:prstGeom prst="rect">
            <a:avLst/>
          </a:prstGeom>
        </xdr:spPr>
      </xdr:pic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13B6178F-70EC-4CDC-80DE-EAEEBDFA75A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3558628" y="13127933"/>
            <a:ext cx="223631" cy="173935"/>
          </a:xfrm>
          <a:prstGeom prst="rect">
            <a:avLst/>
          </a:prstGeom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CB5B41CA-FC73-7E93-ACB9-23B22FCAB809}"/>
              </a:ext>
            </a:extLst>
          </xdr:cNvPr>
          <xdr:cNvSpPr txBox="1"/>
        </xdr:nvSpPr>
        <xdr:spPr>
          <a:xfrm>
            <a:off x="13606242" y="13062040"/>
            <a:ext cx="225120" cy="271052"/>
          </a:xfrm>
          <a:prstGeom prst="rect">
            <a:avLst/>
          </a:prstGeom>
          <a:noFill/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5"/>
          </a:fontRef>
        </xdr:style>
        <xdr:txBody>
          <a:bodyPr vertOverflow="clip" horzOverflow="clip" wrap="square" rtlCol="0" anchor="t"/>
          <a:lstStyle/>
          <a:p>
            <a:r>
              <a:rPr lang="en-US" altLang="ko-KR" sz="1200" b="1">
                <a:solidFill>
                  <a:schemeClr val="accent1">
                    <a:lumMod val="40000"/>
                    <a:lumOff val="60000"/>
                  </a:schemeClr>
                </a:solidFill>
              </a:rPr>
              <a:t>X</a:t>
            </a:r>
            <a:endParaRPr lang="ko-KR" altLang="en-US" sz="1200" b="1">
              <a:solidFill>
                <a:schemeClr val="accent1">
                  <a:lumMod val="40000"/>
                  <a:lumOff val="60000"/>
                </a:schemeClr>
              </a:solidFill>
            </a:endParaRPr>
          </a:p>
        </xdr:txBody>
      </xdr:sp>
    </xdr:grpSp>
    <xdr:clientData/>
  </xdr:twoCellAnchor>
  <xdr:twoCellAnchor>
    <xdr:from>
      <xdr:col>2</xdr:col>
      <xdr:colOff>29537</xdr:colOff>
      <xdr:row>12</xdr:row>
      <xdr:rowOff>107603</xdr:rowOff>
    </xdr:from>
    <xdr:to>
      <xdr:col>34</xdr:col>
      <xdr:colOff>170893</xdr:colOff>
      <xdr:row>30</xdr:row>
      <xdr:rowOff>198782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E62930ED-73DE-080A-63FB-D56341889155}"/>
            </a:ext>
          </a:extLst>
        </xdr:cNvPr>
        <xdr:cNvGrpSpPr/>
      </xdr:nvGrpSpPr>
      <xdr:grpSpPr>
        <a:xfrm>
          <a:off x="522596" y="2875456"/>
          <a:ext cx="8489738" cy="3923591"/>
          <a:chOff x="242446" y="3469928"/>
          <a:chExt cx="8476851" cy="3863079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C2E25A64-2FBD-67E7-FE44-D4D5C90E55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42446" y="3469928"/>
            <a:ext cx="8476851" cy="3852074"/>
          </a:xfrm>
          <a:prstGeom prst="rect">
            <a:avLst/>
          </a:prstGeom>
        </xdr:spPr>
      </xdr:pic>
      <xdr:grpSp>
        <xdr:nvGrpSpPr>
          <xdr:cNvPr id="19" name="그룹 18">
            <a:extLst>
              <a:ext uri="{FF2B5EF4-FFF2-40B4-BE49-F238E27FC236}">
                <a16:creationId xmlns:a16="http://schemas.microsoft.com/office/drawing/2014/main" id="{1048F1AB-44DC-8F68-94C5-A4D9E1067E49}"/>
              </a:ext>
            </a:extLst>
          </xdr:cNvPr>
          <xdr:cNvGrpSpPr/>
        </xdr:nvGrpSpPr>
        <xdr:grpSpPr>
          <a:xfrm>
            <a:off x="1028703" y="3514725"/>
            <a:ext cx="882774" cy="466776"/>
            <a:chOff x="9772650" y="4076700"/>
            <a:chExt cx="1209675" cy="2004249"/>
          </a:xfrm>
        </xdr:grpSpPr>
        <xdr:sp macro="" textlink="">
          <xdr:nvSpPr>
            <xdr:cNvPr id="17" name="직사각형 16">
              <a:extLst>
                <a:ext uri="{FF2B5EF4-FFF2-40B4-BE49-F238E27FC236}">
                  <a16:creationId xmlns:a16="http://schemas.microsoft.com/office/drawing/2014/main" id="{FD0095AA-227A-FE96-8D53-3B001529C1D6}"/>
                </a:ext>
              </a:extLst>
            </xdr:cNvPr>
            <xdr:cNvSpPr/>
          </xdr:nvSpPr>
          <xdr:spPr>
            <a:xfrm>
              <a:off x="9772650" y="4076700"/>
              <a:ext cx="1209675" cy="1104900"/>
            </a:xfrm>
            <a:prstGeom prst="rect">
              <a:avLst/>
            </a:prstGeom>
            <a:noFill/>
            <a:ln w="19050">
              <a:solidFill>
                <a:srgbClr val="FF6565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8" name="직사각형 17">
              <a:extLst>
                <a:ext uri="{FF2B5EF4-FFF2-40B4-BE49-F238E27FC236}">
                  <a16:creationId xmlns:a16="http://schemas.microsoft.com/office/drawing/2014/main" id="{647DFEBB-065B-4A87-BFA4-F74E750599E1}"/>
                </a:ext>
              </a:extLst>
            </xdr:cNvPr>
            <xdr:cNvSpPr/>
          </xdr:nvSpPr>
          <xdr:spPr>
            <a:xfrm>
              <a:off x="10134083" y="5215314"/>
              <a:ext cx="544889" cy="865635"/>
            </a:xfrm>
            <a:prstGeom prst="rect">
              <a:avLst/>
            </a:prstGeom>
            <a:solidFill>
              <a:srgbClr val="FF6565"/>
            </a:solidFill>
            <a:ln w="19050"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 b="1"/>
                <a:t>1</a:t>
              </a:r>
              <a:endParaRPr lang="ko-KR" altLang="en-US" sz="1200" b="1"/>
            </a:p>
          </xdr:txBody>
        </xdr:sp>
      </xdr:grp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C23F49DC-C7E2-42E8-8290-77EE34089B0F}"/>
              </a:ext>
            </a:extLst>
          </xdr:cNvPr>
          <xdr:cNvSpPr/>
        </xdr:nvSpPr>
        <xdr:spPr>
          <a:xfrm>
            <a:off x="1133890" y="3734576"/>
            <a:ext cx="1975402" cy="3598431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3384CAAB-C842-44C5-A94D-38EE5164CF57}"/>
              </a:ext>
            </a:extLst>
          </xdr:cNvPr>
          <xdr:cNvSpPr/>
        </xdr:nvSpPr>
        <xdr:spPr>
          <a:xfrm>
            <a:off x="894522" y="5074692"/>
            <a:ext cx="244650" cy="201743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2</a:t>
            </a:r>
            <a:endParaRPr lang="ko-KR" altLang="en-US" sz="1200" b="1"/>
          </a:p>
        </xdr:txBody>
      </xdr:sp>
      <xdr:grpSp>
        <xdr:nvGrpSpPr>
          <xdr:cNvPr id="23" name="그룹 22">
            <a:extLst>
              <a:ext uri="{FF2B5EF4-FFF2-40B4-BE49-F238E27FC236}">
                <a16:creationId xmlns:a16="http://schemas.microsoft.com/office/drawing/2014/main" id="{2CB956FC-FABD-404E-8417-EB3B993869C8}"/>
              </a:ext>
            </a:extLst>
          </xdr:cNvPr>
          <xdr:cNvGrpSpPr/>
        </xdr:nvGrpSpPr>
        <xdr:grpSpPr>
          <a:xfrm>
            <a:off x="1560448" y="6501434"/>
            <a:ext cx="1175299" cy="469261"/>
            <a:chOff x="9772650" y="4076700"/>
            <a:chExt cx="1610531" cy="2004249"/>
          </a:xfrm>
        </xdr:grpSpPr>
        <xdr:sp macro="" textlink="">
          <xdr:nvSpPr>
            <xdr:cNvPr id="24" name="직사각형 23">
              <a:extLst>
                <a:ext uri="{FF2B5EF4-FFF2-40B4-BE49-F238E27FC236}">
                  <a16:creationId xmlns:a16="http://schemas.microsoft.com/office/drawing/2014/main" id="{33F6FB08-BA28-3C05-CC23-AA201D92B44B}"/>
                </a:ext>
              </a:extLst>
            </xdr:cNvPr>
            <xdr:cNvSpPr/>
          </xdr:nvSpPr>
          <xdr:spPr>
            <a:xfrm>
              <a:off x="9772650" y="4076700"/>
              <a:ext cx="1610531" cy="1104901"/>
            </a:xfrm>
            <a:prstGeom prst="rect">
              <a:avLst/>
            </a:prstGeom>
            <a:noFill/>
            <a:ln w="19050">
              <a:solidFill>
                <a:srgbClr val="FF6565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5" name="직사각형 24">
              <a:extLst>
                <a:ext uri="{FF2B5EF4-FFF2-40B4-BE49-F238E27FC236}">
                  <a16:creationId xmlns:a16="http://schemas.microsoft.com/office/drawing/2014/main" id="{CBC8C471-C3E3-A580-E71E-C32B09C61855}"/>
                </a:ext>
              </a:extLst>
            </xdr:cNvPr>
            <xdr:cNvSpPr/>
          </xdr:nvSpPr>
          <xdr:spPr>
            <a:xfrm>
              <a:off x="10292540" y="5215314"/>
              <a:ext cx="544888" cy="865635"/>
            </a:xfrm>
            <a:prstGeom prst="rect">
              <a:avLst/>
            </a:prstGeom>
            <a:solidFill>
              <a:srgbClr val="FF6565"/>
            </a:solidFill>
            <a:ln w="19050"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 b="1"/>
                <a:t>3</a:t>
              </a:r>
              <a:endParaRPr lang="ko-KR" altLang="en-US" sz="1200" b="1"/>
            </a:p>
          </xdr:txBody>
        </xdr:sp>
      </xdr:grpSp>
      <xdr:grpSp>
        <xdr:nvGrpSpPr>
          <xdr:cNvPr id="26" name="그룹 25">
            <a:extLst>
              <a:ext uri="{FF2B5EF4-FFF2-40B4-BE49-F238E27FC236}">
                <a16:creationId xmlns:a16="http://schemas.microsoft.com/office/drawing/2014/main" id="{44E92031-8E1F-49CD-B17F-0BFBB6C68A94}"/>
              </a:ext>
            </a:extLst>
          </xdr:cNvPr>
          <xdr:cNvGrpSpPr/>
        </xdr:nvGrpSpPr>
        <xdr:grpSpPr>
          <a:xfrm>
            <a:off x="641268" y="3494465"/>
            <a:ext cx="347867" cy="591761"/>
            <a:chOff x="9772650" y="4076700"/>
            <a:chExt cx="1209675" cy="1826029"/>
          </a:xfrm>
        </xdr:grpSpPr>
        <xdr:sp macro="" textlink="">
          <xdr:nvSpPr>
            <xdr:cNvPr id="27" name="직사각형 26">
              <a:extLst>
                <a:ext uri="{FF2B5EF4-FFF2-40B4-BE49-F238E27FC236}">
                  <a16:creationId xmlns:a16="http://schemas.microsoft.com/office/drawing/2014/main" id="{BB9D13CE-6B83-2C55-720E-EB7A4377E706}"/>
                </a:ext>
              </a:extLst>
            </xdr:cNvPr>
            <xdr:cNvSpPr/>
          </xdr:nvSpPr>
          <xdr:spPr>
            <a:xfrm>
              <a:off x="9772650" y="4076700"/>
              <a:ext cx="1209675" cy="1104900"/>
            </a:xfrm>
            <a:prstGeom prst="rect">
              <a:avLst/>
            </a:prstGeom>
            <a:noFill/>
            <a:ln w="19050">
              <a:solidFill>
                <a:srgbClr val="FF1D1D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8" name="직사각형 27">
              <a:extLst>
                <a:ext uri="{FF2B5EF4-FFF2-40B4-BE49-F238E27FC236}">
                  <a16:creationId xmlns:a16="http://schemas.microsoft.com/office/drawing/2014/main" id="{38715BE6-C127-C46C-0E70-1825A5E20739}"/>
                </a:ext>
              </a:extLst>
            </xdr:cNvPr>
            <xdr:cNvSpPr/>
          </xdr:nvSpPr>
          <xdr:spPr>
            <a:xfrm>
              <a:off x="10031604" y="5215316"/>
              <a:ext cx="719466" cy="687413"/>
            </a:xfrm>
            <a:prstGeom prst="rect">
              <a:avLst/>
            </a:prstGeom>
            <a:solidFill>
              <a:srgbClr val="FF1D1D"/>
            </a:solidFill>
            <a:ln w="19050"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 b="1"/>
                <a:t>4</a:t>
              </a:r>
              <a:endParaRPr lang="ko-KR" altLang="en-US" sz="1200" b="1"/>
            </a:p>
          </xdr:txBody>
        </xdr:sp>
      </xdr:grpSp>
      <xdr:grpSp>
        <xdr:nvGrpSpPr>
          <xdr:cNvPr id="29" name="그룹 28">
            <a:extLst>
              <a:ext uri="{FF2B5EF4-FFF2-40B4-BE49-F238E27FC236}">
                <a16:creationId xmlns:a16="http://schemas.microsoft.com/office/drawing/2014/main" id="{A41BECC7-C28B-452E-A1DF-B9B1E05D562B}"/>
              </a:ext>
            </a:extLst>
          </xdr:cNvPr>
          <xdr:cNvGrpSpPr/>
        </xdr:nvGrpSpPr>
        <xdr:grpSpPr>
          <a:xfrm>
            <a:off x="1941064" y="3536961"/>
            <a:ext cx="422604" cy="240068"/>
            <a:chOff x="9772650" y="4076700"/>
            <a:chExt cx="1492329" cy="738857"/>
          </a:xfrm>
        </xdr:grpSpPr>
        <xdr:sp macro="" textlink="">
          <xdr:nvSpPr>
            <xdr:cNvPr id="30" name="직사각형 29">
              <a:extLst>
                <a:ext uri="{FF2B5EF4-FFF2-40B4-BE49-F238E27FC236}">
                  <a16:creationId xmlns:a16="http://schemas.microsoft.com/office/drawing/2014/main" id="{FC0BFB74-6EEE-D547-346F-12C6DF48929E}"/>
                </a:ext>
              </a:extLst>
            </xdr:cNvPr>
            <xdr:cNvSpPr/>
          </xdr:nvSpPr>
          <xdr:spPr>
            <a:xfrm>
              <a:off x="9772650" y="4076700"/>
              <a:ext cx="777986" cy="738857"/>
            </a:xfrm>
            <a:prstGeom prst="rect">
              <a:avLst/>
            </a:prstGeom>
            <a:noFill/>
            <a:ln w="19050">
              <a:solidFill>
                <a:srgbClr val="FF1D1D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1" name="직사각형 30">
              <a:extLst>
                <a:ext uri="{FF2B5EF4-FFF2-40B4-BE49-F238E27FC236}">
                  <a16:creationId xmlns:a16="http://schemas.microsoft.com/office/drawing/2014/main" id="{3C128214-FF12-5ADD-6842-CA61926CD81D}"/>
                </a:ext>
              </a:extLst>
            </xdr:cNvPr>
            <xdr:cNvSpPr/>
          </xdr:nvSpPr>
          <xdr:spPr>
            <a:xfrm>
              <a:off x="10545513" y="4123680"/>
              <a:ext cx="719466" cy="687413"/>
            </a:xfrm>
            <a:prstGeom prst="rect">
              <a:avLst/>
            </a:prstGeom>
            <a:solidFill>
              <a:srgbClr val="FF1D1D"/>
            </a:solidFill>
            <a:ln w="19050"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 b="1"/>
                <a:t>5</a:t>
              </a:r>
              <a:endParaRPr lang="ko-KR" altLang="en-US" sz="1200" b="1"/>
            </a:p>
          </xdr:txBody>
        </xdr:sp>
      </xdr:grpSp>
      <xdr:grpSp>
        <xdr:nvGrpSpPr>
          <xdr:cNvPr id="32" name="그룹 31">
            <a:extLst>
              <a:ext uri="{FF2B5EF4-FFF2-40B4-BE49-F238E27FC236}">
                <a16:creationId xmlns:a16="http://schemas.microsoft.com/office/drawing/2014/main" id="{E951253E-59C0-4025-B2D2-9B73989442C8}"/>
              </a:ext>
            </a:extLst>
          </xdr:cNvPr>
          <xdr:cNvGrpSpPr/>
        </xdr:nvGrpSpPr>
        <xdr:grpSpPr>
          <a:xfrm>
            <a:off x="4790854" y="3782923"/>
            <a:ext cx="1484878" cy="444181"/>
            <a:chOff x="9772650" y="3342310"/>
            <a:chExt cx="1209675" cy="1839290"/>
          </a:xfrm>
        </xdr:grpSpPr>
        <xdr:sp macro="" textlink="">
          <xdr:nvSpPr>
            <xdr:cNvPr id="33" name="직사각형 32">
              <a:extLst>
                <a:ext uri="{FF2B5EF4-FFF2-40B4-BE49-F238E27FC236}">
                  <a16:creationId xmlns:a16="http://schemas.microsoft.com/office/drawing/2014/main" id="{72D785B0-3424-372D-C9ED-D41EE9BF4091}"/>
                </a:ext>
              </a:extLst>
            </xdr:cNvPr>
            <xdr:cNvSpPr/>
          </xdr:nvSpPr>
          <xdr:spPr>
            <a:xfrm>
              <a:off x="9772650" y="4076700"/>
              <a:ext cx="1209675" cy="1104900"/>
            </a:xfrm>
            <a:prstGeom prst="rect">
              <a:avLst/>
            </a:prstGeom>
            <a:noFill/>
            <a:ln w="19050">
              <a:solidFill>
                <a:srgbClr val="FF1D1D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4" name="직사각형 33">
              <a:extLst>
                <a:ext uri="{FF2B5EF4-FFF2-40B4-BE49-F238E27FC236}">
                  <a16:creationId xmlns:a16="http://schemas.microsoft.com/office/drawing/2014/main" id="{DF8A5202-D355-DA8D-A0E1-379D39C01EFB}"/>
                </a:ext>
              </a:extLst>
            </xdr:cNvPr>
            <xdr:cNvSpPr/>
          </xdr:nvSpPr>
          <xdr:spPr>
            <a:xfrm>
              <a:off x="10018085" y="3342310"/>
              <a:ext cx="719466" cy="687416"/>
            </a:xfrm>
            <a:prstGeom prst="rect">
              <a:avLst/>
            </a:prstGeom>
            <a:solidFill>
              <a:srgbClr val="FF1D1D"/>
            </a:solidFill>
            <a:ln w="19050"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 b="1"/>
                <a:t>6</a:t>
              </a:r>
              <a:endParaRPr lang="ko-KR" altLang="en-US" sz="1200" b="1"/>
            </a:p>
          </xdr:txBody>
        </xdr:sp>
      </xdr:grpSp>
      <xdr:grpSp>
        <xdr:nvGrpSpPr>
          <xdr:cNvPr id="35" name="그룹 34">
            <a:extLst>
              <a:ext uri="{FF2B5EF4-FFF2-40B4-BE49-F238E27FC236}">
                <a16:creationId xmlns:a16="http://schemas.microsoft.com/office/drawing/2014/main" id="{507DDD5E-6D1D-45D9-91F6-6E2431A22D8D}"/>
              </a:ext>
            </a:extLst>
          </xdr:cNvPr>
          <xdr:cNvGrpSpPr/>
        </xdr:nvGrpSpPr>
        <xdr:grpSpPr>
          <a:xfrm>
            <a:off x="6304087" y="3775469"/>
            <a:ext cx="1480737" cy="446666"/>
            <a:chOff x="9772650" y="3342310"/>
            <a:chExt cx="1209675" cy="1839290"/>
          </a:xfrm>
        </xdr:grpSpPr>
        <xdr:sp macro="" textlink="">
          <xdr:nvSpPr>
            <xdr:cNvPr id="36" name="직사각형 35">
              <a:extLst>
                <a:ext uri="{FF2B5EF4-FFF2-40B4-BE49-F238E27FC236}">
                  <a16:creationId xmlns:a16="http://schemas.microsoft.com/office/drawing/2014/main" id="{2BFC9F5F-8C63-3235-FD8D-4BCCF9A9411A}"/>
                </a:ext>
              </a:extLst>
            </xdr:cNvPr>
            <xdr:cNvSpPr/>
          </xdr:nvSpPr>
          <xdr:spPr>
            <a:xfrm>
              <a:off x="9772650" y="4076700"/>
              <a:ext cx="1209675" cy="1104900"/>
            </a:xfrm>
            <a:prstGeom prst="rect">
              <a:avLst/>
            </a:prstGeom>
            <a:noFill/>
            <a:ln w="19050">
              <a:solidFill>
                <a:srgbClr val="FF1D1D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7" name="직사각형 36">
              <a:extLst>
                <a:ext uri="{FF2B5EF4-FFF2-40B4-BE49-F238E27FC236}">
                  <a16:creationId xmlns:a16="http://schemas.microsoft.com/office/drawing/2014/main" id="{126F211B-7402-926C-6F44-5781033233D1}"/>
                </a:ext>
              </a:extLst>
            </xdr:cNvPr>
            <xdr:cNvSpPr/>
          </xdr:nvSpPr>
          <xdr:spPr>
            <a:xfrm>
              <a:off x="10018085" y="3342310"/>
              <a:ext cx="719466" cy="687416"/>
            </a:xfrm>
            <a:prstGeom prst="rect">
              <a:avLst/>
            </a:prstGeom>
            <a:solidFill>
              <a:srgbClr val="FF1D1D"/>
            </a:solidFill>
            <a:ln w="19050"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 b="1"/>
                <a:t>7</a:t>
              </a:r>
              <a:endParaRPr lang="ko-KR" altLang="en-US" sz="1200" b="1"/>
            </a:p>
          </xdr:txBody>
        </xdr:sp>
      </xdr:grpSp>
      <xdr:grpSp>
        <xdr:nvGrpSpPr>
          <xdr:cNvPr id="38" name="그룹 37">
            <a:extLst>
              <a:ext uri="{FF2B5EF4-FFF2-40B4-BE49-F238E27FC236}">
                <a16:creationId xmlns:a16="http://schemas.microsoft.com/office/drawing/2014/main" id="{219B915B-ED38-418C-A4C7-CAC3DBE30712}"/>
              </a:ext>
            </a:extLst>
          </xdr:cNvPr>
          <xdr:cNvGrpSpPr/>
        </xdr:nvGrpSpPr>
        <xdr:grpSpPr>
          <a:xfrm>
            <a:off x="3476628" y="4381500"/>
            <a:ext cx="4629149" cy="2581277"/>
            <a:chOff x="9783887" y="3454628"/>
            <a:chExt cx="1314765" cy="1726972"/>
          </a:xfrm>
        </xdr:grpSpPr>
        <xdr:sp macro="" textlink="">
          <xdr:nvSpPr>
            <xdr:cNvPr id="39" name="직사각형 38">
              <a:extLst>
                <a:ext uri="{FF2B5EF4-FFF2-40B4-BE49-F238E27FC236}">
                  <a16:creationId xmlns:a16="http://schemas.microsoft.com/office/drawing/2014/main" id="{3039003C-33E5-2900-4100-0E5125F5315D}"/>
                </a:ext>
              </a:extLst>
            </xdr:cNvPr>
            <xdr:cNvSpPr/>
          </xdr:nvSpPr>
          <xdr:spPr>
            <a:xfrm>
              <a:off x="9783887" y="3454628"/>
              <a:ext cx="1198438" cy="1726972"/>
            </a:xfrm>
            <a:prstGeom prst="rect">
              <a:avLst/>
            </a:prstGeom>
            <a:noFill/>
            <a:ln w="19050">
              <a:solidFill>
                <a:srgbClr val="FF1D1D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0" name="직사각형 39">
              <a:extLst>
                <a:ext uri="{FF2B5EF4-FFF2-40B4-BE49-F238E27FC236}">
                  <a16:creationId xmlns:a16="http://schemas.microsoft.com/office/drawing/2014/main" id="{0E4F2185-E1F0-D441-2C50-485388F0A2D1}"/>
                </a:ext>
              </a:extLst>
            </xdr:cNvPr>
            <xdr:cNvSpPr/>
          </xdr:nvSpPr>
          <xdr:spPr>
            <a:xfrm>
              <a:off x="10973048" y="3960451"/>
              <a:ext cx="125604" cy="687416"/>
            </a:xfrm>
            <a:prstGeom prst="rect">
              <a:avLst/>
            </a:prstGeom>
            <a:solidFill>
              <a:srgbClr val="FF1D1D"/>
            </a:solidFill>
            <a:ln w="19050"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200" b="1"/>
                <a:t>8</a:t>
              </a:r>
              <a:endParaRPr lang="ko-KR" altLang="en-US" sz="1200" b="1"/>
            </a:p>
          </xdr:txBody>
        </xdr:sp>
      </xdr:grpSp>
    </xdr:grpSp>
    <xdr:clientData/>
  </xdr:twoCellAnchor>
  <xdr:twoCellAnchor editAs="oneCell">
    <xdr:from>
      <xdr:col>35</xdr:col>
      <xdr:colOff>78440</xdr:colOff>
      <xdr:row>46</xdr:row>
      <xdr:rowOff>1905001</xdr:rowOff>
    </xdr:from>
    <xdr:to>
      <xdr:col>44</xdr:col>
      <xdr:colOff>44824</xdr:colOff>
      <xdr:row>46</xdr:row>
      <xdr:rowOff>3429001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E260FBDC-FC7C-3AA4-2E36-C4F904B8F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166411" y="13973736"/>
          <a:ext cx="2185148" cy="1524000"/>
        </a:xfrm>
        <a:prstGeom prst="rect">
          <a:avLst/>
        </a:prstGeom>
      </xdr:spPr>
    </xdr:pic>
    <xdr:clientData/>
  </xdr:twoCellAnchor>
  <xdr:twoCellAnchor>
    <xdr:from>
      <xdr:col>1</xdr:col>
      <xdr:colOff>224116</xdr:colOff>
      <xdr:row>50</xdr:row>
      <xdr:rowOff>78441</xdr:rowOff>
    </xdr:from>
    <xdr:to>
      <xdr:col>39</xdr:col>
      <xdr:colOff>164678</xdr:colOff>
      <xdr:row>71</xdr:row>
      <xdr:rowOff>149628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A385BBD7-3028-D02C-1ECD-6D8E98AB4E2D}"/>
            </a:ext>
          </a:extLst>
        </xdr:cNvPr>
        <xdr:cNvGrpSpPr/>
      </xdr:nvGrpSpPr>
      <xdr:grpSpPr>
        <a:xfrm>
          <a:off x="470645" y="17346706"/>
          <a:ext cx="9768121" cy="4542334"/>
          <a:chOff x="784410" y="18433675"/>
          <a:chExt cx="9768121" cy="4228571"/>
        </a:xfrm>
      </xdr:grpSpPr>
      <xdr:grpSp>
        <xdr:nvGrpSpPr>
          <xdr:cNvPr id="48" name="그룹 47">
            <a:extLst>
              <a:ext uri="{FF2B5EF4-FFF2-40B4-BE49-F238E27FC236}">
                <a16:creationId xmlns:a16="http://schemas.microsoft.com/office/drawing/2014/main" id="{ECDC1559-091B-09F1-53BC-CC6073764E04}"/>
              </a:ext>
            </a:extLst>
          </xdr:cNvPr>
          <xdr:cNvGrpSpPr/>
        </xdr:nvGrpSpPr>
        <xdr:grpSpPr>
          <a:xfrm>
            <a:off x="784410" y="18433675"/>
            <a:ext cx="9142857" cy="4228571"/>
            <a:chOff x="784410" y="18433675"/>
            <a:chExt cx="9142857" cy="4228571"/>
          </a:xfrm>
        </xdr:grpSpPr>
        <xdr:pic>
          <xdr:nvPicPr>
            <xdr:cNvPr id="42" name="그림 41">
              <a:extLst>
                <a:ext uri="{FF2B5EF4-FFF2-40B4-BE49-F238E27FC236}">
                  <a16:creationId xmlns:a16="http://schemas.microsoft.com/office/drawing/2014/main" id="{DBA6324F-1436-1A9F-86C5-BDA5A389CA1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84410" y="18433675"/>
              <a:ext cx="9142857" cy="4228571"/>
            </a:xfrm>
            <a:prstGeom prst="rect">
              <a:avLst/>
            </a:prstGeom>
          </xdr:spPr>
        </xdr:pic>
        <xdr:pic>
          <xdr:nvPicPr>
            <xdr:cNvPr id="47" name="그림 46">
              <a:extLst>
                <a:ext uri="{FF2B5EF4-FFF2-40B4-BE49-F238E27FC236}">
                  <a16:creationId xmlns:a16="http://schemas.microsoft.com/office/drawing/2014/main" id="{38C3E812-F89C-42DD-9678-E4BD312A8F7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8" cstate="email">
              <a:extLst>
                <a:ext uri="{28A0092B-C50C-407E-A947-70E740481C1C}">
                  <a14:useLocalDpi xmlns:a14="http://schemas.microsoft.com/office/drawing/2010/main"/>
                </a:ext>
              </a:extLst>
            </a:blip>
            <a:srcRect/>
            <a:stretch/>
          </xdr:blipFill>
          <xdr:spPr>
            <a:xfrm>
              <a:off x="3137647" y="19453411"/>
              <a:ext cx="4403914" cy="2510117"/>
            </a:xfrm>
            <a:prstGeom prst="rect">
              <a:avLst/>
            </a:prstGeom>
          </xdr:spPr>
        </xdr:pic>
      </xdr:grp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56408E78-3FB4-C13D-EC3B-5B9FB38DC73A}"/>
              </a:ext>
            </a:extLst>
          </xdr:cNvPr>
          <xdr:cNvSpPr txBox="1"/>
        </xdr:nvSpPr>
        <xdr:spPr>
          <a:xfrm>
            <a:off x="3104029" y="19397382"/>
            <a:ext cx="4437530" cy="2543736"/>
          </a:xfrm>
          <a:prstGeom prst="rect">
            <a:avLst/>
          </a:prstGeom>
          <a:noFill/>
          <a:ln w="19050" cmpd="sng">
            <a:solidFill>
              <a:srgbClr val="FF6565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ko-KR" altLang="en-US" sz="1100" b="1">
                <a:solidFill>
                  <a:schemeClr val="bg1"/>
                </a:solidFill>
              </a:rPr>
              <a:t>도움말 내용</a:t>
            </a:r>
            <a:endParaRPr lang="en-US" altLang="ko-KR" sz="1100" b="1">
              <a:solidFill>
                <a:schemeClr val="bg1"/>
              </a:solidFill>
            </a:endParaRPr>
          </a:p>
          <a:p>
            <a:pPr algn="ctr"/>
            <a:endParaRPr lang="en-US" altLang="ko-KR" sz="1100">
              <a:solidFill>
                <a:schemeClr val="bg1"/>
              </a:solidFill>
            </a:endParaRPr>
          </a:p>
          <a:p>
            <a:pPr algn="ctr"/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** </a:t>
            </a:r>
            <a:r>
              <a:rPr lang="ko-KR" altLang="en-US" sz="1100">
                <a:solidFill>
                  <a:schemeClr val="bg1"/>
                </a:solidFill>
              </a:rPr>
              <a:t>아래의 도움말 내용이 작성 되어 있으며 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ko-KR" altLang="en-US" sz="1100">
                <a:solidFill>
                  <a:schemeClr val="bg1"/>
                </a:solidFill>
              </a:rPr>
              <a:t>터치 스크롤을 통해 열람 가능</a:t>
            </a:r>
          </a:p>
        </xdr:txBody>
      </xdr:sp>
      <xdr:grpSp>
        <xdr:nvGrpSpPr>
          <xdr:cNvPr id="46" name="그룹 45">
            <a:extLst>
              <a:ext uri="{FF2B5EF4-FFF2-40B4-BE49-F238E27FC236}">
                <a16:creationId xmlns:a16="http://schemas.microsoft.com/office/drawing/2014/main" id="{3E801A91-7DF6-F8D3-98CE-5218DE3A7727}"/>
              </a:ext>
            </a:extLst>
          </xdr:cNvPr>
          <xdr:cNvGrpSpPr/>
        </xdr:nvGrpSpPr>
        <xdr:grpSpPr>
          <a:xfrm>
            <a:off x="7362266" y="19061206"/>
            <a:ext cx="3190265" cy="292232"/>
            <a:chOff x="7364702" y="18775212"/>
            <a:chExt cx="3195624" cy="286385"/>
          </a:xfrm>
        </xdr:grpSpPr>
        <xdr:sp macro="" textlink="">
          <xdr:nvSpPr>
            <xdr:cNvPr id="44" name="직사각형 43">
              <a:extLst>
                <a:ext uri="{FF2B5EF4-FFF2-40B4-BE49-F238E27FC236}">
                  <a16:creationId xmlns:a16="http://schemas.microsoft.com/office/drawing/2014/main" id="{BFD14F2F-0F48-4364-B52C-2D2092833713}"/>
                </a:ext>
              </a:extLst>
            </xdr:cNvPr>
            <xdr:cNvSpPr/>
          </xdr:nvSpPr>
          <xdr:spPr>
            <a:xfrm>
              <a:off x="7364702" y="18775212"/>
              <a:ext cx="321071" cy="283072"/>
            </a:xfrm>
            <a:prstGeom prst="rect">
              <a:avLst/>
            </a:prstGeom>
            <a:noFill/>
            <a:ln w="19050">
              <a:solidFill>
                <a:srgbClr val="FF6565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 b="1"/>
            </a:p>
          </xdr:txBody>
        </xdr:sp>
        <xdr:sp macro="" textlink="">
          <xdr:nvSpPr>
            <xdr:cNvPr id="45" name="직사각형 44">
              <a:extLst>
                <a:ext uri="{FF2B5EF4-FFF2-40B4-BE49-F238E27FC236}">
                  <a16:creationId xmlns:a16="http://schemas.microsoft.com/office/drawing/2014/main" id="{90D7F636-4E7C-482F-B1A4-4B58A8196F06}"/>
                </a:ext>
              </a:extLst>
            </xdr:cNvPr>
            <xdr:cNvSpPr/>
          </xdr:nvSpPr>
          <xdr:spPr>
            <a:xfrm>
              <a:off x="7691037" y="18778525"/>
              <a:ext cx="2869289" cy="283072"/>
            </a:xfrm>
            <a:prstGeom prst="rect">
              <a:avLst/>
            </a:prstGeom>
            <a:solidFill>
              <a:srgbClr val="FF6565"/>
            </a:solidFill>
            <a:ln w="19050">
              <a:solidFill>
                <a:srgbClr val="FF6565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ko-KR" altLang="en-US" sz="1100" b="1"/>
                <a:t>나가기 버튼</a:t>
              </a:r>
              <a:r>
                <a:rPr lang="en-US" altLang="ko-KR" sz="1100" b="1"/>
                <a:t>: </a:t>
              </a:r>
              <a:r>
                <a:rPr lang="ko-KR" altLang="en-US" sz="1100" b="0"/>
                <a:t>터치 시 도움말 팝업 창 사라짐</a:t>
              </a:r>
            </a:p>
          </xdr:txBody>
        </xdr:sp>
      </xdr:grpSp>
    </xdr:grpSp>
    <xdr:clientData/>
  </xdr:twoCellAnchor>
  <xdr:twoCellAnchor>
    <xdr:from>
      <xdr:col>1</xdr:col>
      <xdr:colOff>224118</xdr:colOff>
      <xdr:row>84</xdr:row>
      <xdr:rowOff>112060</xdr:rowOff>
    </xdr:from>
    <xdr:to>
      <xdr:col>35</xdr:col>
      <xdr:colOff>100853</xdr:colOff>
      <xdr:row>99</xdr:row>
      <xdr:rowOff>145678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966AEF55-AE02-DB5C-DB24-ECCBA381535A}"/>
            </a:ext>
          </a:extLst>
        </xdr:cNvPr>
        <xdr:cNvGrpSpPr/>
      </xdr:nvGrpSpPr>
      <xdr:grpSpPr>
        <a:xfrm>
          <a:off x="470647" y="27891442"/>
          <a:ext cx="8718177" cy="3227295"/>
          <a:chOff x="473233" y="27426829"/>
          <a:chExt cx="8705678" cy="3220830"/>
        </a:xfrm>
      </xdr:grpSpPr>
      <xdr:pic>
        <xdr:nvPicPr>
          <xdr:cNvPr id="51" name="그림 50">
            <a:extLst>
              <a:ext uri="{FF2B5EF4-FFF2-40B4-BE49-F238E27FC236}">
                <a16:creationId xmlns:a16="http://schemas.microsoft.com/office/drawing/2014/main" id="{AA6A7129-DD2D-F986-2B77-1263A9E2136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473233" y="27426829"/>
            <a:ext cx="4452988" cy="3220830"/>
          </a:xfrm>
          <a:prstGeom prst="rect">
            <a:avLst/>
          </a:prstGeom>
        </xdr:spPr>
      </xdr:pic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AE7FFD5A-2C3A-4D62-AA74-CECB382E68F0}"/>
              </a:ext>
            </a:extLst>
          </xdr:cNvPr>
          <xdr:cNvSpPr/>
        </xdr:nvSpPr>
        <xdr:spPr>
          <a:xfrm>
            <a:off x="565466" y="27907819"/>
            <a:ext cx="4227635" cy="2023954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BD928F71-4F37-4B1A-9895-A17F5EA3C429}"/>
              </a:ext>
            </a:extLst>
          </xdr:cNvPr>
          <xdr:cNvSpPr/>
        </xdr:nvSpPr>
        <xdr:spPr>
          <a:xfrm>
            <a:off x="4816329" y="28727755"/>
            <a:ext cx="4362582" cy="309422"/>
          </a:xfrm>
          <a:prstGeom prst="rect">
            <a:avLst/>
          </a:prstGeom>
          <a:solidFill>
            <a:srgbClr val="FF6565"/>
          </a:solidFill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 b="1"/>
              <a:t>보상 정보</a:t>
            </a:r>
            <a:r>
              <a:rPr lang="en-US" altLang="ko-KR" sz="1100" b="1"/>
              <a:t>: </a:t>
            </a:r>
            <a:r>
              <a:rPr lang="ko-KR" altLang="en-US" sz="1100" b="0"/>
              <a:t>보상 이미지</a:t>
            </a:r>
            <a:r>
              <a:rPr lang="en-US" altLang="ko-KR" sz="1100" b="0"/>
              <a:t>, </a:t>
            </a:r>
            <a:r>
              <a:rPr lang="ko-KR" altLang="en-US" sz="1100" b="0"/>
              <a:t>개수</a:t>
            </a:r>
            <a:r>
              <a:rPr lang="en-US" altLang="ko-KR" sz="1100" b="0"/>
              <a:t>, </a:t>
            </a:r>
            <a:r>
              <a:rPr lang="ko-KR" altLang="en-US" sz="1100" b="0"/>
              <a:t>명칭 및 획득하였음에 대한 멘트 표시</a:t>
            </a:r>
          </a:p>
        </xdr:txBody>
      </xdr:sp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C239B7A3-B246-4B12-BA61-17AFF1961B93}"/>
              </a:ext>
            </a:extLst>
          </xdr:cNvPr>
          <xdr:cNvSpPr/>
        </xdr:nvSpPr>
        <xdr:spPr>
          <a:xfrm>
            <a:off x="1966891" y="30028144"/>
            <a:ext cx="1487106" cy="485044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22F38978-2C97-4439-9489-9E666ECDB03A}"/>
              </a:ext>
            </a:extLst>
          </xdr:cNvPr>
          <xdr:cNvSpPr/>
        </xdr:nvSpPr>
        <xdr:spPr>
          <a:xfrm>
            <a:off x="3461537" y="30109784"/>
            <a:ext cx="3357242" cy="309854"/>
          </a:xfrm>
          <a:prstGeom prst="rect">
            <a:avLst/>
          </a:prstGeom>
          <a:solidFill>
            <a:srgbClr val="FF6565"/>
          </a:solidFill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 b="1"/>
              <a:t>확인 버튼</a:t>
            </a:r>
            <a:r>
              <a:rPr lang="en-US" altLang="ko-KR" sz="1100" b="1"/>
              <a:t>: </a:t>
            </a:r>
            <a:r>
              <a:rPr lang="en-US" altLang="ko-KR" sz="1100" b="0"/>
              <a:t> </a:t>
            </a:r>
            <a:r>
              <a:rPr lang="ko-KR" altLang="en-US" sz="1100" b="0"/>
              <a:t>해당 버튼 클릭 시 보상 획득 팝업 사라짐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61723</xdr:colOff>
      <xdr:row>14</xdr:row>
      <xdr:rowOff>89647</xdr:rowOff>
    </xdr:from>
    <xdr:to>
      <xdr:col>29</xdr:col>
      <xdr:colOff>201705</xdr:colOff>
      <xdr:row>35</xdr:row>
      <xdr:rowOff>195022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57E2BED1-E469-4903-F398-1DC83B0F08BE}"/>
            </a:ext>
          </a:extLst>
        </xdr:cNvPr>
        <xdr:cNvGrpSpPr/>
      </xdr:nvGrpSpPr>
      <xdr:grpSpPr>
        <a:xfrm>
          <a:off x="306652" y="3178468"/>
          <a:ext cx="7596696" cy="4391625"/>
          <a:chOff x="308252" y="3070412"/>
          <a:chExt cx="7121247" cy="4576522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957297FF-3D0D-FBF3-993C-E055DD2061D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515470" y="3070412"/>
            <a:ext cx="6331323" cy="4576522"/>
          </a:xfrm>
          <a:prstGeom prst="rect">
            <a:avLst/>
          </a:prstGeom>
        </xdr:spPr>
      </xdr:pic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8C49234-93F5-4440-B3B1-4D8FCBEC7059}"/>
              </a:ext>
            </a:extLst>
          </xdr:cNvPr>
          <xdr:cNvSpPr/>
        </xdr:nvSpPr>
        <xdr:spPr>
          <a:xfrm>
            <a:off x="717176" y="3630706"/>
            <a:ext cx="5950324" cy="425824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4FADF259-5C1B-4675-807A-DB612E29E9A7}"/>
              </a:ext>
            </a:extLst>
          </xdr:cNvPr>
          <xdr:cNvSpPr/>
        </xdr:nvSpPr>
        <xdr:spPr>
          <a:xfrm>
            <a:off x="712694" y="4063252"/>
            <a:ext cx="2705102" cy="665629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FF0A8AF2-3340-444E-8753-BF372580F110}"/>
              </a:ext>
            </a:extLst>
          </xdr:cNvPr>
          <xdr:cNvSpPr/>
        </xdr:nvSpPr>
        <xdr:spPr>
          <a:xfrm>
            <a:off x="3431242" y="4069977"/>
            <a:ext cx="1925169" cy="658906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568096D5-FBA2-4F7F-9B5F-0747ADDFE177}"/>
              </a:ext>
            </a:extLst>
          </xdr:cNvPr>
          <xdr:cNvSpPr/>
        </xdr:nvSpPr>
        <xdr:spPr>
          <a:xfrm>
            <a:off x="4181005" y="4721742"/>
            <a:ext cx="420654" cy="323147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4</a:t>
            </a:r>
            <a:endParaRPr lang="ko-KR" altLang="en-US" sz="1200" b="1"/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91CA21A6-933A-4857-9DF5-C151AC431476}"/>
              </a:ext>
            </a:extLst>
          </xdr:cNvPr>
          <xdr:cNvSpPr/>
        </xdr:nvSpPr>
        <xdr:spPr>
          <a:xfrm>
            <a:off x="5365377" y="4076701"/>
            <a:ext cx="1279711" cy="652181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9E5C8021-5967-43DD-B6E3-58E7765C8090}"/>
              </a:ext>
            </a:extLst>
          </xdr:cNvPr>
          <xdr:cNvSpPr/>
        </xdr:nvSpPr>
        <xdr:spPr>
          <a:xfrm>
            <a:off x="582706" y="3563470"/>
            <a:ext cx="6297706" cy="3339353"/>
          </a:xfrm>
          <a:prstGeom prst="rect">
            <a:avLst/>
          </a:prstGeom>
          <a:noFill/>
          <a:ln w="28575">
            <a:solidFill>
              <a:srgbClr val="FF1D1D"/>
            </a:solidFill>
            <a:prstDash val="dash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7A7DE35C-770C-47B9-954B-F4B0C850568A}"/>
              </a:ext>
            </a:extLst>
          </xdr:cNvPr>
          <xdr:cNvSpPr/>
        </xdr:nvSpPr>
        <xdr:spPr>
          <a:xfrm>
            <a:off x="6677676" y="3666147"/>
            <a:ext cx="398241" cy="323147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2</a:t>
            </a:r>
            <a:endParaRPr lang="ko-KR" altLang="en-US" sz="1200" b="1"/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F535E1BE-9768-4124-AC4E-075AE869DF2F}"/>
              </a:ext>
            </a:extLst>
          </xdr:cNvPr>
          <xdr:cNvSpPr/>
        </xdr:nvSpPr>
        <xdr:spPr>
          <a:xfrm>
            <a:off x="6641817" y="4269025"/>
            <a:ext cx="398241" cy="323147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5</a:t>
            </a:r>
            <a:endParaRPr lang="ko-KR" altLang="en-US" sz="1200" b="1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7A561E91-A0B5-4841-98DA-64ECF444E37C}"/>
              </a:ext>
            </a:extLst>
          </xdr:cNvPr>
          <xdr:cNvSpPr/>
        </xdr:nvSpPr>
        <xdr:spPr>
          <a:xfrm>
            <a:off x="6863694" y="6429518"/>
            <a:ext cx="565805" cy="484512"/>
          </a:xfrm>
          <a:prstGeom prst="rect">
            <a:avLst/>
          </a:prstGeom>
          <a:solidFill>
            <a:srgbClr val="FF1D1D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/>
              <a:t>1</a:t>
            </a:r>
            <a:endParaRPr lang="ko-KR" altLang="en-US" sz="1400" b="1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7277E6FC-85EA-49D0-9C50-25452D83E0AA}"/>
              </a:ext>
            </a:extLst>
          </xdr:cNvPr>
          <xdr:cNvSpPr/>
        </xdr:nvSpPr>
        <xdr:spPr>
          <a:xfrm>
            <a:off x="308252" y="4244371"/>
            <a:ext cx="398241" cy="323147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3</a:t>
            </a:r>
            <a:endParaRPr lang="ko-KR" altLang="en-US" sz="1200" b="1"/>
          </a:p>
        </xdr:txBody>
      </xdr:sp>
    </xdr:grpSp>
    <xdr:clientData/>
  </xdr:twoCellAnchor>
  <xdr:twoCellAnchor editAs="oneCell">
    <xdr:from>
      <xdr:col>3</xdr:col>
      <xdr:colOff>95250</xdr:colOff>
      <xdr:row>154</xdr:row>
      <xdr:rowOff>136472</xdr:rowOff>
    </xdr:from>
    <xdr:to>
      <xdr:col>5</xdr:col>
      <xdr:colOff>146538</xdr:colOff>
      <xdr:row>154</xdr:row>
      <xdr:rowOff>634814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8C28EF4-4B17-4CB7-B72D-B1E1ED8354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7692" b="88462" l="9677" r="96774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38200" y="39665222"/>
          <a:ext cx="546588" cy="498342"/>
        </a:xfrm>
        <a:prstGeom prst="rect">
          <a:avLst/>
        </a:prstGeom>
        <a:ln w="12700">
          <a:solidFill>
            <a:schemeClr val="tx1">
              <a:lumMod val="65000"/>
              <a:lumOff val="35000"/>
            </a:schemeClr>
          </a:solidFill>
        </a:ln>
      </xdr:spPr>
    </xdr:pic>
    <xdr:clientData/>
  </xdr:twoCellAnchor>
  <xdr:twoCellAnchor>
    <xdr:from>
      <xdr:col>2</xdr:col>
      <xdr:colOff>54429</xdr:colOff>
      <xdr:row>50</xdr:row>
      <xdr:rowOff>34018</xdr:rowOff>
    </xdr:from>
    <xdr:to>
      <xdr:col>40</xdr:col>
      <xdr:colOff>200025</xdr:colOff>
      <xdr:row>66</xdr:row>
      <xdr:rowOff>6804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CAEB0828-82D6-1841-1179-7BDB3A5E3399}"/>
            </a:ext>
          </a:extLst>
        </xdr:cNvPr>
        <xdr:cNvGrpSpPr/>
      </xdr:nvGrpSpPr>
      <xdr:grpSpPr>
        <a:xfrm>
          <a:off x="544286" y="15165161"/>
          <a:ext cx="10051596" cy="3238500"/>
          <a:chOff x="549729" y="10587718"/>
          <a:chExt cx="9632496" cy="3325586"/>
        </a:xfrm>
      </xdr:grpSpPr>
      <xdr:pic>
        <xdr:nvPicPr>
          <xdr:cNvPr id="24" name="그림 23">
            <a:extLst>
              <a:ext uri="{FF2B5EF4-FFF2-40B4-BE49-F238E27FC236}">
                <a16:creationId xmlns:a16="http://schemas.microsoft.com/office/drawing/2014/main" id="{0C30219E-55E7-DE77-FC3A-D18B9BAB772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549729" y="10587718"/>
            <a:ext cx="4835979" cy="3325586"/>
          </a:xfrm>
          <a:prstGeom prst="rect">
            <a:avLst/>
          </a:prstGeom>
        </xdr:spPr>
      </xdr:pic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E1914DDB-F040-4EF5-A408-A8692873CA0B}"/>
              </a:ext>
            </a:extLst>
          </xdr:cNvPr>
          <xdr:cNvSpPr/>
        </xdr:nvSpPr>
        <xdr:spPr>
          <a:xfrm>
            <a:off x="689721" y="11006417"/>
            <a:ext cx="4501403" cy="2338107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005AF372-0F2F-4499-85AF-5C5347F46F78}"/>
              </a:ext>
            </a:extLst>
          </xdr:cNvPr>
          <xdr:cNvSpPr/>
        </xdr:nvSpPr>
        <xdr:spPr>
          <a:xfrm>
            <a:off x="5205222" y="11648097"/>
            <a:ext cx="4977003" cy="743928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200" b="1"/>
              <a:t>보상 정보</a:t>
            </a:r>
            <a:r>
              <a:rPr lang="en-US" altLang="ko-KR" sz="1200" b="1"/>
              <a:t>: </a:t>
            </a:r>
            <a:r>
              <a:rPr lang="ko-KR" altLang="en-US" sz="1200" b="0"/>
              <a:t>각 보상 이미지</a:t>
            </a:r>
            <a:r>
              <a:rPr lang="en-US" altLang="ko-KR" sz="1200" b="0"/>
              <a:t>, </a:t>
            </a:r>
            <a:r>
              <a:rPr lang="ko-KR" altLang="en-US" sz="1200" b="0"/>
              <a:t>개수</a:t>
            </a:r>
            <a:r>
              <a:rPr lang="en-US" altLang="ko-KR" sz="1200" b="0"/>
              <a:t>, </a:t>
            </a:r>
            <a:r>
              <a:rPr lang="ko-KR" altLang="en-US" sz="1200" b="0"/>
              <a:t>명칭 및 획득 하였음에 대한 정보</a:t>
            </a:r>
            <a:r>
              <a:rPr lang="en-US" altLang="ko-KR" sz="1200" b="0"/>
              <a:t> </a:t>
            </a:r>
            <a:endParaRPr lang="ko-KR" altLang="en-US" sz="1200" b="0"/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34CA0544-45A9-43D0-9BC7-531CD323DFCA}"/>
              </a:ext>
            </a:extLst>
          </xdr:cNvPr>
          <xdr:cNvSpPr/>
        </xdr:nvSpPr>
        <xdr:spPr>
          <a:xfrm>
            <a:off x="2190750" y="13382625"/>
            <a:ext cx="1489241" cy="486018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0EF6EA39-E688-481D-96E2-162662D61E22}"/>
              </a:ext>
            </a:extLst>
          </xdr:cNvPr>
          <xdr:cNvSpPr/>
        </xdr:nvSpPr>
        <xdr:spPr>
          <a:xfrm>
            <a:off x="3687542" y="13464429"/>
            <a:ext cx="3362062" cy="310476"/>
          </a:xfrm>
          <a:prstGeom prst="rect">
            <a:avLst/>
          </a:prstGeom>
          <a:solidFill>
            <a:srgbClr val="FF6565"/>
          </a:solidFill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 b="1"/>
              <a:t>확인 버튼</a:t>
            </a:r>
            <a:r>
              <a:rPr lang="en-US" altLang="ko-KR" sz="1100" b="1"/>
              <a:t>: </a:t>
            </a:r>
            <a:r>
              <a:rPr lang="en-US" altLang="ko-KR" sz="1100" b="0"/>
              <a:t> </a:t>
            </a:r>
            <a:r>
              <a:rPr lang="ko-KR" altLang="en-US" sz="1100" b="0"/>
              <a:t>해당 버튼 클릭 시 보상 획득 팝업 사라짐</a:t>
            </a:r>
          </a:p>
        </xdr:txBody>
      </xdr:sp>
    </xdr:grpSp>
    <xdr:clientData/>
  </xdr:twoCellAnchor>
  <xdr:twoCellAnchor editAs="oneCell">
    <xdr:from>
      <xdr:col>11</xdr:col>
      <xdr:colOff>67235</xdr:colOff>
      <xdr:row>44</xdr:row>
      <xdr:rowOff>1016533</xdr:rowOff>
    </xdr:from>
    <xdr:to>
      <xdr:col>14</xdr:col>
      <xdr:colOff>63261</xdr:colOff>
      <xdr:row>44</xdr:row>
      <xdr:rowOff>1408740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A5BB488F-14E6-CEF0-CDB0-D01EF3CD78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61449" y="12351283"/>
          <a:ext cx="1016562" cy="392207"/>
        </a:xfrm>
        <a:prstGeom prst="rect">
          <a:avLst/>
        </a:prstGeom>
      </xdr:spPr>
    </xdr:pic>
    <xdr:clientData/>
  </xdr:twoCellAnchor>
  <xdr:twoCellAnchor editAs="oneCell">
    <xdr:from>
      <xdr:col>11</xdr:col>
      <xdr:colOff>53498</xdr:colOff>
      <xdr:row>45</xdr:row>
      <xdr:rowOff>1099053</xdr:rowOff>
    </xdr:from>
    <xdr:to>
      <xdr:col>14</xdr:col>
      <xdr:colOff>238164</xdr:colOff>
      <xdr:row>45</xdr:row>
      <xdr:rowOff>1460862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76783F0F-6821-436D-A4E8-8ABA2F5234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2765322" y="14411641"/>
          <a:ext cx="1204401" cy="361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66260</xdr:colOff>
      <xdr:row>13</xdr:row>
      <xdr:rowOff>16565</xdr:rowOff>
    </xdr:from>
    <xdr:to>
      <xdr:col>24</xdr:col>
      <xdr:colOff>102662</xdr:colOff>
      <xdr:row>30</xdr:row>
      <xdr:rowOff>107674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D45EAAA4-B184-C9CD-D51D-C068337E2DCE}"/>
            </a:ext>
          </a:extLst>
        </xdr:cNvPr>
        <xdr:cNvGrpSpPr/>
      </xdr:nvGrpSpPr>
      <xdr:grpSpPr>
        <a:xfrm>
          <a:off x="561560" y="2959790"/>
          <a:ext cx="5484702" cy="3653459"/>
          <a:chOff x="564491" y="3636065"/>
          <a:chExt cx="5516940" cy="3703282"/>
        </a:xfrm>
      </xdr:grpSpPr>
      <xdr:pic>
        <xdr:nvPicPr>
          <xdr:cNvPr id="2" name="그림 1">
            <a:extLst>
              <a:ext uri="{FF2B5EF4-FFF2-40B4-BE49-F238E27FC236}">
                <a16:creationId xmlns:a16="http://schemas.microsoft.com/office/drawing/2014/main" id="{BA123E71-AD72-E9F5-EB31-C3FA533CA7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564491" y="3636065"/>
            <a:ext cx="5122955" cy="3703282"/>
          </a:xfrm>
          <a:prstGeom prst="rect">
            <a:avLst/>
          </a:prstGeom>
        </xdr:spPr>
      </xdr:pic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8D9E93EA-1374-4364-87B2-BB05D80A6C7C}"/>
              </a:ext>
            </a:extLst>
          </xdr:cNvPr>
          <xdr:cNvSpPr/>
        </xdr:nvSpPr>
        <xdr:spPr>
          <a:xfrm>
            <a:off x="4733193" y="4077593"/>
            <a:ext cx="871585" cy="262175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9411E3B8-73E6-48BA-B5AC-636DECD7D043}"/>
              </a:ext>
            </a:extLst>
          </xdr:cNvPr>
          <xdr:cNvSpPr/>
        </xdr:nvSpPr>
        <xdr:spPr>
          <a:xfrm>
            <a:off x="5600674" y="4096495"/>
            <a:ext cx="397949" cy="226707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2</a:t>
            </a:r>
            <a:endParaRPr lang="ko-KR" altLang="en-US" sz="1200" b="1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5E0FB896-76B9-43DA-B46B-941D6DFA367D}"/>
              </a:ext>
            </a:extLst>
          </xdr:cNvPr>
          <xdr:cNvSpPr/>
        </xdr:nvSpPr>
        <xdr:spPr>
          <a:xfrm>
            <a:off x="697013" y="4364617"/>
            <a:ext cx="4808373" cy="2941600"/>
          </a:xfrm>
          <a:prstGeom prst="rect">
            <a:avLst/>
          </a:prstGeom>
          <a:noFill/>
          <a:ln w="28575">
            <a:solidFill>
              <a:srgbClr val="FF1D1D"/>
            </a:solidFill>
            <a:prstDash val="dash"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3F626F7E-7152-42A0-ADD8-E2D8A77A36B4}"/>
              </a:ext>
            </a:extLst>
          </xdr:cNvPr>
          <xdr:cNvSpPr/>
        </xdr:nvSpPr>
        <xdr:spPr>
          <a:xfrm>
            <a:off x="5516577" y="6815426"/>
            <a:ext cx="564854" cy="475767"/>
          </a:xfrm>
          <a:prstGeom prst="rect">
            <a:avLst/>
          </a:prstGeom>
          <a:solidFill>
            <a:srgbClr val="FF1D1D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/>
              <a:t>1</a:t>
            </a:r>
            <a:endParaRPr lang="ko-KR" altLang="en-US" sz="1400" b="1"/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34015439-874B-4DF1-85BD-00A9A02336C3}"/>
              </a:ext>
            </a:extLst>
          </xdr:cNvPr>
          <xdr:cNvSpPr/>
        </xdr:nvSpPr>
        <xdr:spPr>
          <a:xfrm>
            <a:off x="741741" y="4401060"/>
            <a:ext cx="1151154" cy="1746228"/>
          </a:xfrm>
          <a:prstGeom prst="rect">
            <a:avLst/>
          </a:prstGeom>
          <a:noFill/>
          <a:ln w="28575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7AF27424-3C0B-4427-9994-D4B823ABB1CC}"/>
              </a:ext>
            </a:extLst>
          </xdr:cNvPr>
          <xdr:cNvSpPr/>
        </xdr:nvSpPr>
        <xdr:spPr>
          <a:xfrm>
            <a:off x="1892106" y="5065687"/>
            <a:ext cx="397948" cy="226708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3</a:t>
            </a:r>
            <a:endParaRPr lang="ko-KR" altLang="en-US" sz="1200" b="1"/>
          </a:p>
        </xdr:txBody>
      </xdr:sp>
    </xdr:grpSp>
    <xdr:clientData/>
  </xdr:twoCellAnchor>
  <xdr:twoCellAnchor>
    <xdr:from>
      <xdr:col>12</xdr:col>
      <xdr:colOff>136273</xdr:colOff>
      <xdr:row>36</xdr:row>
      <xdr:rowOff>78434</xdr:rowOff>
    </xdr:from>
    <xdr:to>
      <xdr:col>18</xdr:col>
      <xdr:colOff>11207</xdr:colOff>
      <xdr:row>39</xdr:row>
      <xdr:rowOff>14432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2E80C052-7B72-F1A4-E41F-D11933C663BC}"/>
            </a:ext>
            <a:ext uri="{147F2762-F138-4A5C-976F-8EAC2B608ADB}">
              <a16:predDERef xmlns:a16="http://schemas.microsoft.com/office/drawing/2014/main" pred="{D45EAAA4-B184-C9CD-D51D-C068337E2DCE}"/>
            </a:ext>
          </a:extLst>
        </xdr:cNvPr>
        <xdr:cNvGrpSpPr/>
      </xdr:nvGrpSpPr>
      <xdr:grpSpPr>
        <a:xfrm>
          <a:off x="3108073" y="7765109"/>
          <a:ext cx="1360834" cy="1879098"/>
          <a:chOff x="3114452" y="8693172"/>
          <a:chExt cx="1369626" cy="1761078"/>
        </a:xfrm>
      </xdr:grpSpPr>
      <xdr:pic>
        <xdr:nvPicPr>
          <xdr:cNvPr id="9" name="그림 8">
            <a:extLst>
              <a:ext uri="{FF2B5EF4-FFF2-40B4-BE49-F238E27FC236}">
                <a16:creationId xmlns:a16="http://schemas.microsoft.com/office/drawing/2014/main" id="{7304C443-F3EF-4575-824D-C23C230FC4D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3114452" y="8693172"/>
            <a:ext cx="1187185" cy="1761078"/>
          </a:xfrm>
          <a:prstGeom prst="rect">
            <a:avLst/>
          </a:prstGeom>
        </xdr:spPr>
      </xdr:pic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E55EDB09-1DE2-4A20-9684-FABA973D8D80}"/>
              </a:ext>
            </a:extLst>
          </xdr:cNvPr>
          <xdr:cNvSpPr/>
        </xdr:nvSpPr>
        <xdr:spPr>
          <a:xfrm>
            <a:off x="3788019" y="8726366"/>
            <a:ext cx="468924" cy="205154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44D330D1-D0E2-4BAB-9016-1A92CB8E08E5}"/>
              </a:ext>
            </a:extLst>
          </xdr:cNvPr>
          <xdr:cNvSpPr/>
        </xdr:nvSpPr>
        <xdr:spPr>
          <a:xfrm>
            <a:off x="4259846" y="8723286"/>
            <a:ext cx="224232" cy="222887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a</a:t>
            </a:r>
            <a:endParaRPr lang="ko-KR" altLang="en-US" sz="1200" b="1"/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2B2443D4-6761-4FA5-B725-4042273AEA3F}"/>
              </a:ext>
            </a:extLst>
          </xdr:cNvPr>
          <xdr:cNvSpPr/>
        </xdr:nvSpPr>
        <xdr:spPr>
          <a:xfrm>
            <a:off x="3471496" y="9032631"/>
            <a:ext cx="468924" cy="404446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117F4F89-56A7-415F-BA20-8E008E93C311}"/>
              </a:ext>
            </a:extLst>
          </xdr:cNvPr>
          <xdr:cNvSpPr/>
        </xdr:nvSpPr>
        <xdr:spPr>
          <a:xfrm>
            <a:off x="3943323" y="9029551"/>
            <a:ext cx="224232" cy="222887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b</a:t>
            </a:r>
            <a:endParaRPr lang="ko-KR" altLang="en-US" sz="1200" b="1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56BF48CB-4588-4819-ABCA-AB6D1241977D}"/>
              </a:ext>
            </a:extLst>
          </xdr:cNvPr>
          <xdr:cNvSpPr/>
        </xdr:nvSpPr>
        <xdr:spPr>
          <a:xfrm>
            <a:off x="3470030" y="9544050"/>
            <a:ext cx="468924" cy="200758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1AACC299-0B1F-4F6F-A1B7-3546610FDC0C}"/>
              </a:ext>
            </a:extLst>
          </xdr:cNvPr>
          <xdr:cNvSpPr/>
        </xdr:nvSpPr>
        <xdr:spPr>
          <a:xfrm>
            <a:off x="3956511" y="9548297"/>
            <a:ext cx="212508" cy="196511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c</a:t>
            </a:r>
            <a:endParaRPr lang="ko-KR" altLang="en-US" sz="1200" b="1"/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8FFA5FBB-909A-4C16-BCCB-579FA6669240}"/>
              </a:ext>
            </a:extLst>
          </xdr:cNvPr>
          <xdr:cNvSpPr/>
        </xdr:nvSpPr>
        <xdr:spPr>
          <a:xfrm>
            <a:off x="3475892" y="9755065"/>
            <a:ext cx="468924" cy="200758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BAB31D6A-B4D1-4F7D-B660-A7D560D814A2}"/>
              </a:ext>
            </a:extLst>
          </xdr:cNvPr>
          <xdr:cNvSpPr/>
        </xdr:nvSpPr>
        <xdr:spPr>
          <a:xfrm>
            <a:off x="3947719" y="9766639"/>
            <a:ext cx="224232" cy="196511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d</a:t>
            </a:r>
            <a:endParaRPr lang="ko-KR" altLang="en-US" sz="1200" b="1"/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F05D7E33-1C48-4424-81E6-4F210D0D61B6}"/>
              </a:ext>
            </a:extLst>
          </xdr:cNvPr>
          <xdr:cNvSpPr/>
        </xdr:nvSpPr>
        <xdr:spPr>
          <a:xfrm>
            <a:off x="3486149" y="10160978"/>
            <a:ext cx="468924" cy="205154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DF144F40-5509-4752-8C95-736EB156C31C}"/>
              </a:ext>
            </a:extLst>
          </xdr:cNvPr>
          <xdr:cNvSpPr/>
        </xdr:nvSpPr>
        <xdr:spPr>
          <a:xfrm>
            <a:off x="3957976" y="10157898"/>
            <a:ext cx="224232" cy="222887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e</a:t>
            </a:r>
            <a:endParaRPr lang="ko-KR" altLang="en-US" sz="1200" b="1"/>
          </a:p>
        </xdr:txBody>
      </xdr:sp>
    </xdr:grpSp>
    <xdr:clientData/>
  </xdr:twoCellAnchor>
  <xdr:twoCellAnchor>
    <xdr:from>
      <xdr:col>1</xdr:col>
      <xdr:colOff>246529</xdr:colOff>
      <xdr:row>43</xdr:row>
      <xdr:rowOff>112060</xdr:rowOff>
    </xdr:from>
    <xdr:to>
      <xdr:col>17</xdr:col>
      <xdr:colOff>201706</xdr:colOff>
      <xdr:row>60</xdr:row>
      <xdr:rowOff>203947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F142CA09-3B30-7E32-E761-E24E010D4B8B}"/>
            </a:ext>
          </a:extLst>
        </xdr:cNvPr>
        <xdr:cNvGrpSpPr/>
      </xdr:nvGrpSpPr>
      <xdr:grpSpPr>
        <a:xfrm>
          <a:off x="494179" y="11151535"/>
          <a:ext cx="3917577" cy="3654237"/>
          <a:chOff x="493058" y="11441207"/>
          <a:chExt cx="3899648" cy="3711387"/>
        </a:xfrm>
      </xdr:grpSpPr>
      <xdr:pic>
        <xdr:nvPicPr>
          <xdr:cNvPr id="22" name="그림 21">
            <a:extLst>
              <a:ext uri="{FF2B5EF4-FFF2-40B4-BE49-F238E27FC236}">
                <a16:creationId xmlns:a16="http://schemas.microsoft.com/office/drawing/2014/main" id="{A31B39B2-5D90-E655-918E-07D752AD982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493058" y="11441207"/>
            <a:ext cx="3899648" cy="3585882"/>
          </a:xfrm>
          <a:prstGeom prst="rect">
            <a:avLst/>
          </a:prstGeom>
        </xdr:spPr>
      </xdr:pic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2074FCD5-F826-4788-983E-1E93F80D1737}"/>
              </a:ext>
            </a:extLst>
          </xdr:cNvPr>
          <xdr:cNvSpPr/>
        </xdr:nvSpPr>
        <xdr:spPr>
          <a:xfrm>
            <a:off x="2005852" y="12124766"/>
            <a:ext cx="918883" cy="1154206"/>
          </a:xfrm>
          <a:prstGeom prst="rect">
            <a:avLst/>
          </a:prstGeom>
          <a:noFill/>
          <a:ln w="28575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F0D59FBB-9FC6-4331-AC0A-50E0CB5C2552}"/>
              </a:ext>
            </a:extLst>
          </xdr:cNvPr>
          <xdr:cNvSpPr/>
        </xdr:nvSpPr>
        <xdr:spPr>
          <a:xfrm>
            <a:off x="2920238" y="12645030"/>
            <a:ext cx="393844" cy="227157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1</a:t>
            </a:r>
            <a:endParaRPr lang="ko-KR" altLang="en-US" sz="1200" b="1"/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D7DF45B3-9217-4332-B4EF-B41337F9E2DD}"/>
              </a:ext>
            </a:extLst>
          </xdr:cNvPr>
          <xdr:cNvSpPr/>
        </xdr:nvSpPr>
        <xdr:spPr>
          <a:xfrm>
            <a:off x="992841" y="13285695"/>
            <a:ext cx="385484" cy="732864"/>
          </a:xfrm>
          <a:prstGeom prst="rect">
            <a:avLst/>
          </a:prstGeom>
          <a:noFill/>
          <a:ln w="28575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9B7C6D1E-CBAC-4E2C-BAFB-9DCF871C6719}"/>
              </a:ext>
            </a:extLst>
          </xdr:cNvPr>
          <xdr:cNvSpPr/>
        </xdr:nvSpPr>
        <xdr:spPr>
          <a:xfrm>
            <a:off x="1391755" y="13548223"/>
            <a:ext cx="393844" cy="227157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3</a:t>
            </a:r>
            <a:endParaRPr lang="ko-KR" altLang="en-US" sz="1200" b="1"/>
          </a:p>
        </xdr:txBody>
      </xdr:sp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36BC2595-09AB-4E91-81BB-2D61C8A2B54B}"/>
              </a:ext>
            </a:extLst>
          </xdr:cNvPr>
          <xdr:cNvSpPr/>
        </xdr:nvSpPr>
        <xdr:spPr>
          <a:xfrm>
            <a:off x="694765" y="13628595"/>
            <a:ext cx="275666" cy="289111"/>
          </a:xfrm>
          <a:prstGeom prst="rect">
            <a:avLst/>
          </a:prstGeom>
          <a:noFill/>
          <a:ln w="28575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70A89B65-289A-40F7-A8F8-F831AFEC3E0F}"/>
              </a:ext>
            </a:extLst>
          </xdr:cNvPr>
          <xdr:cNvSpPr/>
        </xdr:nvSpPr>
        <xdr:spPr>
          <a:xfrm>
            <a:off x="703714" y="13913535"/>
            <a:ext cx="259992" cy="217083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2</a:t>
            </a:r>
            <a:endParaRPr lang="ko-KR" altLang="en-US" sz="1200" b="1"/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03F82661-96A8-4332-A9F4-25F1A8A18F31}"/>
              </a:ext>
            </a:extLst>
          </xdr:cNvPr>
          <xdr:cNvSpPr/>
        </xdr:nvSpPr>
        <xdr:spPr>
          <a:xfrm>
            <a:off x="3883959" y="13624113"/>
            <a:ext cx="275666" cy="289111"/>
          </a:xfrm>
          <a:prstGeom prst="rect">
            <a:avLst/>
          </a:prstGeom>
          <a:noFill/>
          <a:ln w="28575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FE16A35B-78F5-46E1-8570-728CE2DBED01}"/>
              </a:ext>
            </a:extLst>
          </xdr:cNvPr>
          <xdr:cNvSpPr/>
        </xdr:nvSpPr>
        <xdr:spPr>
          <a:xfrm>
            <a:off x="3892908" y="13909053"/>
            <a:ext cx="259992" cy="217083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4</a:t>
            </a:r>
            <a:endParaRPr lang="ko-KR" altLang="en-US" sz="1200" b="1"/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E2C31876-EBEA-4644-A649-D216A5DA1C0A}"/>
              </a:ext>
            </a:extLst>
          </xdr:cNvPr>
          <xdr:cNvSpPr/>
        </xdr:nvSpPr>
        <xdr:spPr>
          <a:xfrm>
            <a:off x="1120588" y="14527307"/>
            <a:ext cx="1322294" cy="398928"/>
          </a:xfrm>
          <a:prstGeom prst="rect">
            <a:avLst/>
          </a:prstGeom>
          <a:noFill/>
          <a:ln w="28575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42D89E87-65AC-4397-8C2D-BE12FDF116F2}"/>
              </a:ext>
            </a:extLst>
          </xdr:cNvPr>
          <xdr:cNvSpPr/>
        </xdr:nvSpPr>
        <xdr:spPr>
          <a:xfrm>
            <a:off x="1647250" y="14935511"/>
            <a:ext cx="259992" cy="217083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5</a:t>
            </a:r>
            <a:endParaRPr lang="ko-KR" altLang="en-US" sz="1200" b="1"/>
          </a:p>
        </xdr:txBody>
      </xdr:sp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8D3272AA-EF6E-440D-8205-4D27BDEE65EF}"/>
              </a:ext>
            </a:extLst>
          </xdr:cNvPr>
          <xdr:cNvSpPr/>
        </xdr:nvSpPr>
        <xdr:spPr>
          <a:xfrm>
            <a:off x="2438400" y="14522825"/>
            <a:ext cx="1322294" cy="398928"/>
          </a:xfrm>
          <a:prstGeom prst="rect">
            <a:avLst/>
          </a:prstGeom>
          <a:noFill/>
          <a:ln w="28575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994F925A-125B-44CB-A822-817A1A4E80A8}"/>
              </a:ext>
            </a:extLst>
          </xdr:cNvPr>
          <xdr:cNvSpPr/>
        </xdr:nvSpPr>
        <xdr:spPr>
          <a:xfrm>
            <a:off x="2965062" y="14931029"/>
            <a:ext cx="259992" cy="217083"/>
          </a:xfrm>
          <a:prstGeom prst="rect">
            <a:avLst/>
          </a:prstGeom>
          <a:solidFill>
            <a:srgbClr val="FF6565"/>
          </a:solidFill>
          <a:ln w="19050"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200" b="1"/>
              <a:t>6</a:t>
            </a:r>
            <a:endParaRPr lang="ko-KR" altLang="en-US" sz="1200" b="1"/>
          </a:p>
        </xdr:txBody>
      </xdr:sp>
    </xdr:grpSp>
    <xdr:clientData/>
  </xdr:twoCellAnchor>
  <xdr:twoCellAnchor>
    <xdr:from>
      <xdr:col>2</xdr:col>
      <xdr:colOff>145674</xdr:colOff>
      <xdr:row>81</xdr:row>
      <xdr:rowOff>33618</xdr:rowOff>
    </xdr:from>
    <xdr:to>
      <xdr:col>28</xdr:col>
      <xdr:colOff>179294</xdr:colOff>
      <xdr:row>93</xdr:row>
      <xdr:rowOff>713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E0CE0F4D-0175-DDF3-79D5-97F2501EB22B}"/>
            </a:ext>
          </a:extLst>
        </xdr:cNvPr>
        <xdr:cNvGrpSpPr/>
      </xdr:nvGrpSpPr>
      <xdr:grpSpPr>
        <a:xfrm>
          <a:off x="640974" y="21483918"/>
          <a:ext cx="6472520" cy="2481695"/>
          <a:chOff x="638733" y="17963030"/>
          <a:chExt cx="6443385" cy="2522036"/>
        </a:xfrm>
      </xdr:grpSpPr>
      <xdr:pic>
        <xdr:nvPicPr>
          <xdr:cNvPr id="35" name="그림 34">
            <a:extLst>
              <a:ext uri="{FF2B5EF4-FFF2-40B4-BE49-F238E27FC236}">
                <a16:creationId xmlns:a16="http://schemas.microsoft.com/office/drawing/2014/main" id="{78CE7B96-8299-33F7-02FF-8EA9528B547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638733" y="17963030"/>
            <a:ext cx="3518649" cy="2522036"/>
          </a:xfrm>
          <a:prstGeom prst="rect">
            <a:avLst/>
          </a:prstGeom>
        </xdr:spPr>
      </xdr:pic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D71285C6-8833-4C2F-96B5-4EAC13A70374}"/>
              </a:ext>
            </a:extLst>
          </xdr:cNvPr>
          <xdr:cNvSpPr/>
        </xdr:nvSpPr>
        <xdr:spPr>
          <a:xfrm>
            <a:off x="750795" y="18332823"/>
            <a:ext cx="3328146" cy="1591236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B349A708-0C21-40C2-A094-D4209A658622}"/>
              </a:ext>
            </a:extLst>
          </xdr:cNvPr>
          <xdr:cNvSpPr/>
        </xdr:nvSpPr>
        <xdr:spPr>
          <a:xfrm>
            <a:off x="4085352" y="18986128"/>
            <a:ext cx="2996766" cy="310476"/>
          </a:xfrm>
          <a:prstGeom prst="rect">
            <a:avLst/>
          </a:prstGeom>
          <a:solidFill>
            <a:srgbClr val="FF6565"/>
          </a:solidFill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 b="1"/>
              <a:t>알림 설명</a:t>
            </a:r>
            <a:r>
              <a:rPr lang="en-US" altLang="ko-KR" sz="1100" b="1"/>
              <a:t>: </a:t>
            </a:r>
            <a:r>
              <a:rPr lang="ko-KR" altLang="en-US" sz="1100" b="1"/>
              <a:t>이벤트 재화가 부족함에 대한 멘트</a:t>
            </a:r>
            <a:endParaRPr lang="ko-KR" altLang="en-US" sz="1100" b="0"/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50043DA0-9587-406C-A407-3BD0D955DAF7}"/>
              </a:ext>
            </a:extLst>
          </xdr:cNvPr>
          <xdr:cNvSpPr/>
        </xdr:nvSpPr>
        <xdr:spPr>
          <a:xfrm>
            <a:off x="1788459" y="20002499"/>
            <a:ext cx="1203511" cy="369795"/>
          </a:xfrm>
          <a:prstGeom prst="rect">
            <a:avLst/>
          </a:prstGeom>
          <a:noFill/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 b="1"/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C92427F4-41EA-4A1F-9CF2-E28D012E497D}"/>
              </a:ext>
            </a:extLst>
          </xdr:cNvPr>
          <xdr:cNvSpPr/>
        </xdr:nvSpPr>
        <xdr:spPr>
          <a:xfrm>
            <a:off x="3016310" y="20034998"/>
            <a:ext cx="2463366" cy="310476"/>
          </a:xfrm>
          <a:prstGeom prst="rect">
            <a:avLst/>
          </a:prstGeom>
          <a:solidFill>
            <a:srgbClr val="FF6565"/>
          </a:solidFill>
          <a:ln w="19050">
            <a:solidFill>
              <a:srgbClr val="FF6565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ko-KR" altLang="en-US" sz="1100" b="1"/>
              <a:t>확인 버튼</a:t>
            </a:r>
            <a:r>
              <a:rPr lang="en-US" altLang="ko-KR" sz="1100" b="1"/>
              <a:t>: </a:t>
            </a:r>
            <a:r>
              <a:rPr lang="ko-KR" altLang="en-US" sz="1100" b="1"/>
              <a:t>터치 시 알림 창이 사라짐</a:t>
            </a:r>
            <a:endParaRPr lang="ko-KR" altLang="en-US" sz="1100" b="0"/>
          </a:p>
        </xdr:txBody>
      </xdr:sp>
    </xdr:grpSp>
    <xdr:clientData/>
  </xdr:twoCellAnchor>
  <xdr:twoCellAnchor editAs="oneCell">
    <xdr:from>
      <xdr:col>21</xdr:col>
      <xdr:colOff>11206</xdr:colOff>
      <xdr:row>36</xdr:row>
      <xdr:rowOff>493058</xdr:rowOff>
    </xdr:from>
    <xdr:to>
      <xdr:col>25</xdr:col>
      <xdr:colOff>206343</xdr:colOff>
      <xdr:row>39</xdr:row>
      <xdr:rowOff>1612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854EAF97-CDB2-54DE-DD2F-5170578704FC}"/>
            </a:ext>
            <a:ext uri="{147F2762-F138-4A5C-976F-8EAC2B608ADB}">
              <a16:predDERef xmlns:a16="http://schemas.microsoft.com/office/drawing/2014/main" pred="{E0CE0F4D-0175-DDF3-79D5-97F2501EB2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188324" y="8292352"/>
          <a:ext cx="1181254" cy="14471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224117</xdr:colOff>
      <xdr:row>40</xdr:row>
      <xdr:rowOff>67235</xdr:rowOff>
    </xdr:from>
    <xdr:to>
      <xdr:col>15</xdr:col>
      <xdr:colOff>205693</xdr:colOff>
      <xdr:row>49</xdr:row>
      <xdr:rowOff>100853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2AAE21-BB7E-2710-AD32-2C203AD04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0646" y="4964206"/>
          <a:ext cx="3500223" cy="194982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235325</xdr:colOff>
      <xdr:row>5</xdr:row>
      <xdr:rowOff>112059</xdr:rowOff>
    </xdr:from>
    <xdr:to>
      <xdr:col>15</xdr:col>
      <xdr:colOff>132230</xdr:colOff>
      <xdr:row>16</xdr:row>
      <xdr:rowOff>168088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A99418E-87F4-55D9-131D-2B7D1BF20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81854" y="1389530"/>
          <a:ext cx="3415552" cy="239805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21</xdr:row>
      <xdr:rowOff>0</xdr:rowOff>
    </xdr:from>
    <xdr:to>
      <xdr:col>15</xdr:col>
      <xdr:colOff>112059</xdr:colOff>
      <xdr:row>36</xdr:row>
      <xdr:rowOff>1843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021FA10-0EF6-915F-D23D-C826813E9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26677" y="4684059"/>
          <a:ext cx="3350558" cy="31955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64B02-052F-4C92-838A-B16BC648E328}">
  <dimension ref="A1:AK20"/>
  <sheetViews>
    <sheetView showGridLines="0" zoomScaleNormal="100" workbookViewId="0">
      <selection activeCell="T18" sqref="T18"/>
    </sheetView>
  </sheetViews>
  <sheetFormatPr defaultColWidth="3.25" defaultRowHeight="16.5"/>
  <cols>
    <col min="2" max="2" width="3.875" customWidth="1"/>
    <col min="3" max="3" width="3.625" customWidth="1"/>
  </cols>
  <sheetData>
    <row r="1" spans="1:37" ht="33.75" customHeight="1">
      <c r="A1" s="44" t="s">
        <v>7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</row>
    <row r="3" spans="1:37">
      <c r="A3" s="6" t="s">
        <v>0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</row>
    <row r="5" spans="1:37">
      <c r="B5" s="20" t="s">
        <v>1</v>
      </c>
      <c r="C5" s="20"/>
      <c r="D5" s="20"/>
      <c r="E5" s="20"/>
    </row>
    <row r="6" spans="1:37">
      <c r="C6" s="3" t="s">
        <v>362</v>
      </c>
    </row>
    <row r="8" spans="1:37">
      <c r="B8" s="20" t="s">
        <v>4</v>
      </c>
      <c r="C8" s="20"/>
      <c r="D8" s="20"/>
      <c r="E8" s="20"/>
      <c r="F8" s="20"/>
      <c r="G8" s="20"/>
      <c r="H8" s="20"/>
    </row>
    <row r="9" spans="1:37" s="1" customFormat="1">
      <c r="B9" s="2"/>
      <c r="C9" s="4" t="s">
        <v>363</v>
      </c>
      <c r="D9" s="2"/>
      <c r="E9" s="2"/>
      <c r="F9" s="2"/>
      <c r="G9" s="2"/>
      <c r="H9" s="2"/>
    </row>
    <row r="10" spans="1:37" s="1" customFormat="1">
      <c r="B10" s="2"/>
      <c r="C10" s="4" t="s">
        <v>364</v>
      </c>
      <c r="D10" s="2"/>
      <c r="E10" s="2"/>
      <c r="F10" s="2"/>
      <c r="G10" s="2"/>
      <c r="H10" s="2"/>
    </row>
    <row r="11" spans="1:37">
      <c r="C11" s="3" t="s">
        <v>365</v>
      </c>
    </row>
    <row r="12" spans="1:37">
      <c r="C12" s="3" t="s">
        <v>366</v>
      </c>
    </row>
    <row r="13" spans="1:37">
      <c r="C13" s="3"/>
      <c r="D13" s="24" t="s">
        <v>160</v>
      </c>
    </row>
    <row r="15" spans="1:37">
      <c r="B15" s="20" t="s">
        <v>2</v>
      </c>
      <c r="C15" s="20"/>
      <c r="D15" s="20"/>
      <c r="E15" s="20"/>
    </row>
    <row r="16" spans="1:37">
      <c r="C16" s="3" t="s">
        <v>367</v>
      </c>
    </row>
    <row r="17" spans="2:6">
      <c r="D17" s="24" t="s">
        <v>14</v>
      </c>
    </row>
    <row r="19" spans="2:6">
      <c r="B19" s="20" t="s">
        <v>5</v>
      </c>
      <c r="C19" s="20"/>
      <c r="D19" s="20"/>
      <c r="E19" s="20"/>
      <c r="F19" s="20"/>
    </row>
    <row r="20" spans="2:6">
      <c r="C20" s="3" t="s">
        <v>368</v>
      </c>
    </row>
  </sheetData>
  <mergeCells count="1">
    <mergeCell ref="A1:AK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4AC27-65CD-4E6F-AE11-AF355AE8B306}">
  <dimension ref="A1:BP142"/>
  <sheetViews>
    <sheetView showGridLines="0" zoomScale="85" zoomScaleNormal="85" workbookViewId="0">
      <selection activeCell="AT99" sqref="AT99"/>
    </sheetView>
  </sheetViews>
  <sheetFormatPr defaultColWidth="3.25" defaultRowHeight="16.5"/>
  <cols>
    <col min="1" max="2" width="3.25" style="7"/>
    <col min="3" max="3" width="3.5" style="7" customWidth="1"/>
    <col min="4" max="11" width="3.25" style="7"/>
    <col min="12" max="12" width="3.5" style="7" customWidth="1"/>
    <col min="13" max="13" width="3.625" style="7" customWidth="1"/>
    <col min="14" max="14" width="3.75" style="7" customWidth="1"/>
    <col min="15" max="15" width="4.25" style="7" customWidth="1"/>
    <col min="16" max="16" width="3.875" style="7" customWidth="1"/>
    <col min="17" max="21" width="3.5" style="7" customWidth="1"/>
    <col min="22" max="28" width="3.25" style="7"/>
    <col min="29" max="30" width="3.5" style="7" customWidth="1"/>
    <col min="31" max="31" width="3.75" style="7" customWidth="1"/>
    <col min="32" max="32" width="3.375" style="7" customWidth="1"/>
    <col min="33" max="45" width="3.25" style="7"/>
    <col min="46" max="46" width="3.75" style="7" customWidth="1"/>
    <col min="47" max="47" width="4" style="7" customWidth="1"/>
    <col min="48" max="49" width="3.75" style="7" customWidth="1"/>
    <col min="50" max="50" width="4.375" style="7" customWidth="1"/>
    <col min="51" max="52" width="3.75" style="7" customWidth="1"/>
    <col min="53" max="53" width="3.375" style="7" customWidth="1"/>
    <col min="54" max="16384" width="3.25" style="7"/>
  </cols>
  <sheetData>
    <row r="1" spans="1:65" ht="33.75" customHeight="1">
      <c r="A1" s="44" t="s">
        <v>8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</row>
    <row r="3" spans="1:65">
      <c r="A3" s="8" t="s">
        <v>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</row>
    <row r="5" spans="1:65">
      <c r="B5" s="21" t="s">
        <v>15</v>
      </c>
      <c r="C5" s="21"/>
    </row>
    <row r="6" spans="1:65">
      <c r="C6" s="11" t="s">
        <v>369</v>
      </c>
    </row>
    <row r="7" spans="1:65">
      <c r="D7" s="25" t="s">
        <v>16</v>
      </c>
    </row>
    <row r="8" spans="1:65">
      <c r="C8" s="11" t="s">
        <v>370</v>
      </c>
    </row>
    <row r="10" spans="1:65">
      <c r="A10" s="8" t="s">
        <v>3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</row>
    <row r="12" spans="1:65">
      <c r="B12" s="21" t="s">
        <v>24</v>
      </c>
      <c r="C12" s="21"/>
      <c r="D12" s="21"/>
    </row>
    <row r="14" spans="1:65">
      <c r="C14" s="12"/>
    </row>
    <row r="33" spans="3:68">
      <c r="C33" s="22" t="s">
        <v>17</v>
      </c>
      <c r="D33" s="22"/>
      <c r="E33" s="22"/>
      <c r="F33" s="23"/>
    </row>
    <row r="34" spans="3:68" ht="8.25" customHeight="1" thickBot="1"/>
    <row r="35" spans="3:68" s="16" customFormat="1">
      <c r="D35" s="59" t="s">
        <v>18</v>
      </c>
      <c r="E35" s="51"/>
      <c r="F35" s="51" t="s">
        <v>19</v>
      </c>
      <c r="G35" s="51"/>
      <c r="H35" s="51"/>
      <c r="I35" s="51"/>
      <c r="J35" s="51"/>
      <c r="K35" s="51"/>
      <c r="L35" s="51" t="s">
        <v>21</v>
      </c>
      <c r="M35" s="51"/>
      <c r="N35" s="51"/>
      <c r="O35" s="51"/>
      <c r="P35" s="51"/>
      <c r="Q35" s="51"/>
      <c r="R35" s="51"/>
      <c r="S35" s="51"/>
      <c r="T35" s="51"/>
      <c r="U35" s="51"/>
      <c r="V35" s="51" t="s">
        <v>22</v>
      </c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2"/>
      <c r="AP35" s="7"/>
    </row>
    <row r="36" spans="3:68" s="16" customFormat="1">
      <c r="D36" s="67">
        <v>1</v>
      </c>
      <c r="E36" s="63"/>
      <c r="F36" s="63" t="s">
        <v>23</v>
      </c>
      <c r="G36" s="63"/>
      <c r="H36" s="63"/>
      <c r="I36" s="63"/>
      <c r="J36" s="63"/>
      <c r="K36" s="63"/>
      <c r="L36" s="63" t="s">
        <v>26</v>
      </c>
      <c r="M36" s="63"/>
      <c r="N36" s="63"/>
      <c r="O36" s="63"/>
      <c r="P36" s="63"/>
      <c r="Q36" s="63"/>
      <c r="R36" s="63"/>
      <c r="S36" s="63"/>
      <c r="T36" s="63"/>
      <c r="U36" s="63"/>
      <c r="V36" s="63" t="s">
        <v>27</v>
      </c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4"/>
    </row>
    <row r="37" spans="3:68" s="16" customFormat="1">
      <c r="D37" s="67">
        <v>2</v>
      </c>
      <c r="E37" s="63"/>
      <c r="F37" s="63" t="s">
        <v>67</v>
      </c>
      <c r="G37" s="63"/>
      <c r="H37" s="63"/>
      <c r="I37" s="63"/>
      <c r="J37" s="63"/>
      <c r="K37" s="63"/>
      <c r="L37" s="63" t="s">
        <v>28</v>
      </c>
      <c r="M37" s="63"/>
      <c r="N37" s="63"/>
      <c r="O37" s="63"/>
      <c r="P37" s="63"/>
      <c r="Q37" s="63"/>
      <c r="R37" s="63"/>
      <c r="S37" s="63"/>
      <c r="T37" s="63"/>
      <c r="U37" s="63"/>
      <c r="V37" s="63" t="s">
        <v>29</v>
      </c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4"/>
    </row>
    <row r="38" spans="3:68" s="16" customFormat="1" ht="66.75" customHeight="1" thickBot="1">
      <c r="D38" s="73">
        <v>3</v>
      </c>
      <c r="E38" s="72"/>
      <c r="F38" s="72" t="s">
        <v>68</v>
      </c>
      <c r="G38" s="72"/>
      <c r="H38" s="72"/>
      <c r="I38" s="72"/>
      <c r="J38" s="72"/>
      <c r="K38" s="72"/>
      <c r="L38" s="65" t="s">
        <v>372</v>
      </c>
      <c r="M38" s="72"/>
      <c r="N38" s="72"/>
      <c r="O38" s="72"/>
      <c r="P38" s="72"/>
      <c r="Q38" s="72"/>
      <c r="R38" s="72"/>
      <c r="S38" s="72"/>
      <c r="T38" s="72"/>
      <c r="U38" s="72"/>
      <c r="V38" s="65" t="s">
        <v>371</v>
      </c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6"/>
    </row>
    <row r="39" spans="3:68" s="16" customFormat="1" ht="21" customHeight="1">
      <c r="D39" s="18"/>
      <c r="E39" s="18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3:68">
      <c r="C40" s="13" t="s">
        <v>20</v>
      </c>
      <c r="D40" s="13"/>
      <c r="E40" s="13"/>
      <c r="F40" s="13"/>
      <c r="G40" s="13"/>
      <c r="H40" s="13"/>
    </row>
    <row r="41" spans="3:68" ht="10.5" customHeight="1" thickBot="1"/>
    <row r="42" spans="3:68">
      <c r="D42" s="59" t="s">
        <v>18</v>
      </c>
      <c r="E42" s="51"/>
      <c r="F42" s="51" t="s">
        <v>19</v>
      </c>
      <c r="G42" s="51"/>
      <c r="H42" s="51"/>
      <c r="I42" s="51"/>
      <c r="J42" s="51"/>
      <c r="K42" s="51"/>
      <c r="L42" s="51" t="s">
        <v>21</v>
      </c>
      <c r="M42" s="51"/>
      <c r="N42" s="51"/>
      <c r="O42" s="51"/>
      <c r="P42" s="51"/>
      <c r="Q42" s="51"/>
      <c r="R42" s="51"/>
      <c r="S42" s="51"/>
      <c r="T42" s="51"/>
      <c r="U42" s="51"/>
      <c r="V42" s="51" t="s">
        <v>22</v>
      </c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2"/>
      <c r="AJ42" s="51" t="s">
        <v>25</v>
      </c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2"/>
    </row>
    <row r="43" spans="3:68">
      <c r="D43" s="67">
        <v>4</v>
      </c>
      <c r="E43" s="63"/>
      <c r="F43" s="63" t="s">
        <v>336</v>
      </c>
      <c r="G43" s="63"/>
      <c r="H43" s="63"/>
      <c r="I43" s="63"/>
      <c r="J43" s="63"/>
      <c r="K43" s="63"/>
      <c r="L43" s="63" t="s">
        <v>33</v>
      </c>
      <c r="M43" s="63"/>
      <c r="N43" s="63"/>
      <c r="O43" s="63"/>
      <c r="P43" s="63"/>
      <c r="Q43" s="63"/>
      <c r="R43" s="63"/>
      <c r="S43" s="63"/>
      <c r="T43" s="63"/>
      <c r="U43" s="63"/>
      <c r="V43" s="63" t="s">
        <v>34</v>
      </c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4"/>
      <c r="AJ43" s="63" t="s">
        <v>37</v>
      </c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4"/>
    </row>
    <row r="44" spans="3:68">
      <c r="D44" s="67">
        <v>5</v>
      </c>
      <c r="E44" s="63"/>
      <c r="F44" s="63" t="s">
        <v>30</v>
      </c>
      <c r="G44" s="63"/>
      <c r="H44" s="63"/>
      <c r="I44" s="63"/>
      <c r="J44" s="63"/>
      <c r="K44" s="63"/>
      <c r="L44" s="63" t="s">
        <v>35</v>
      </c>
      <c r="M44" s="63"/>
      <c r="N44" s="63"/>
      <c r="O44" s="63"/>
      <c r="P44" s="63"/>
      <c r="Q44" s="63"/>
      <c r="R44" s="63"/>
      <c r="S44" s="63"/>
      <c r="T44" s="63"/>
      <c r="U44" s="63"/>
      <c r="V44" s="63" t="s">
        <v>36</v>
      </c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4"/>
      <c r="AJ44" s="63" t="s">
        <v>38</v>
      </c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4"/>
    </row>
    <row r="45" spans="3:68" ht="53.25" customHeight="1">
      <c r="D45" s="67">
        <v>6</v>
      </c>
      <c r="E45" s="63"/>
      <c r="F45" s="63" t="s">
        <v>31</v>
      </c>
      <c r="G45" s="63"/>
      <c r="H45" s="63"/>
      <c r="I45" s="63"/>
      <c r="J45" s="63"/>
      <c r="K45" s="63"/>
      <c r="L45" s="68" t="s">
        <v>69</v>
      </c>
      <c r="M45" s="63"/>
      <c r="N45" s="63"/>
      <c r="O45" s="63"/>
      <c r="P45" s="63"/>
      <c r="Q45" s="63"/>
      <c r="R45" s="63"/>
      <c r="S45" s="63"/>
      <c r="T45" s="63"/>
      <c r="U45" s="63"/>
      <c r="V45" s="68" t="s">
        <v>337</v>
      </c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9"/>
      <c r="AJ45" s="63" t="s">
        <v>39</v>
      </c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4"/>
    </row>
    <row r="46" spans="3:68" ht="52.5" customHeight="1">
      <c r="D46" s="67">
        <v>7</v>
      </c>
      <c r="E46" s="63"/>
      <c r="F46" s="63" t="s">
        <v>32</v>
      </c>
      <c r="G46" s="63"/>
      <c r="H46" s="63"/>
      <c r="I46" s="63"/>
      <c r="J46" s="63"/>
      <c r="K46" s="63"/>
      <c r="L46" s="68" t="s">
        <v>70</v>
      </c>
      <c r="M46" s="63"/>
      <c r="N46" s="63"/>
      <c r="O46" s="63"/>
      <c r="P46" s="63"/>
      <c r="Q46" s="63"/>
      <c r="R46" s="63"/>
      <c r="S46" s="63"/>
      <c r="T46" s="63"/>
      <c r="U46" s="63"/>
      <c r="V46" s="68" t="s">
        <v>338</v>
      </c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9"/>
      <c r="AJ46" s="63" t="s">
        <v>40</v>
      </c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4"/>
    </row>
    <row r="47" spans="3:68" ht="409.5" customHeight="1" thickBot="1">
      <c r="D47" s="70">
        <v>8</v>
      </c>
      <c r="E47" s="71"/>
      <c r="F47" s="72" t="s">
        <v>71</v>
      </c>
      <c r="G47" s="72"/>
      <c r="H47" s="72"/>
      <c r="I47" s="72"/>
      <c r="J47" s="72"/>
      <c r="K47" s="72"/>
      <c r="L47" s="65" t="s">
        <v>339</v>
      </c>
      <c r="M47" s="72"/>
      <c r="N47" s="72"/>
      <c r="O47" s="72"/>
      <c r="P47" s="72"/>
      <c r="Q47" s="72"/>
      <c r="R47" s="72"/>
      <c r="S47" s="72"/>
      <c r="T47" s="72"/>
      <c r="U47" s="72"/>
      <c r="V47" s="65" t="s">
        <v>72</v>
      </c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6"/>
      <c r="AJ47" s="65" t="s">
        <v>73</v>
      </c>
      <c r="AK47" s="65"/>
      <c r="AL47" s="65"/>
      <c r="AM47" s="65"/>
      <c r="AN47" s="65"/>
      <c r="AO47" s="65"/>
      <c r="AP47" s="65"/>
      <c r="AQ47" s="65"/>
      <c r="AR47" s="65"/>
      <c r="AS47" s="65"/>
      <c r="AT47" s="65"/>
      <c r="AU47" s="65"/>
      <c r="AV47" s="65"/>
      <c r="AW47" s="66"/>
      <c r="AX47" s="49" t="s">
        <v>89</v>
      </c>
      <c r="AY47" s="50"/>
      <c r="AZ47" s="50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</row>
    <row r="50" spans="2:4">
      <c r="B50" s="21" t="s">
        <v>53</v>
      </c>
      <c r="C50" s="21"/>
      <c r="D50" s="21"/>
    </row>
    <row r="74" spans="3:49">
      <c r="C74" s="22" t="s">
        <v>74</v>
      </c>
      <c r="D74" s="22"/>
      <c r="E74" s="22"/>
      <c r="F74" s="23"/>
    </row>
    <row r="75" spans="3:49" ht="11.25" customHeight="1" thickBot="1"/>
    <row r="76" spans="3:49" s="14" customFormat="1" ht="291" customHeight="1" thickBot="1">
      <c r="D76" s="60" t="s">
        <v>75</v>
      </c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2"/>
    </row>
    <row r="77" spans="3:49" ht="5.25" customHeight="1"/>
    <row r="78" spans="3:49">
      <c r="E78" s="25" t="s">
        <v>76</v>
      </c>
    </row>
    <row r="79" spans="3:49">
      <c r="E79" s="26" t="s">
        <v>77</v>
      </c>
    </row>
    <row r="80" spans="3:49">
      <c r="E80" s="26" t="s">
        <v>78</v>
      </c>
    </row>
    <row r="82" spans="2:5">
      <c r="B82" s="21" t="s">
        <v>82</v>
      </c>
      <c r="C82" s="21"/>
      <c r="D82" s="21"/>
      <c r="E82" s="21"/>
    </row>
    <row r="83" spans="2:5">
      <c r="B83" s="31"/>
      <c r="C83" s="31"/>
      <c r="D83" s="31"/>
      <c r="E83" s="31"/>
    </row>
    <row r="84" spans="2:5">
      <c r="B84" s="31"/>
      <c r="C84" s="31" t="s">
        <v>132</v>
      </c>
      <c r="D84" s="31"/>
      <c r="E84" s="31"/>
    </row>
    <row r="101" spans="1:65">
      <c r="C101" s="11" t="s">
        <v>83</v>
      </c>
    </row>
    <row r="102" spans="1:65">
      <c r="D102" s="25" t="s">
        <v>84</v>
      </c>
    </row>
    <row r="103" spans="1:65">
      <c r="C103" s="11" t="s">
        <v>85</v>
      </c>
    </row>
    <row r="104" spans="1:65">
      <c r="D104" s="25" t="s">
        <v>86</v>
      </c>
    </row>
    <row r="106" spans="1:65">
      <c r="A106" s="8" t="s">
        <v>6</v>
      </c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</row>
    <row r="108" spans="1:65">
      <c r="B108" s="10" t="s">
        <v>52</v>
      </c>
      <c r="C108" s="10"/>
      <c r="D108" s="10"/>
      <c r="E108" s="10"/>
    </row>
    <row r="109" spans="1:65" ht="6" customHeight="1"/>
    <row r="110" spans="1:65">
      <c r="C110" s="27" t="s">
        <v>79</v>
      </c>
    </row>
    <row r="111" spans="1:65">
      <c r="D111" s="11" t="s">
        <v>56</v>
      </c>
    </row>
    <row r="112" spans="1:65">
      <c r="E112" s="7" t="s">
        <v>54</v>
      </c>
    </row>
    <row r="113" spans="2:56">
      <c r="F113" s="25" t="s">
        <v>58</v>
      </c>
    </row>
    <row r="114" spans="2:56">
      <c r="E114" s="7" t="s">
        <v>55</v>
      </c>
    </row>
    <row r="115" spans="2:56">
      <c r="D115" s="11" t="s">
        <v>57</v>
      </c>
    </row>
    <row r="116" spans="2:56">
      <c r="D116" s="11"/>
      <c r="E116" s="25" t="s">
        <v>59</v>
      </c>
    </row>
    <row r="117" spans="2:56">
      <c r="C117" s="27" t="s">
        <v>80</v>
      </c>
    </row>
    <row r="119" spans="2:56">
      <c r="B119" s="10" t="s">
        <v>41</v>
      </c>
      <c r="C119" s="10"/>
      <c r="D119" s="10"/>
    </row>
    <row r="120" spans="2:56" ht="7.5" customHeight="1" thickBot="1"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</row>
    <row r="121" spans="2:56">
      <c r="C121" s="59" t="s">
        <v>42</v>
      </c>
      <c r="D121" s="51"/>
      <c r="E121" s="51" t="s">
        <v>43</v>
      </c>
      <c r="F121" s="51"/>
      <c r="G121" s="51"/>
      <c r="H121" s="51"/>
      <c r="I121" s="51"/>
      <c r="J121" s="51"/>
      <c r="K121" s="51"/>
      <c r="L121" s="51" t="s">
        <v>44</v>
      </c>
      <c r="M121" s="51"/>
      <c r="N121" s="51"/>
      <c r="O121" s="51" t="s">
        <v>51</v>
      </c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 t="s">
        <v>81</v>
      </c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2"/>
    </row>
    <row r="122" spans="2:56" ht="45" customHeight="1">
      <c r="C122" s="56">
        <v>1</v>
      </c>
      <c r="D122" s="57"/>
      <c r="E122" s="57" t="s">
        <v>45</v>
      </c>
      <c r="F122" s="57"/>
      <c r="G122" s="57"/>
      <c r="H122" s="57"/>
      <c r="I122" s="57"/>
      <c r="J122" s="57"/>
      <c r="K122" s="57"/>
      <c r="L122" s="58">
        <v>10</v>
      </c>
      <c r="M122" s="58"/>
      <c r="N122" s="58"/>
      <c r="O122" s="57" t="s">
        <v>60</v>
      </c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45" t="s">
        <v>109</v>
      </c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6"/>
    </row>
    <row r="123" spans="2:56" ht="34.5" customHeight="1">
      <c r="C123" s="56">
        <v>2</v>
      </c>
      <c r="D123" s="57"/>
      <c r="E123" s="57" t="s">
        <v>46</v>
      </c>
      <c r="F123" s="57"/>
      <c r="G123" s="57"/>
      <c r="H123" s="57"/>
      <c r="I123" s="57"/>
      <c r="J123" s="57"/>
      <c r="K123" s="57"/>
      <c r="L123" s="58">
        <v>60000</v>
      </c>
      <c r="M123" s="58"/>
      <c r="N123" s="58"/>
      <c r="O123" s="57" t="s">
        <v>61</v>
      </c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45" t="s">
        <v>110</v>
      </c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6"/>
    </row>
    <row r="124" spans="2:56" ht="65.25" customHeight="1">
      <c r="C124" s="56">
        <v>3</v>
      </c>
      <c r="D124" s="57"/>
      <c r="E124" s="57" t="s">
        <v>169</v>
      </c>
      <c r="F124" s="57"/>
      <c r="G124" s="57"/>
      <c r="H124" s="57"/>
      <c r="I124" s="57"/>
      <c r="J124" s="57"/>
      <c r="K124" s="57"/>
      <c r="L124" s="58">
        <v>10</v>
      </c>
      <c r="M124" s="58"/>
      <c r="N124" s="58"/>
      <c r="O124" s="57" t="s">
        <v>62</v>
      </c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45" t="s">
        <v>209</v>
      </c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6"/>
    </row>
    <row r="125" spans="2:56" ht="92.25" customHeight="1">
      <c r="C125" s="56">
        <v>4</v>
      </c>
      <c r="D125" s="57"/>
      <c r="E125" s="57" t="s">
        <v>47</v>
      </c>
      <c r="F125" s="57"/>
      <c r="G125" s="57"/>
      <c r="H125" s="57"/>
      <c r="I125" s="57"/>
      <c r="J125" s="57"/>
      <c r="K125" s="57"/>
      <c r="L125" s="58">
        <v>10</v>
      </c>
      <c r="M125" s="58"/>
      <c r="N125" s="58"/>
      <c r="O125" s="57" t="s">
        <v>63</v>
      </c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45" t="s">
        <v>111</v>
      </c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6"/>
    </row>
    <row r="126" spans="2:56" ht="60" customHeight="1">
      <c r="C126" s="56">
        <v>5</v>
      </c>
      <c r="D126" s="57"/>
      <c r="E126" s="57" t="s">
        <v>48</v>
      </c>
      <c r="F126" s="57"/>
      <c r="G126" s="57"/>
      <c r="H126" s="57"/>
      <c r="I126" s="57"/>
      <c r="J126" s="57"/>
      <c r="K126" s="57"/>
      <c r="L126" s="58">
        <v>60000</v>
      </c>
      <c r="M126" s="58"/>
      <c r="N126" s="58"/>
      <c r="O126" s="57" t="s">
        <v>64</v>
      </c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45" t="s">
        <v>112</v>
      </c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6"/>
    </row>
    <row r="127" spans="2:56" ht="44.25" customHeight="1">
      <c r="C127" s="56">
        <v>6</v>
      </c>
      <c r="D127" s="57"/>
      <c r="E127" s="57" t="s">
        <v>49</v>
      </c>
      <c r="F127" s="57"/>
      <c r="G127" s="57"/>
      <c r="H127" s="57"/>
      <c r="I127" s="57"/>
      <c r="J127" s="57"/>
      <c r="K127" s="57"/>
      <c r="L127" s="58">
        <v>10</v>
      </c>
      <c r="M127" s="58"/>
      <c r="N127" s="58"/>
      <c r="O127" s="57" t="s">
        <v>65</v>
      </c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45" t="s">
        <v>265</v>
      </c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6"/>
    </row>
    <row r="128" spans="2:56" ht="35.25" customHeight="1" thickBot="1">
      <c r="C128" s="53">
        <v>7</v>
      </c>
      <c r="D128" s="54"/>
      <c r="E128" s="54" t="s">
        <v>50</v>
      </c>
      <c r="F128" s="54"/>
      <c r="G128" s="54"/>
      <c r="H128" s="54"/>
      <c r="I128" s="54"/>
      <c r="J128" s="54"/>
      <c r="K128" s="54"/>
      <c r="L128" s="55">
        <v>1</v>
      </c>
      <c r="M128" s="55"/>
      <c r="N128" s="55"/>
      <c r="O128" s="54" t="s">
        <v>66</v>
      </c>
      <c r="P128" s="54"/>
      <c r="Q128" s="54"/>
      <c r="R128" s="54"/>
      <c r="S128" s="54"/>
      <c r="T128" s="54"/>
      <c r="U128" s="54"/>
      <c r="V128" s="54"/>
      <c r="W128" s="54"/>
      <c r="X128" s="54"/>
      <c r="Y128" s="54"/>
      <c r="Z128" s="54"/>
      <c r="AA128" s="47" t="s">
        <v>113</v>
      </c>
      <c r="AB128" s="47"/>
      <c r="AC128" s="47"/>
      <c r="AD128" s="47"/>
      <c r="AE128" s="47"/>
      <c r="AF128" s="47"/>
      <c r="AG128" s="47"/>
      <c r="AH128" s="47"/>
      <c r="AI128" s="47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7"/>
      <c r="BB128" s="47"/>
      <c r="BC128" s="47"/>
      <c r="BD128" s="48"/>
    </row>
    <row r="135" spans="12:12">
      <c r="L135" s="15"/>
    </row>
    <row r="136" spans="12:12">
      <c r="L136" s="15"/>
    </row>
    <row r="141" spans="12:12">
      <c r="L141" s="15"/>
    </row>
    <row r="142" spans="12:12">
      <c r="L142" s="15"/>
    </row>
  </sheetData>
  <mergeCells count="89">
    <mergeCell ref="D37:E37"/>
    <mergeCell ref="D38:E38"/>
    <mergeCell ref="F36:K36"/>
    <mergeCell ref="L36:U36"/>
    <mergeCell ref="V36:AI36"/>
    <mergeCell ref="F37:K37"/>
    <mergeCell ref="L37:U37"/>
    <mergeCell ref="V37:AI37"/>
    <mergeCell ref="F38:K38"/>
    <mergeCell ref="L38:U38"/>
    <mergeCell ref="V38:AI38"/>
    <mergeCell ref="D35:E35"/>
    <mergeCell ref="F35:K35"/>
    <mergeCell ref="L35:U35"/>
    <mergeCell ref="V35:AI35"/>
    <mergeCell ref="D36:E36"/>
    <mergeCell ref="D42:E42"/>
    <mergeCell ref="F42:K42"/>
    <mergeCell ref="L42:U42"/>
    <mergeCell ref="V42:AI42"/>
    <mergeCell ref="D43:E43"/>
    <mergeCell ref="F43:K43"/>
    <mergeCell ref="L43:U43"/>
    <mergeCell ref="V43:AI43"/>
    <mergeCell ref="V46:AI46"/>
    <mergeCell ref="D47:E47"/>
    <mergeCell ref="F47:K47"/>
    <mergeCell ref="L47:U47"/>
    <mergeCell ref="V47:AI47"/>
    <mergeCell ref="D46:E46"/>
    <mergeCell ref="AJ42:AW42"/>
    <mergeCell ref="AJ43:AW43"/>
    <mergeCell ref="AJ46:AW46"/>
    <mergeCell ref="AJ47:AW47"/>
    <mergeCell ref="D45:E45"/>
    <mergeCell ref="F45:K45"/>
    <mergeCell ref="L45:U45"/>
    <mergeCell ref="V45:AI45"/>
    <mergeCell ref="AJ45:AW45"/>
    <mergeCell ref="D44:E44"/>
    <mergeCell ref="F44:K44"/>
    <mergeCell ref="L44:U44"/>
    <mergeCell ref="V44:AI44"/>
    <mergeCell ref="AJ44:AW44"/>
    <mergeCell ref="F46:K46"/>
    <mergeCell ref="L46:U46"/>
    <mergeCell ref="D76:AW76"/>
    <mergeCell ref="C122:D122"/>
    <mergeCell ref="E122:K122"/>
    <mergeCell ref="L122:N122"/>
    <mergeCell ref="O122:Z122"/>
    <mergeCell ref="C123:D123"/>
    <mergeCell ref="E123:K123"/>
    <mergeCell ref="L123:N123"/>
    <mergeCell ref="O123:Z123"/>
    <mergeCell ref="C121:D121"/>
    <mergeCell ref="E121:K121"/>
    <mergeCell ref="L121:N121"/>
    <mergeCell ref="O121:Z121"/>
    <mergeCell ref="C125:D125"/>
    <mergeCell ref="E125:K125"/>
    <mergeCell ref="L125:N125"/>
    <mergeCell ref="O125:Z125"/>
    <mergeCell ref="C124:D124"/>
    <mergeCell ref="E124:K124"/>
    <mergeCell ref="L124:N124"/>
    <mergeCell ref="O124:Z124"/>
    <mergeCell ref="L127:N127"/>
    <mergeCell ref="O127:Z127"/>
    <mergeCell ref="C126:D126"/>
    <mergeCell ref="E126:K126"/>
    <mergeCell ref="L126:N126"/>
    <mergeCell ref="O126:Z126"/>
    <mergeCell ref="AA127:BD127"/>
    <mergeCell ref="AA128:BD128"/>
    <mergeCell ref="A1:BM1"/>
    <mergeCell ref="AX47:BP47"/>
    <mergeCell ref="AA121:BD121"/>
    <mergeCell ref="AA122:BD122"/>
    <mergeCell ref="C128:D128"/>
    <mergeCell ref="E128:K128"/>
    <mergeCell ref="L128:N128"/>
    <mergeCell ref="O128:Z128"/>
    <mergeCell ref="AA123:BD123"/>
    <mergeCell ref="AA124:BD124"/>
    <mergeCell ref="AA125:BD125"/>
    <mergeCell ref="AA126:BD126"/>
    <mergeCell ref="C127:D127"/>
    <mergeCell ref="E127:K12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B7586-0715-4FC0-B3FE-8A3522AB1E6E}">
  <sheetPr>
    <pageSetUpPr autoPageBreaks="0"/>
  </sheetPr>
  <dimension ref="A1:BM201"/>
  <sheetViews>
    <sheetView showGridLines="0" topLeftCell="A184" zoomScale="70" zoomScaleNormal="70" workbookViewId="0">
      <selection activeCell="L45" sqref="L45:U45"/>
    </sheetView>
  </sheetViews>
  <sheetFormatPr defaultColWidth="3.25" defaultRowHeight="16.5"/>
  <cols>
    <col min="12" max="12" width="5.125" bestFit="1" customWidth="1"/>
    <col min="13" max="13" width="5" customWidth="1"/>
    <col min="14" max="14" width="3.25" customWidth="1"/>
    <col min="16" max="16" width="3.375" customWidth="1"/>
    <col min="17" max="17" width="3.5" customWidth="1"/>
    <col min="18" max="18" width="4.625" customWidth="1"/>
    <col min="25" max="25" width="4.25" bestFit="1" customWidth="1"/>
    <col min="26" max="27" width="3.75" customWidth="1"/>
  </cols>
  <sheetData>
    <row r="1" spans="1:65" s="7" customFormat="1" ht="33.75" customHeight="1">
      <c r="A1" s="44" t="s">
        <v>9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</row>
    <row r="2" spans="1:65" s="7" customFormat="1"/>
    <row r="3" spans="1:65" s="7" customFormat="1">
      <c r="A3" s="8" t="s">
        <v>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</row>
    <row r="4" spans="1:65" s="7" customFormat="1"/>
    <row r="5" spans="1:65" s="7" customFormat="1">
      <c r="B5" s="21" t="s">
        <v>15</v>
      </c>
      <c r="C5" s="21"/>
    </row>
    <row r="6" spans="1:65" s="7" customFormat="1">
      <c r="C6" s="11" t="s">
        <v>373</v>
      </c>
    </row>
    <row r="7" spans="1:65" s="7" customFormat="1">
      <c r="C7" s="11" t="s">
        <v>374</v>
      </c>
    </row>
    <row r="8" spans="1:65" s="7" customFormat="1">
      <c r="D8" s="25" t="s">
        <v>185</v>
      </c>
      <c r="E8" s="25"/>
    </row>
    <row r="9" spans="1:65" s="7" customFormat="1">
      <c r="D9" s="25" t="s">
        <v>186</v>
      </c>
      <c r="E9" s="25"/>
    </row>
    <row r="10" spans="1:65" s="7" customFormat="1"/>
    <row r="11" spans="1:65" s="7" customFormat="1">
      <c r="A11" s="8" t="s">
        <v>3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</row>
    <row r="12" spans="1:65" s="7" customFormat="1"/>
    <row r="13" spans="1:65" s="7" customFormat="1">
      <c r="B13" s="21" t="s">
        <v>87</v>
      </c>
      <c r="C13" s="21"/>
      <c r="D13" s="21"/>
      <c r="E13" s="28"/>
      <c r="F13" s="28"/>
    </row>
    <row r="14" spans="1:65">
      <c r="C14" t="s">
        <v>88</v>
      </c>
    </row>
    <row r="38" spans="2:49">
      <c r="C38" s="22" t="s">
        <v>3</v>
      </c>
      <c r="D38" s="22"/>
      <c r="E38" s="22"/>
      <c r="F38" s="23"/>
    </row>
    <row r="39" spans="2:49" ht="9" customHeight="1" thickBot="1"/>
    <row r="40" spans="2:49">
      <c r="D40" s="59" t="s">
        <v>18</v>
      </c>
      <c r="E40" s="51"/>
      <c r="F40" s="51" t="s">
        <v>19</v>
      </c>
      <c r="G40" s="51"/>
      <c r="H40" s="51"/>
      <c r="I40" s="51"/>
      <c r="J40" s="51"/>
      <c r="K40" s="51"/>
      <c r="L40" s="51" t="s">
        <v>21</v>
      </c>
      <c r="M40" s="51"/>
      <c r="N40" s="51"/>
      <c r="O40" s="51"/>
      <c r="P40" s="51"/>
      <c r="Q40" s="51"/>
      <c r="R40" s="51"/>
      <c r="S40" s="51"/>
      <c r="T40" s="51"/>
      <c r="U40" s="51"/>
      <c r="V40" s="51" t="s">
        <v>22</v>
      </c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2"/>
      <c r="AJ40" s="51" t="s">
        <v>25</v>
      </c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2"/>
    </row>
    <row r="41" spans="2:49" ht="45" customHeight="1">
      <c r="D41" s="67">
        <v>1</v>
      </c>
      <c r="E41" s="63"/>
      <c r="F41" s="63" t="s">
        <v>90</v>
      </c>
      <c r="G41" s="63"/>
      <c r="H41" s="63"/>
      <c r="I41" s="63"/>
      <c r="J41" s="63"/>
      <c r="K41" s="63"/>
      <c r="L41" s="68" t="s">
        <v>187</v>
      </c>
      <c r="M41" s="68"/>
      <c r="N41" s="68"/>
      <c r="O41" s="68"/>
      <c r="P41" s="68"/>
      <c r="Q41" s="68"/>
      <c r="R41" s="68"/>
      <c r="S41" s="68"/>
      <c r="T41" s="68"/>
      <c r="U41" s="68"/>
      <c r="V41" s="68" t="s">
        <v>188</v>
      </c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9"/>
      <c r="AJ41" s="68" t="s">
        <v>189</v>
      </c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9"/>
    </row>
    <row r="42" spans="2:49" ht="74.25" customHeight="1">
      <c r="D42" s="67">
        <v>2</v>
      </c>
      <c r="E42" s="63"/>
      <c r="F42" s="63" t="s">
        <v>91</v>
      </c>
      <c r="G42" s="63"/>
      <c r="H42" s="63"/>
      <c r="I42" s="63"/>
      <c r="J42" s="63"/>
      <c r="K42" s="63"/>
      <c r="L42" s="126" t="s">
        <v>190</v>
      </c>
      <c r="M42" s="127"/>
      <c r="N42" s="127"/>
      <c r="O42" s="127"/>
      <c r="P42" s="127"/>
      <c r="Q42" s="127"/>
      <c r="R42" s="127"/>
      <c r="S42" s="127"/>
      <c r="T42" s="127"/>
      <c r="U42" s="128"/>
      <c r="V42" s="68" t="s">
        <v>191</v>
      </c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9"/>
      <c r="AJ42" s="68" t="s">
        <v>192</v>
      </c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9"/>
    </row>
    <row r="43" spans="2:49" ht="81.75" customHeight="1">
      <c r="D43" s="67">
        <v>3</v>
      </c>
      <c r="E43" s="63"/>
      <c r="F43" s="63" t="s">
        <v>92</v>
      </c>
      <c r="G43" s="63"/>
      <c r="H43" s="63"/>
      <c r="I43" s="63"/>
      <c r="J43" s="63"/>
      <c r="K43" s="63"/>
      <c r="L43" s="126" t="s">
        <v>340</v>
      </c>
      <c r="M43" s="127"/>
      <c r="N43" s="127"/>
      <c r="O43" s="127"/>
      <c r="P43" s="127"/>
      <c r="Q43" s="127"/>
      <c r="R43" s="127"/>
      <c r="S43" s="127"/>
      <c r="T43" s="127"/>
      <c r="U43" s="128"/>
      <c r="V43" s="68" t="s">
        <v>193</v>
      </c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9"/>
      <c r="AJ43" s="68" t="s">
        <v>192</v>
      </c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9"/>
    </row>
    <row r="44" spans="2:49" ht="39" customHeight="1">
      <c r="D44" s="67">
        <v>4</v>
      </c>
      <c r="E44" s="63"/>
      <c r="F44" s="63" t="s">
        <v>93</v>
      </c>
      <c r="G44" s="63"/>
      <c r="H44" s="63"/>
      <c r="I44" s="63"/>
      <c r="J44" s="63"/>
      <c r="K44" s="63"/>
      <c r="L44" s="126" t="s">
        <v>194</v>
      </c>
      <c r="M44" s="127"/>
      <c r="N44" s="127"/>
      <c r="O44" s="127"/>
      <c r="P44" s="127"/>
      <c r="Q44" s="127"/>
      <c r="R44" s="127"/>
      <c r="S44" s="127"/>
      <c r="T44" s="127"/>
      <c r="U44" s="128"/>
      <c r="V44" s="68" t="s">
        <v>195</v>
      </c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9"/>
      <c r="AJ44" s="68" t="s">
        <v>196</v>
      </c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9"/>
    </row>
    <row r="45" spans="2:49" ht="117" customHeight="1">
      <c r="D45" s="70">
        <v>5</v>
      </c>
      <c r="E45" s="71"/>
      <c r="F45" s="63" t="s">
        <v>94</v>
      </c>
      <c r="G45" s="63"/>
      <c r="H45" s="63"/>
      <c r="I45" s="63"/>
      <c r="J45" s="63"/>
      <c r="K45" s="63"/>
      <c r="L45" s="137" t="s">
        <v>375</v>
      </c>
      <c r="M45" s="138"/>
      <c r="N45" s="138"/>
      <c r="O45" s="138"/>
      <c r="P45" s="138"/>
      <c r="Q45" s="138"/>
      <c r="R45" s="138"/>
      <c r="S45" s="138"/>
      <c r="T45" s="138"/>
      <c r="U45" s="139"/>
      <c r="V45" s="68" t="s">
        <v>197</v>
      </c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9"/>
      <c r="AJ45" s="68" t="s">
        <v>198</v>
      </c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9"/>
    </row>
    <row r="46" spans="2:49" ht="126" customHeight="1" thickBot="1">
      <c r="D46" s="129">
        <v>6</v>
      </c>
      <c r="E46" s="130"/>
      <c r="F46" s="131" t="s">
        <v>157</v>
      </c>
      <c r="G46" s="131"/>
      <c r="H46" s="131"/>
      <c r="I46" s="131"/>
      <c r="J46" s="131"/>
      <c r="K46" s="131"/>
      <c r="L46" s="132" t="s">
        <v>295</v>
      </c>
      <c r="M46" s="133"/>
      <c r="N46" s="133"/>
      <c r="O46" s="133"/>
      <c r="P46" s="133"/>
      <c r="Q46" s="133"/>
      <c r="R46" s="133"/>
      <c r="S46" s="133"/>
      <c r="T46" s="133"/>
      <c r="U46" s="134"/>
      <c r="V46" s="135" t="s">
        <v>199</v>
      </c>
      <c r="W46" s="135"/>
      <c r="X46" s="135"/>
      <c r="Y46" s="135"/>
      <c r="Z46" s="135"/>
      <c r="AA46" s="135"/>
      <c r="AB46" s="135"/>
      <c r="AC46" s="135"/>
      <c r="AD46" s="135"/>
      <c r="AE46" s="135"/>
      <c r="AF46" s="135"/>
      <c r="AG46" s="135"/>
      <c r="AH46" s="135"/>
      <c r="AI46" s="136"/>
      <c r="AJ46" s="135" t="s">
        <v>200</v>
      </c>
      <c r="AK46" s="135"/>
      <c r="AL46" s="135"/>
      <c r="AM46" s="135"/>
      <c r="AN46" s="135"/>
      <c r="AO46" s="135"/>
      <c r="AP46" s="135"/>
      <c r="AQ46" s="135"/>
      <c r="AR46" s="135"/>
      <c r="AS46" s="135"/>
      <c r="AT46" s="135"/>
      <c r="AU46" s="135"/>
      <c r="AV46" s="135"/>
      <c r="AW46" s="136"/>
    </row>
    <row r="48" spans="2:49">
      <c r="B48" s="21" t="s">
        <v>131</v>
      </c>
      <c r="C48" s="21"/>
      <c r="D48" s="21"/>
      <c r="E48" s="28"/>
      <c r="F48" s="28"/>
    </row>
    <row r="49" spans="2:6" ht="7.5" customHeight="1">
      <c r="B49" s="31"/>
      <c r="C49" s="31"/>
      <c r="D49" s="31"/>
      <c r="E49" s="7"/>
      <c r="F49" s="7"/>
    </row>
    <row r="50" spans="2:6" s="7" customFormat="1">
      <c r="B50" s="31"/>
      <c r="C50" s="31" t="s">
        <v>133</v>
      </c>
      <c r="D50" s="31"/>
      <c r="E50" s="31"/>
    </row>
    <row r="68" spans="1:65" s="7" customFormat="1">
      <c r="A68" s="8" t="s">
        <v>143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</row>
    <row r="70" spans="1:65">
      <c r="B70" s="32" t="s">
        <v>341</v>
      </c>
    </row>
    <row r="71" spans="1:65">
      <c r="B71" s="32"/>
      <c r="C71" s="24" t="s">
        <v>256</v>
      </c>
    </row>
    <row r="72" spans="1:65">
      <c r="B72" s="32" t="s">
        <v>137</v>
      </c>
    </row>
    <row r="73" spans="1:65">
      <c r="B73" s="32"/>
      <c r="C73" s="24" t="s">
        <v>257</v>
      </c>
    </row>
    <row r="74" spans="1:65">
      <c r="B74" s="33" t="s">
        <v>138</v>
      </c>
    </row>
    <row r="75" spans="1:65">
      <c r="C75" s="24" t="s">
        <v>136</v>
      </c>
    </row>
    <row r="76" spans="1:65">
      <c r="C76" s="3" t="s">
        <v>134</v>
      </c>
    </row>
    <row r="77" spans="1:65">
      <c r="C77" s="3"/>
      <c r="D77" s="24" t="s">
        <v>139</v>
      </c>
    </row>
    <row r="78" spans="1:65">
      <c r="C78" s="3" t="s">
        <v>135</v>
      </c>
    </row>
    <row r="81" spans="1:65" s="7" customFormat="1">
      <c r="A81" s="8" t="s">
        <v>95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3" spans="1:65">
      <c r="B83" s="21" t="s">
        <v>96</v>
      </c>
      <c r="C83" s="21"/>
      <c r="D83" s="21"/>
      <c r="E83" s="28"/>
      <c r="F83" s="28"/>
    </row>
    <row r="85" spans="1:65">
      <c r="C85" s="105" t="s">
        <v>98</v>
      </c>
      <c r="D85" s="105"/>
      <c r="E85" s="93" t="s">
        <v>91</v>
      </c>
      <c r="F85" s="94"/>
      <c r="G85" s="94"/>
      <c r="H85" s="94"/>
      <c r="I85" s="94"/>
      <c r="J85" s="94"/>
      <c r="K85" s="94"/>
      <c r="L85" s="94"/>
      <c r="M85" s="94"/>
      <c r="N85" s="95"/>
      <c r="O85" s="105" t="s">
        <v>99</v>
      </c>
      <c r="P85" s="105"/>
      <c r="Q85" s="105"/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 t="s">
        <v>100</v>
      </c>
      <c r="AD85" s="105"/>
      <c r="AE85" s="105"/>
      <c r="AF85" s="105"/>
      <c r="AG85" s="105"/>
      <c r="AH85" s="105"/>
      <c r="AI85" s="105"/>
      <c r="AJ85" s="105" t="s">
        <v>101</v>
      </c>
      <c r="AK85" s="105"/>
      <c r="AL85" s="105"/>
      <c r="AM85" s="105" t="s">
        <v>102</v>
      </c>
      <c r="AN85" s="105"/>
      <c r="AO85" s="105"/>
      <c r="AP85" s="105"/>
      <c r="AQ85" s="105"/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/>
      <c r="BF85" s="105"/>
    </row>
    <row r="86" spans="1:65" ht="34.5" customHeight="1">
      <c r="C86" s="63">
        <v>1</v>
      </c>
      <c r="D86" s="63"/>
      <c r="E86" s="96" t="s">
        <v>342</v>
      </c>
      <c r="F86" s="97"/>
      <c r="G86" s="97"/>
      <c r="H86" s="97"/>
      <c r="I86" s="97"/>
      <c r="J86" s="97"/>
      <c r="K86" s="97"/>
      <c r="L86" s="97"/>
      <c r="M86" s="97"/>
      <c r="N86" s="98"/>
      <c r="O86" s="92" t="s">
        <v>343</v>
      </c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3" t="s">
        <v>46</v>
      </c>
      <c r="AD86" s="63"/>
      <c r="AE86" s="63"/>
      <c r="AF86" s="63"/>
      <c r="AG86" s="63"/>
      <c r="AH86" s="63"/>
      <c r="AI86" s="63"/>
      <c r="AJ86" s="120">
        <v>12000</v>
      </c>
      <c r="AK86" s="63"/>
      <c r="AL86" s="63"/>
      <c r="AM86" s="63" t="s">
        <v>206</v>
      </c>
      <c r="AN86" s="63"/>
      <c r="AO86" s="63"/>
      <c r="AP86" s="63"/>
      <c r="AQ86" s="63"/>
      <c r="AR86" s="63"/>
      <c r="AS86" s="63"/>
      <c r="AT86" s="63"/>
      <c r="AU86" s="63"/>
      <c r="AV86" s="63"/>
      <c r="AW86" s="63"/>
      <c r="AX86" s="63"/>
      <c r="AY86" s="63"/>
      <c r="AZ86" s="63"/>
      <c r="BA86" s="63"/>
      <c r="BB86" s="63"/>
      <c r="BC86" s="63"/>
      <c r="BD86" s="63"/>
      <c r="BE86" s="63"/>
      <c r="BF86" s="63"/>
    </row>
    <row r="87" spans="1:65" ht="34.5" customHeight="1">
      <c r="C87" s="63"/>
      <c r="D87" s="63"/>
      <c r="E87" s="99"/>
      <c r="F87" s="100"/>
      <c r="G87" s="100"/>
      <c r="H87" s="100"/>
      <c r="I87" s="100"/>
      <c r="J87" s="100"/>
      <c r="K87" s="100"/>
      <c r="L87" s="100"/>
      <c r="M87" s="100"/>
      <c r="N87" s="101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3" t="s">
        <v>201</v>
      </c>
      <c r="AD87" s="63"/>
      <c r="AE87" s="63"/>
      <c r="AF87" s="63"/>
      <c r="AG87" s="63"/>
      <c r="AH87" s="63"/>
      <c r="AI87" s="63"/>
      <c r="AJ87" s="63">
        <v>20</v>
      </c>
      <c r="AK87" s="63"/>
      <c r="AL87" s="63"/>
      <c r="AM87" s="106" t="s">
        <v>207</v>
      </c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8"/>
    </row>
    <row r="88" spans="1:65" ht="34.5" customHeight="1">
      <c r="C88" s="63"/>
      <c r="D88" s="63"/>
      <c r="E88" s="102"/>
      <c r="F88" s="103"/>
      <c r="G88" s="103"/>
      <c r="H88" s="103"/>
      <c r="I88" s="103"/>
      <c r="J88" s="103"/>
      <c r="K88" s="103"/>
      <c r="L88" s="103"/>
      <c r="M88" s="103"/>
      <c r="N88" s="104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3" t="s">
        <v>202</v>
      </c>
      <c r="AD88" s="63"/>
      <c r="AE88" s="63"/>
      <c r="AF88" s="63"/>
      <c r="AG88" s="63"/>
      <c r="AH88" s="63"/>
      <c r="AI88" s="63"/>
      <c r="AJ88" s="63">
        <v>40</v>
      </c>
      <c r="AK88" s="63"/>
      <c r="AL88" s="63"/>
      <c r="AM88" s="112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/>
      <c r="AZ88" s="113"/>
      <c r="BA88" s="113"/>
      <c r="BB88" s="113"/>
      <c r="BC88" s="113"/>
      <c r="BD88" s="113"/>
      <c r="BE88" s="113"/>
      <c r="BF88" s="114"/>
    </row>
    <row r="89" spans="1:65" ht="65.25" customHeight="1">
      <c r="C89" s="63">
        <v>2</v>
      </c>
      <c r="D89" s="63"/>
      <c r="E89" s="96" t="s">
        <v>103</v>
      </c>
      <c r="F89" s="97"/>
      <c r="G89" s="97"/>
      <c r="H89" s="97"/>
      <c r="I89" s="97"/>
      <c r="J89" s="97"/>
      <c r="K89" s="97"/>
      <c r="L89" s="97"/>
      <c r="M89" s="97"/>
      <c r="N89" s="98"/>
      <c r="O89" s="92" t="s">
        <v>106</v>
      </c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3" t="s">
        <v>259</v>
      </c>
      <c r="AD89" s="63"/>
      <c r="AE89" s="63"/>
      <c r="AF89" s="63"/>
      <c r="AG89" s="63"/>
      <c r="AH89" s="63"/>
      <c r="AI89" s="63"/>
      <c r="AJ89" s="63">
        <v>1</v>
      </c>
      <c r="AK89" s="63"/>
      <c r="AL89" s="63"/>
      <c r="AM89" s="92" t="s">
        <v>260</v>
      </c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</row>
    <row r="90" spans="1:65" ht="34.5" customHeight="1">
      <c r="C90" s="63"/>
      <c r="D90" s="63"/>
      <c r="E90" s="99"/>
      <c r="F90" s="100"/>
      <c r="G90" s="100"/>
      <c r="H90" s="100"/>
      <c r="I90" s="100"/>
      <c r="J90" s="100"/>
      <c r="K90" s="100"/>
      <c r="L90" s="100"/>
      <c r="M90" s="100"/>
      <c r="N90" s="101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3" t="s">
        <v>201</v>
      </c>
      <c r="AD90" s="63"/>
      <c r="AE90" s="63"/>
      <c r="AF90" s="63"/>
      <c r="AG90" s="63"/>
      <c r="AH90" s="63"/>
      <c r="AI90" s="63"/>
      <c r="AJ90" s="63">
        <v>20</v>
      </c>
      <c r="AK90" s="63"/>
      <c r="AL90" s="63"/>
      <c r="AM90" s="106" t="s">
        <v>207</v>
      </c>
      <c r="AN90" s="107"/>
      <c r="AO90" s="107"/>
      <c r="AP90" s="107"/>
      <c r="AQ90" s="107"/>
      <c r="AR90" s="107"/>
      <c r="AS90" s="107"/>
      <c r="AT90" s="107"/>
      <c r="AU90" s="107"/>
      <c r="AV90" s="107"/>
      <c r="AW90" s="107"/>
      <c r="AX90" s="107"/>
      <c r="AY90" s="107"/>
      <c r="AZ90" s="107"/>
      <c r="BA90" s="107"/>
      <c r="BB90" s="107"/>
      <c r="BC90" s="107"/>
      <c r="BD90" s="107"/>
      <c r="BE90" s="107"/>
      <c r="BF90" s="108"/>
    </row>
    <row r="91" spans="1:65" ht="34.5" customHeight="1">
      <c r="C91" s="63"/>
      <c r="D91" s="63"/>
      <c r="E91" s="102"/>
      <c r="F91" s="103"/>
      <c r="G91" s="103"/>
      <c r="H91" s="103"/>
      <c r="I91" s="103"/>
      <c r="J91" s="103"/>
      <c r="K91" s="103"/>
      <c r="L91" s="103"/>
      <c r="M91" s="103"/>
      <c r="N91" s="104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3" t="s">
        <v>202</v>
      </c>
      <c r="AD91" s="63"/>
      <c r="AE91" s="63"/>
      <c r="AF91" s="63"/>
      <c r="AG91" s="63"/>
      <c r="AH91" s="63"/>
      <c r="AI91" s="63"/>
      <c r="AJ91" s="63">
        <v>80</v>
      </c>
      <c r="AK91" s="63"/>
      <c r="AL91" s="63"/>
      <c r="AM91" s="112"/>
      <c r="AN91" s="113"/>
      <c r="AO91" s="113"/>
      <c r="AP91" s="113"/>
      <c r="AQ91" s="113"/>
      <c r="AR91" s="113"/>
      <c r="AS91" s="113"/>
      <c r="AT91" s="113"/>
      <c r="AU91" s="113"/>
      <c r="AV91" s="113"/>
      <c r="AW91" s="113"/>
      <c r="AX91" s="113"/>
      <c r="AY91" s="113"/>
      <c r="AZ91" s="113"/>
      <c r="BA91" s="113"/>
      <c r="BB91" s="113"/>
      <c r="BC91" s="113"/>
      <c r="BD91" s="113"/>
      <c r="BE91" s="113"/>
      <c r="BF91" s="114"/>
    </row>
    <row r="92" spans="1:65" ht="65.25" customHeight="1">
      <c r="C92" s="63">
        <v>3</v>
      </c>
      <c r="D92" s="63"/>
      <c r="E92" s="96" t="s">
        <v>104</v>
      </c>
      <c r="F92" s="97"/>
      <c r="G92" s="97"/>
      <c r="H92" s="97"/>
      <c r="I92" s="97"/>
      <c r="J92" s="97"/>
      <c r="K92" s="97"/>
      <c r="L92" s="97"/>
      <c r="M92" s="97"/>
      <c r="N92" s="98"/>
      <c r="O92" s="92" t="s">
        <v>107</v>
      </c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3" t="s">
        <v>49</v>
      </c>
      <c r="AD92" s="63"/>
      <c r="AE92" s="63"/>
      <c r="AF92" s="63"/>
      <c r="AG92" s="63"/>
      <c r="AH92" s="63"/>
      <c r="AI92" s="63"/>
      <c r="AJ92" s="63">
        <v>1</v>
      </c>
      <c r="AK92" s="63"/>
      <c r="AL92" s="63"/>
      <c r="AM92" s="92" t="s">
        <v>258</v>
      </c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</row>
    <row r="93" spans="1:65" ht="34.5" customHeight="1">
      <c r="C93" s="63"/>
      <c r="D93" s="63"/>
      <c r="E93" s="99"/>
      <c r="F93" s="100"/>
      <c r="G93" s="100"/>
      <c r="H93" s="100"/>
      <c r="I93" s="100"/>
      <c r="J93" s="100"/>
      <c r="K93" s="100"/>
      <c r="L93" s="100"/>
      <c r="M93" s="100"/>
      <c r="N93" s="101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3" t="s">
        <v>201</v>
      </c>
      <c r="AD93" s="63"/>
      <c r="AE93" s="63"/>
      <c r="AF93" s="63"/>
      <c r="AG93" s="63"/>
      <c r="AH93" s="63"/>
      <c r="AI93" s="63"/>
      <c r="AJ93" s="63">
        <v>20</v>
      </c>
      <c r="AK93" s="63"/>
      <c r="AL93" s="63"/>
      <c r="AM93" s="106" t="s">
        <v>207</v>
      </c>
      <c r="AN93" s="107"/>
      <c r="AO93" s="107"/>
      <c r="AP93" s="107"/>
      <c r="AQ93" s="107"/>
      <c r="AR93" s="107"/>
      <c r="AS93" s="107"/>
      <c r="AT93" s="107"/>
      <c r="AU93" s="107"/>
      <c r="AV93" s="107"/>
      <c r="AW93" s="107"/>
      <c r="AX93" s="107"/>
      <c r="AY93" s="107"/>
      <c r="AZ93" s="107"/>
      <c r="BA93" s="107"/>
      <c r="BB93" s="107"/>
      <c r="BC93" s="107"/>
      <c r="BD93" s="107"/>
      <c r="BE93" s="107"/>
      <c r="BF93" s="108"/>
    </row>
    <row r="94" spans="1:65" ht="34.5" customHeight="1">
      <c r="C94" s="63"/>
      <c r="D94" s="63"/>
      <c r="E94" s="102"/>
      <c r="F94" s="103"/>
      <c r="G94" s="103"/>
      <c r="H94" s="103"/>
      <c r="I94" s="103"/>
      <c r="J94" s="103"/>
      <c r="K94" s="103"/>
      <c r="L94" s="103"/>
      <c r="M94" s="103"/>
      <c r="N94" s="104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3" t="s">
        <v>202</v>
      </c>
      <c r="AD94" s="63"/>
      <c r="AE94" s="63"/>
      <c r="AF94" s="63"/>
      <c r="AG94" s="63"/>
      <c r="AH94" s="63"/>
      <c r="AI94" s="63"/>
      <c r="AJ94" s="63">
        <v>40</v>
      </c>
      <c r="AK94" s="63"/>
      <c r="AL94" s="63"/>
      <c r="AM94" s="112"/>
      <c r="AN94" s="113"/>
      <c r="AO94" s="113"/>
      <c r="AP94" s="113"/>
      <c r="AQ94" s="113"/>
      <c r="AR94" s="113"/>
      <c r="AS94" s="113"/>
      <c r="AT94" s="113"/>
      <c r="AU94" s="113"/>
      <c r="AV94" s="113"/>
      <c r="AW94" s="113"/>
      <c r="AX94" s="113"/>
      <c r="AY94" s="113"/>
      <c r="AZ94" s="113"/>
      <c r="BA94" s="113"/>
      <c r="BB94" s="113"/>
      <c r="BC94" s="113"/>
      <c r="BD94" s="113"/>
      <c r="BE94" s="113"/>
      <c r="BF94" s="114"/>
    </row>
    <row r="95" spans="1:65" ht="50.25" customHeight="1">
      <c r="C95" s="63">
        <v>4</v>
      </c>
      <c r="D95" s="63"/>
      <c r="E95" s="96" t="s">
        <v>105</v>
      </c>
      <c r="F95" s="97"/>
      <c r="G95" s="97"/>
      <c r="H95" s="97"/>
      <c r="I95" s="97"/>
      <c r="J95" s="97"/>
      <c r="K95" s="97"/>
      <c r="L95" s="97"/>
      <c r="M95" s="97"/>
      <c r="N95" s="98"/>
      <c r="O95" s="92" t="s">
        <v>344</v>
      </c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3" t="s">
        <v>205</v>
      </c>
      <c r="AD95" s="63"/>
      <c r="AE95" s="63"/>
      <c r="AF95" s="63"/>
      <c r="AG95" s="63"/>
      <c r="AH95" s="63"/>
      <c r="AI95" s="63"/>
      <c r="AJ95" s="63">
        <v>1</v>
      </c>
      <c r="AK95" s="63"/>
      <c r="AL95" s="63"/>
      <c r="AM95" s="68" t="s">
        <v>345</v>
      </c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</row>
    <row r="96" spans="1:65" ht="34.5" customHeight="1">
      <c r="C96" s="63"/>
      <c r="D96" s="63"/>
      <c r="E96" s="99"/>
      <c r="F96" s="100"/>
      <c r="G96" s="100"/>
      <c r="H96" s="100"/>
      <c r="I96" s="100"/>
      <c r="J96" s="100"/>
      <c r="K96" s="100"/>
      <c r="L96" s="100"/>
      <c r="M96" s="100"/>
      <c r="N96" s="101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3" t="s">
        <v>201</v>
      </c>
      <c r="AD96" s="63"/>
      <c r="AE96" s="63"/>
      <c r="AF96" s="63"/>
      <c r="AG96" s="63"/>
      <c r="AH96" s="63"/>
      <c r="AI96" s="63"/>
      <c r="AJ96" s="63">
        <v>20</v>
      </c>
      <c r="AK96" s="63"/>
      <c r="AL96" s="63"/>
      <c r="AM96" s="106" t="s">
        <v>208</v>
      </c>
      <c r="AN96" s="107"/>
      <c r="AO96" s="107"/>
      <c r="AP96" s="107"/>
      <c r="AQ96" s="107"/>
      <c r="AR96" s="107"/>
      <c r="AS96" s="107"/>
      <c r="AT96" s="107"/>
      <c r="AU96" s="107"/>
      <c r="AV96" s="107"/>
      <c r="AW96" s="107"/>
      <c r="AX96" s="107"/>
      <c r="AY96" s="107"/>
      <c r="AZ96" s="107"/>
      <c r="BA96" s="107"/>
      <c r="BB96" s="107"/>
      <c r="BC96" s="107"/>
      <c r="BD96" s="107"/>
      <c r="BE96" s="107"/>
      <c r="BF96" s="108"/>
    </row>
    <row r="97" spans="2:58" ht="34.5" customHeight="1">
      <c r="C97" s="63"/>
      <c r="D97" s="63"/>
      <c r="E97" s="102"/>
      <c r="F97" s="103"/>
      <c r="G97" s="103"/>
      <c r="H97" s="103"/>
      <c r="I97" s="103"/>
      <c r="J97" s="103"/>
      <c r="K97" s="103"/>
      <c r="L97" s="103"/>
      <c r="M97" s="103"/>
      <c r="N97" s="104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3" t="s">
        <v>202</v>
      </c>
      <c r="AD97" s="63"/>
      <c r="AE97" s="63"/>
      <c r="AF97" s="63"/>
      <c r="AG97" s="63"/>
      <c r="AH97" s="63"/>
      <c r="AI97" s="63"/>
      <c r="AJ97" s="63">
        <v>40</v>
      </c>
      <c r="AK97" s="63"/>
      <c r="AL97" s="63"/>
      <c r="AM97" s="112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4"/>
    </row>
    <row r="98" spans="2:58" ht="34.5" customHeight="1">
      <c r="C98" s="63">
        <v>5</v>
      </c>
      <c r="D98" s="63"/>
      <c r="E98" s="96" t="s">
        <v>108</v>
      </c>
      <c r="F98" s="97"/>
      <c r="G98" s="97"/>
      <c r="H98" s="97"/>
      <c r="I98" s="97"/>
      <c r="J98" s="97"/>
      <c r="K98" s="97"/>
      <c r="L98" s="97"/>
      <c r="M98" s="97"/>
      <c r="N98" s="98"/>
      <c r="O98" s="92" t="s">
        <v>346</v>
      </c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3" t="s">
        <v>261</v>
      </c>
      <c r="AD98" s="63"/>
      <c r="AE98" s="63"/>
      <c r="AF98" s="63"/>
      <c r="AG98" s="63"/>
      <c r="AH98" s="63"/>
      <c r="AI98" s="63"/>
      <c r="AJ98" s="120">
        <v>8000</v>
      </c>
      <c r="AK98" s="63"/>
      <c r="AL98" s="63"/>
      <c r="AM98" s="63" t="s">
        <v>262</v>
      </c>
      <c r="AN98" s="63"/>
      <c r="AO98" s="63"/>
      <c r="AP98" s="63"/>
      <c r="AQ98" s="63"/>
      <c r="AR98" s="63"/>
      <c r="AS98" s="63"/>
      <c r="AT98" s="63"/>
      <c r="AU98" s="63"/>
      <c r="AV98" s="63"/>
      <c r="AW98" s="63"/>
      <c r="AX98" s="63"/>
      <c r="AY98" s="63"/>
      <c r="AZ98" s="63"/>
      <c r="BA98" s="63"/>
      <c r="BB98" s="63"/>
      <c r="BC98" s="63"/>
      <c r="BD98" s="63"/>
      <c r="BE98" s="63"/>
      <c r="BF98" s="63"/>
    </row>
    <row r="99" spans="2:58" ht="34.5" customHeight="1">
      <c r="C99" s="63"/>
      <c r="D99" s="63"/>
      <c r="E99" s="99"/>
      <c r="F99" s="100"/>
      <c r="G99" s="100"/>
      <c r="H99" s="100"/>
      <c r="I99" s="100"/>
      <c r="J99" s="100"/>
      <c r="K99" s="100"/>
      <c r="L99" s="100"/>
      <c r="M99" s="100"/>
      <c r="N99" s="101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3" t="s">
        <v>201</v>
      </c>
      <c r="AD99" s="63"/>
      <c r="AE99" s="63"/>
      <c r="AF99" s="63"/>
      <c r="AG99" s="63"/>
      <c r="AH99" s="63"/>
      <c r="AI99" s="63"/>
      <c r="AJ99" s="63">
        <v>20</v>
      </c>
      <c r="AK99" s="63"/>
      <c r="AL99" s="63"/>
      <c r="AM99" s="106" t="s">
        <v>207</v>
      </c>
      <c r="AN99" s="107"/>
      <c r="AO99" s="107"/>
      <c r="AP99" s="107"/>
      <c r="AQ99" s="107"/>
      <c r="AR99" s="107"/>
      <c r="AS99" s="107"/>
      <c r="AT99" s="107"/>
      <c r="AU99" s="107"/>
      <c r="AV99" s="107"/>
      <c r="AW99" s="107"/>
      <c r="AX99" s="107"/>
      <c r="AY99" s="107"/>
      <c r="AZ99" s="107"/>
      <c r="BA99" s="107"/>
      <c r="BB99" s="107"/>
      <c r="BC99" s="107"/>
      <c r="BD99" s="107"/>
      <c r="BE99" s="107"/>
      <c r="BF99" s="108"/>
    </row>
    <row r="100" spans="2:58" ht="34.5" customHeight="1">
      <c r="C100" s="63"/>
      <c r="D100" s="63"/>
      <c r="E100" s="102"/>
      <c r="F100" s="103"/>
      <c r="G100" s="103"/>
      <c r="H100" s="103"/>
      <c r="I100" s="103"/>
      <c r="J100" s="103"/>
      <c r="K100" s="103"/>
      <c r="L100" s="103"/>
      <c r="M100" s="103"/>
      <c r="N100" s="104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3" t="s">
        <v>202</v>
      </c>
      <c r="AD100" s="63"/>
      <c r="AE100" s="63"/>
      <c r="AF100" s="63"/>
      <c r="AG100" s="63"/>
      <c r="AH100" s="63"/>
      <c r="AI100" s="63"/>
      <c r="AJ100" s="63">
        <v>40</v>
      </c>
      <c r="AK100" s="63"/>
      <c r="AL100" s="63"/>
      <c r="AM100" s="112"/>
      <c r="AN100" s="113"/>
      <c r="AO100" s="113"/>
      <c r="AP100" s="113"/>
      <c r="AQ100" s="113"/>
      <c r="AR100" s="113"/>
      <c r="AS100" s="113"/>
      <c r="AT100" s="113"/>
      <c r="AU100" s="113"/>
      <c r="AV100" s="113"/>
      <c r="AW100" s="113"/>
      <c r="AX100" s="113"/>
      <c r="AY100" s="113"/>
      <c r="AZ100" s="113"/>
      <c r="BA100" s="113"/>
      <c r="BB100" s="113"/>
      <c r="BC100" s="113"/>
      <c r="BD100" s="113"/>
      <c r="BE100" s="113"/>
      <c r="BF100" s="114"/>
    </row>
    <row r="102" spans="2:58">
      <c r="D102" s="30" t="s">
        <v>125</v>
      </c>
    </row>
    <row r="103" spans="2:58">
      <c r="E103" t="s">
        <v>126</v>
      </c>
    </row>
    <row r="104" spans="2:58">
      <c r="F104" s="24" t="s">
        <v>347</v>
      </c>
    </row>
    <row r="105" spans="2:58">
      <c r="E105" t="s">
        <v>203</v>
      </c>
    </row>
    <row r="106" spans="2:58">
      <c r="F106" s="24" t="s">
        <v>204</v>
      </c>
    </row>
    <row r="107" spans="2:58">
      <c r="D107" s="37" t="s">
        <v>212</v>
      </c>
    </row>
    <row r="108" spans="2:58">
      <c r="E108" s="25" t="s">
        <v>210</v>
      </c>
    </row>
    <row r="109" spans="2:58">
      <c r="C109" s="29"/>
      <c r="D109" s="29"/>
      <c r="E109" s="26" t="s">
        <v>211</v>
      </c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</row>
    <row r="111" spans="2:58">
      <c r="B111" s="21" t="s">
        <v>97</v>
      </c>
      <c r="C111" s="21"/>
      <c r="D111" s="21"/>
      <c r="E111" s="28"/>
      <c r="F111" s="28"/>
    </row>
    <row r="113" spans="3:62">
      <c r="C113" s="105" t="s">
        <v>98</v>
      </c>
      <c r="D113" s="105"/>
      <c r="E113" s="93" t="s">
        <v>91</v>
      </c>
      <c r="F113" s="94"/>
      <c r="G113" s="94"/>
      <c r="H113" s="94"/>
      <c r="I113" s="94"/>
      <c r="J113" s="94"/>
      <c r="K113" s="94"/>
      <c r="L113" s="94"/>
      <c r="M113" s="94"/>
      <c r="N113" s="94"/>
      <c r="O113" s="94"/>
      <c r="P113" s="94"/>
      <c r="Q113" s="94"/>
      <c r="R113" s="95"/>
      <c r="S113" s="105" t="s">
        <v>99</v>
      </c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 t="s">
        <v>100</v>
      </c>
      <c r="AH113" s="105"/>
      <c r="AI113" s="105"/>
      <c r="AJ113" s="105"/>
      <c r="AK113" s="105"/>
      <c r="AL113" s="105"/>
      <c r="AM113" s="105"/>
      <c r="AN113" s="105" t="s">
        <v>101</v>
      </c>
      <c r="AO113" s="105"/>
      <c r="AP113" s="105"/>
      <c r="AQ113" s="105" t="s">
        <v>102</v>
      </c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</row>
    <row r="114" spans="3:62" ht="72.75" customHeight="1">
      <c r="C114" s="63">
        <v>1</v>
      </c>
      <c r="D114" s="63"/>
      <c r="E114" s="106" t="s">
        <v>114</v>
      </c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8"/>
      <c r="S114" s="92" t="s">
        <v>213</v>
      </c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 t="s">
        <v>221</v>
      </c>
      <c r="AH114" s="63"/>
      <c r="AI114" s="63"/>
      <c r="AJ114" s="63"/>
      <c r="AK114" s="63"/>
      <c r="AL114" s="63"/>
      <c r="AM114" s="63"/>
      <c r="AN114" s="63">
        <v>1</v>
      </c>
      <c r="AO114" s="63"/>
      <c r="AP114" s="63"/>
      <c r="AQ114" s="92" t="s">
        <v>209</v>
      </c>
      <c r="AR114" s="63"/>
      <c r="AS114" s="63"/>
      <c r="AT114" s="63"/>
      <c r="AU114" s="63"/>
      <c r="AV114" s="63"/>
      <c r="AW114" s="63"/>
      <c r="AX114" s="63"/>
      <c r="AY114" s="63"/>
      <c r="AZ114" s="63"/>
      <c r="BA114" s="63"/>
      <c r="BB114" s="63"/>
      <c r="BC114" s="63"/>
      <c r="BD114" s="63"/>
      <c r="BE114" s="63"/>
      <c r="BF114" s="63"/>
      <c r="BG114" s="63"/>
      <c r="BH114" s="63"/>
      <c r="BI114" s="63"/>
      <c r="BJ114" s="63"/>
    </row>
    <row r="115" spans="3:62" ht="72.75" customHeight="1">
      <c r="C115" s="63"/>
      <c r="D115" s="63"/>
      <c r="E115" s="109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1"/>
      <c r="S115" s="92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124" t="s">
        <v>47</v>
      </c>
      <c r="AH115" s="125"/>
      <c r="AI115" s="125"/>
      <c r="AJ115" s="125"/>
      <c r="AK115" s="125"/>
      <c r="AL115" s="125"/>
      <c r="AM115" s="71"/>
      <c r="AN115" s="124">
        <v>1</v>
      </c>
      <c r="AO115" s="125"/>
      <c r="AP115" s="71"/>
      <c r="AQ115" s="121" t="s">
        <v>263</v>
      </c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3"/>
    </row>
    <row r="116" spans="3:62" ht="28.5" customHeight="1">
      <c r="C116" s="63"/>
      <c r="D116" s="63"/>
      <c r="E116" s="109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1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3" t="s">
        <v>201</v>
      </c>
      <c r="AH116" s="63"/>
      <c r="AI116" s="63"/>
      <c r="AJ116" s="63"/>
      <c r="AK116" s="63"/>
      <c r="AL116" s="63"/>
      <c r="AM116" s="63"/>
      <c r="AN116" s="63">
        <v>20</v>
      </c>
      <c r="AO116" s="63"/>
      <c r="AP116" s="63"/>
      <c r="AQ116" s="106" t="s">
        <v>207</v>
      </c>
      <c r="AR116" s="107"/>
      <c r="AS116" s="107"/>
      <c r="AT116" s="107"/>
      <c r="AU116" s="107"/>
      <c r="AV116" s="107"/>
      <c r="AW116" s="107"/>
      <c r="AX116" s="107"/>
      <c r="AY116" s="107"/>
      <c r="AZ116" s="107"/>
      <c r="BA116" s="107"/>
      <c r="BB116" s="107"/>
      <c r="BC116" s="107"/>
      <c r="BD116" s="107"/>
      <c r="BE116" s="107"/>
      <c r="BF116" s="107"/>
      <c r="BG116" s="107"/>
      <c r="BH116" s="107"/>
      <c r="BI116" s="107"/>
      <c r="BJ116" s="108"/>
    </row>
    <row r="117" spans="3:62" ht="28.5" customHeight="1">
      <c r="C117" s="63"/>
      <c r="D117" s="63"/>
      <c r="E117" s="112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4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3" t="s">
        <v>329</v>
      </c>
      <c r="AH117" s="63"/>
      <c r="AI117" s="63"/>
      <c r="AJ117" s="63"/>
      <c r="AK117" s="63"/>
      <c r="AL117" s="63"/>
      <c r="AM117" s="63"/>
      <c r="AN117" s="63">
        <v>80</v>
      </c>
      <c r="AO117" s="63"/>
      <c r="AP117" s="63"/>
      <c r="AQ117" s="112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4"/>
    </row>
    <row r="118" spans="3:62" s="39" customFormat="1" ht="52.5" customHeight="1">
      <c r="C118" s="63">
        <v>2</v>
      </c>
      <c r="D118" s="63"/>
      <c r="E118" s="106" t="s">
        <v>115</v>
      </c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8"/>
      <c r="S118" s="92" t="s">
        <v>348</v>
      </c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 t="s">
        <v>220</v>
      </c>
      <c r="AH118" s="68"/>
      <c r="AI118" s="68"/>
      <c r="AJ118" s="68"/>
      <c r="AK118" s="68"/>
      <c r="AL118" s="68"/>
      <c r="AM118" s="68"/>
      <c r="AN118" s="68">
        <v>50</v>
      </c>
      <c r="AO118" s="68"/>
      <c r="AP118" s="68"/>
      <c r="AQ118" s="68" t="s">
        <v>264</v>
      </c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</row>
    <row r="119" spans="3:62" ht="28.5" customHeight="1">
      <c r="C119" s="63"/>
      <c r="D119" s="63"/>
      <c r="E119" s="109"/>
      <c r="F119" s="110"/>
      <c r="G119" s="110"/>
      <c r="H119" s="110"/>
      <c r="I119" s="110"/>
      <c r="J119" s="110"/>
      <c r="K119" s="110"/>
      <c r="L119" s="110"/>
      <c r="M119" s="110"/>
      <c r="N119" s="110"/>
      <c r="O119" s="110"/>
      <c r="P119" s="110"/>
      <c r="Q119" s="110"/>
      <c r="R119" s="111"/>
      <c r="S119" s="6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3" t="s">
        <v>201</v>
      </c>
      <c r="AH119" s="63"/>
      <c r="AI119" s="63"/>
      <c r="AJ119" s="63"/>
      <c r="AK119" s="63"/>
      <c r="AL119" s="63"/>
      <c r="AM119" s="63"/>
      <c r="AN119" s="63">
        <v>20</v>
      </c>
      <c r="AO119" s="63"/>
      <c r="AP119" s="63"/>
      <c r="AQ119" s="106" t="s">
        <v>207</v>
      </c>
      <c r="AR119" s="107"/>
      <c r="AS119" s="107"/>
      <c r="AT119" s="107"/>
      <c r="AU119" s="107"/>
      <c r="AV119" s="107"/>
      <c r="AW119" s="107"/>
      <c r="AX119" s="107"/>
      <c r="AY119" s="107"/>
      <c r="AZ119" s="107"/>
      <c r="BA119" s="107"/>
      <c r="BB119" s="107"/>
      <c r="BC119" s="107"/>
      <c r="BD119" s="107"/>
      <c r="BE119" s="107"/>
      <c r="BF119" s="107"/>
      <c r="BG119" s="107"/>
      <c r="BH119" s="107"/>
      <c r="BI119" s="107"/>
      <c r="BJ119" s="108"/>
    </row>
    <row r="120" spans="3:62" ht="28.5" customHeight="1">
      <c r="C120" s="63"/>
      <c r="D120" s="63"/>
      <c r="E120" s="112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4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3" t="s">
        <v>329</v>
      </c>
      <c r="AH120" s="63"/>
      <c r="AI120" s="63"/>
      <c r="AJ120" s="63"/>
      <c r="AK120" s="63"/>
      <c r="AL120" s="63"/>
      <c r="AM120" s="63"/>
      <c r="AN120" s="63">
        <v>80</v>
      </c>
      <c r="AO120" s="63"/>
      <c r="AP120" s="63"/>
      <c r="AQ120" s="112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4"/>
    </row>
    <row r="121" spans="3:62" ht="78.75" customHeight="1">
      <c r="C121" s="63">
        <v>3</v>
      </c>
      <c r="D121" s="63"/>
      <c r="E121" s="106" t="s">
        <v>116</v>
      </c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8"/>
      <c r="S121" s="92" t="s">
        <v>214</v>
      </c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3" t="s">
        <v>49</v>
      </c>
      <c r="AH121" s="63"/>
      <c r="AI121" s="63"/>
      <c r="AJ121" s="63"/>
      <c r="AK121" s="63"/>
      <c r="AL121" s="63"/>
      <c r="AM121" s="63"/>
      <c r="AN121" s="63">
        <v>1</v>
      </c>
      <c r="AO121" s="63"/>
      <c r="AP121" s="63"/>
      <c r="AQ121" s="92" t="s">
        <v>265</v>
      </c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</row>
    <row r="122" spans="3:62" ht="28.5" customHeight="1">
      <c r="C122" s="63"/>
      <c r="D122" s="63"/>
      <c r="E122" s="109"/>
      <c r="F122" s="110"/>
      <c r="G122" s="110"/>
      <c r="H122" s="110"/>
      <c r="I122" s="110"/>
      <c r="J122" s="110"/>
      <c r="K122" s="110"/>
      <c r="L122" s="110"/>
      <c r="M122" s="110"/>
      <c r="N122" s="110"/>
      <c r="O122" s="110"/>
      <c r="P122" s="110"/>
      <c r="Q122" s="110"/>
      <c r="R122" s="111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8"/>
      <c r="AG122" s="63" t="s">
        <v>201</v>
      </c>
      <c r="AH122" s="63"/>
      <c r="AI122" s="63"/>
      <c r="AJ122" s="63"/>
      <c r="AK122" s="63"/>
      <c r="AL122" s="63"/>
      <c r="AM122" s="63"/>
      <c r="AN122" s="63">
        <v>20</v>
      </c>
      <c r="AO122" s="63"/>
      <c r="AP122" s="63"/>
      <c r="AQ122" s="106" t="s">
        <v>207</v>
      </c>
      <c r="AR122" s="107"/>
      <c r="AS122" s="107"/>
      <c r="AT122" s="107"/>
      <c r="AU122" s="107"/>
      <c r="AV122" s="107"/>
      <c r="AW122" s="107"/>
      <c r="AX122" s="107"/>
      <c r="AY122" s="107"/>
      <c r="AZ122" s="107"/>
      <c r="BA122" s="107"/>
      <c r="BB122" s="107"/>
      <c r="BC122" s="107"/>
      <c r="BD122" s="107"/>
      <c r="BE122" s="107"/>
      <c r="BF122" s="107"/>
      <c r="BG122" s="107"/>
      <c r="BH122" s="107"/>
      <c r="BI122" s="107"/>
      <c r="BJ122" s="108"/>
    </row>
    <row r="123" spans="3:62" ht="28.5" customHeight="1">
      <c r="C123" s="63"/>
      <c r="D123" s="63"/>
      <c r="E123" s="112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4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8"/>
      <c r="AG123" s="63" t="s">
        <v>329</v>
      </c>
      <c r="AH123" s="63"/>
      <c r="AI123" s="63"/>
      <c r="AJ123" s="63"/>
      <c r="AK123" s="63"/>
      <c r="AL123" s="63"/>
      <c r="AM123" s="63"/>
      <c r="AN123" s="63">
        <v>80</v>
      </c>
      <c r="AO123" s="63"/>
      <c r="AP123" s="63"/>
      <c r="AQ123" s="112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4"/>
    </row>
    <row r="124" spans="3:62" ht="28.5" customHeight="1">
      <c r="C124" s="63">
        <v>4</v>
      </c>
      <c r="D124" s="63"/>
      <c r="E124" s="106" t="s">
        <v>117</v>
      </c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8"/>
      <c r="S124" s="92" t="s">
        <v>349</v>
      </c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3" t="s">
        <v>46</v>
      </c>
      <c r="AH124" s="63"/>
      <c r="AI124" s="63"/>
      <c r="AJ124" s="63"/>
      <c r="AK124" s="63"/>
      <c r="AL124" s="63"/>
      <c r="AM124" s="63"/>
      <c r="AN124" s="120">
        <v>60000</v>
      </c>
      <c r="AO124" s="63"/>
      <c r="AP124" s="63"/>
      <c r="AQ124" s="115" t="s">
        <v>266</v>
      </c>
      <c r="AR124" s="63"/>
      <c r="AS124" s="63"/>
      <c r="AT124" s="63"/>
      <c r="AU124" s="63"/>
      <c r="AV124" s="63"/>
      <c r="AW124" s="63"/>
      <c r="AX124" s="63"/>
      <c r="AY124" s="63"/>
      <c r="AZ124" s="63"/>
      <c r="BA124" s="63"/>
      <c r="BB124" s="63"/>
      <c r="BC124" s="63"/>
      <c r="BD124" s="63"/>
      <c r="BE124" s="63"/>
      <c r="BF124" s="63"/>
      <c r="BG124" s="63"/>
      <c r="BH124" s="63"/>
      <c r="BI124" s="63"/>
      <c r="BJ124" s="63"/>
    </row>
    <row r="125" spans="3:62" ht="28.5" customHeight="1">
      <c r="C125" s="63"/>
      <c r="D125" s="63"/>
      <c r="E125" s="109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1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3" t="s">
        <v>201</v>
      </c>
      <c r="AH125" s="63"/>
      <c r="AI125" s="63"/>
      <c r="AJ125" s="63"/>
      <c r="AK125" s="63"/>
      <c r="AL125" s="63"/>
      <c r="AM125" s="63"/>
      <c r="AN125" s="63">
        <v>20</v>
      </c>
      <c r="AO125" s="63"/>
      <c r="AP125" s="63"/>
      <c r="AQ125" s="106" t="s">
        <v>207</v>
      </c>
      <c r="AR125" s="107"/>
      <c r="AS125" s="107"/>
      <c r="AT125" s="107"/>
      <c r="AU125" s="107"/>
      <c r="AV125" s="107"/>
      <c r="AW125" s="107"/>
      <c r="AX125" s="107"/>
      <c r="AY125" s="107"/>
      <c r="AZ125" s="107"/>
      <c r="BA125" s="107"/>
      <c r="BB125" s="107"/>
      <c r="BC125" s="107"/>
      <c r="BD125" s="107"/>
      <c r="BE125" s="107"/>
      <c r="BF125" s="107"/>
      <c r="BG125" s="107"/>
      <c r="BH125" s="107"/>
      <c r="BI125" s="107"/>
      <c r="BJ125" s="108"/>
    </row>
    <row r="126" spans="3:62" ht="28.5" customHeight="1">
      <c r="C126" s="63"/>
      <c r="D126" s="63"/>
      <c r="E126" s="112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4"/>
      <c r="S126" s="6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3" t="s">
        <v>329</v>
      </c>
      <c r="AH126" s="63"/>
      <c r="AI126" s="63"/>
      <c r="AJ126" s="63"/>
      <c r="AK126" s="63"/>
      <c r="AL126" s="63"/>
      <c r="AM126" s="63"/>
      <c r="AN126" s="63">
        <v>80</v>
      </c>
      <c r="AO126" s="63"/>
      <c r="AP126" s="63"/>
      <c r="AQ126" s="112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4"/>
    </row>
    <row r="127" spans="3:62" ht="28.5" customHeight="1">
      <c r="C127" s="63">
        <v>5</v>
      </c>
      <c r="D127" s="63"/>
      <c r="E127" s="106" t="s">
        <v>118</v>
      </c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8"/>
      <c r="S127" s="92" t="s">
        <v>350</v>
      </c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3" t="s">
        <v>48</v>
      </c>
      <c r="AH127" s="63"/>
      <c r="AI127" s="63"/>
      <c r="AJ127" s="63"/>
      <c r="AK127" s="63"/>
      <c r="AL127" s="63"/>
      <c r="AM127" s="63"/>
      <c r="AN127" s="120">
        <v>40000</v>
      </c>
      <c r="AO127" s="63"/>
      <c r="AP127" s="63"/>
      <c r="AQ127" s="115" t="s">
        <v>267</v>
      </c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</row>
    <row r="128" spans="3:62" ht="28.5" customHeight="1">
      <c r="C128" s="63"/>
      <c r="D128" s="63"/>
      <c r="E128" s="109"/>
      <c r="F128" s="110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110"/>
      <c r="R128" s="111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3" t="s">
        <v>201</v>
      </c>
      <c r="AH128" s="63"/>
      <c r="AI128" s="63"/>
      <c r="AJ128" s="63"/>
      <c r="AK128" s="63"/>
      <c r="AL128" s="63"/>
      <c r="AM128" s="63"/>
      <c r="AN128" s="63">
        <v>20</v>
      </c>
      <c r="AO128" s="63"/>
      <c r="AP128" s="63"/>
      <c r="AQ128" s="106" t="s">
        <v>207</v>
      </c>
      <c r="AR128" s="107"/>
      <c r="AS128" s="107"/>
      <c r="AT128" s="107"/>
      <c r="AU128" s="107"/>
      <c r="AV128" s="107"/>
      <c r="AW128" s="107"/>
      <c r="AX128" s="107"/>
      <c r="AY128" s="107"/>
      <c r="AZ128" s="107"/>
      <c r="BA128" s="107"/>
      <c r="BB128" s="107"/>
      <c r="BC128" s="107"/>
      <c r="BD128" s="107"/>
      <c r="BE128" s="107"/>
      <c r="BF128" s="107"/>
      <c r="BG128" s="107"/>
      <c r="BH128" s="107"/>
      <c r="BI128" s="107"/>
      <c r="BJ128" s="108"/>
    </row>
    <row r="129" spans="3:62" ht="28.5" customHeight="1">
      <c r="C129" s="63"/>
      <c r="D129" s="63"/>
      <c r="E129" s="112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4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3" t="s">
        <v>329</v>
      </c>
      <c r="AH129" s="63"/>
      <c r="AI129" s="63"/>
      <c r="AJ129" s="63"/>
      <c r="AK129" s="63"/>
      <c r="AL129" s="63"/>
      <c r="AM129" s="63"/>
      <c r="AN129" s="63">
        <v>80</v>
      </c>
      <c r="AO129" s="63"/>
      <c r="AP129" s="63"/>
      <c r="AQ129" s="112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4"/>
    </row>
    <row r="130" spans="3:62" ht="28.5" customHeight="1">
      <c r="C130" s="63">
        <v>6</v>
      </c>
      <c r="D130" s="63"/>
      <c r="E130" s="106" t="s">
        <v>119</v>
      </c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8"/>
      <c r="S130" s="92" t="s">
        <v>217</v>
      </c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3" t="s">
        <v>222</v>
      </c>
      <c r="AH130" s="63"/>
      <c r="AI130" s="63"/>
      <c r="AJ130" s="63"/>
      <c r="AK130" s="63"/>
      <c r="AL130" s="63"/>
      <c r="AM130" s="63"/>
      <c r="AN130" s="63">
        <v>1</v>
      </c>
      <c r="AO130" s="63"/>
      <c r="AP130" s="63"/>
      <c r="AQ130" s="115" t="s">
        <v>268</v>
      </c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</row>
    <row r="131" spans="3:62" ht="28.5" customHeight="1">
      <c r="C131" s="63"/>
      <c r="D131" s="63"/>
      <c r="E131" s="109"/>
      <c r="F131" s="110"/>
      <c r="G131" s="110"/>
      <c r="H131" s="110"/>
      <c r="I131" s="110"/>
      <c r="J131" s="110"/>
      <c r="K131" s="110"/>
      <c r="L131" s="110"/>
      <c r="M131" s="110"/>
      <c r="N131" s="110"/>
      <c r="O131" s="110"/>
      <c r="P131" s="110"/>
      <c r="Q131" s="110"/>
      <c r="R131" s="111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3" t="s">
        <v>201</v>
      </c>
      <c r="AH131" s="63"/>
      <c r="AI131" s="63"/>
      <c r="AJ131" s="63"/>
      <c r="AK131" s="63"/>
      <c r="AL131" s="63"/>
      <c r="AM131" s="63"/>
      <c r="AN131" s="63">
        <v>20</v>
      </c>
      <c r="AO131" s="63"/>
      <c r="AP131" s="63"/>
      <c r="AQ131" s="106" t="s">
        <v>207</v>
      </c>
      <c r="AR131" s="107"/>
      <c r="AS131" s="107"/>
      <c r="AT131" s="107"/>
      <c r="AU131" s="107"/>
      <c r="AV131" s="107"/>
      <c r="AW131" s="107"/>
      <c r="AX131" s="107"/>
      <c r="AY131" s="107"/>
      <c r="AZ131" s="107"/>
      <c r="BA131" s="107"/>
      <c r="BB131" s="107"/>
      <c r="BC131" s="107"/>
      <c r="BD131" s="107"/>
      <c r="BE131" s="107"/>
      <c r="BF131" s="107"/>
      <c r="BG131" s="107"/>
      <c r="BH131" s="107"/>
      <c r="BI131" s="107"/>
      <c r="BJ131" s="108"/>
    </row>
    <row r="132" spans="3:62" ht="28.5" customHeight="1">
      <c r="C132" s="63"/>
      <c r="D132" s="63"/>
      <c r="E132" s="112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4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3" t="s">
        <v>329</v>
      </c>
      <c r="AH132" s="63"/>
      <c r="AI132" s="63"/>
      <c r="AJ132" s="63"/>
      <c r="AK132" s="63"/>
      <c r="AL132" s="63"/>
      <c r="AM132" s="63"/>
      <c r="AN132" s="63">
        <v>80</v>
      </c>
      <c r="AO132" s="63"/>
      <c r="AP132" s="63"/>
      <c r="AQ132" s="112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4"/>
    </row>
    <row r="133" spans="3:62" ht="42" customHeight="1">
      <c r="C133" s="63">
        <v>7</v>
      </c>
      <c r="D133" s="63"/>
      <c r="E133" s="106" t="s">
        <v>120</v>
      </c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8"/>
      <c r="S133" s="92" t="s">
        <v>351</v>
      </c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3" t="s">
        <v>205</v>
      </c>
      <c r="AH133" s="63"/>
      <c r="AI133" s="63"/>
      <c r="AJ133" s="63"/>
      <c r="AK133" s="63"/>
      <c r="AL133" s="63"/>
      <c r="AM133" s="63"/>
      <c r="AN133" s="63">
        <v>10</v>
      </c>
      <c r="AO133" s="63"/>
      <c r="AP133" s="63"/>
      <c r="AQ133" s="92" t="s">
        <v>352</v>
      </c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</row>
    <row r="134" spans="3:62" ht="28.5" customHeight="1">
      <c r="C134" s="63"/>
      <c r="D134" s="63"/>
      <c r="E134" s="109"/>
      <c r="F134" s="110"/>
      <c r="G134" s="110"/>
      <c r="H134" s="110"/>
      <c r="I134" s="110"/>
      <c r="J134" s="110"/>
      <c r="K134" s="110"/>
      <c r="L134" s="110"/>
      <c r="M134" s="110"/>
      <c r="N134" s="110"/>
      <c r="O134" s="110"/>
      <c r="P134" s="110"/>
      <c r="Q134" s="110"/>
      <c r="R134" s="111"/>
      <c r="S134" s="6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3" t="s">
        <v>201</v>
      </c>
      <c r="AH134" s="63"/>
      <c r="AI134" s="63"/>
      <c r="AJ134" s="63"/>
      <c r="AK134" s="63"/>
      <c r="AL134" s="63"/>
      <c r="AM134" s="63"/>
      <c r="AN134" s="63">
        <v>20</v>
      </c>
      <c r="AO134" s="63"/>
      <c r="AP134" s="63"/>
      <c r="AQ134" s="106" t="s">
        <v>207</v>
      </c>
      <c r="AR134" s="107"/>
      <c r="AS134" s="107"/>
      <c r="AT134" s="107"/>
      <c r="AU134" s="107"/>
      <c r="AV134" s="107"/>
      <c r="AW134" s="107"/>
      <c r="AX134" s="107"/>
      <c r="AY134" s="107"/>
      <c r="AZ134" s="107"/>
      <c r="BA134" s="107"/>
      <c r="BB134" s="107"/>
      <c r="BC134" s="107"/>
      <c r="BD134" s="107"/>
      <c r="BE134" s="107"/>
      <c r="BF134" s="107"/>
      <c r="BG134" s="107"/>
      <c r="BH134" s="107"/>
      <c r="BI134" s="107"/>
      <c r="BJ134" s="108"/>
    </row>
    <row r="135" spans="3:62" ht="28.5" customHeight="1">
      <c r="C135" s="63"/>
      <c r="D135" s="63"/>
      <c r="E135" s="112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4"/>
      <c r="S135" s="6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3" t="s">
        <v>329</v>
      </c>
      <c r="AH135" s="63"/>
      <c r="AI135" s="63"/>
      <c r="AJ135" s="63"/>
      <c r="AK135" s="63"/>
      <c r="AL135" s="63"/>
      <c r="AM135" s="63"/>
      <c r="AN135" s="63">
        <v>80</v>
      </c>
      <c r="AO135" s="63"/>
      <c r="AP135" s="63"/>
      <c r="AQ135" s="112"/>
      <c r="AR135" s="113"/>
      <c r="AS135" s="113"/>
      <c r="AT135" s="113"/>
      <c r="AU135" s="113"/>
      <c r="AV135" s="113"/>
      <c r="AW135" s="113"/>
      <c r="AX135" s="113"/>
      <c r="AY135" s="113"/>
      <c r="AZ135" s="113"/>
      <c r="BA135" s="113"/>
      <c r="BB135" s="113"/>
      <c r="BC135" s="113"/>
      <c r="BD135" s="113"/>
      <c r="BE135" s="113"/>
      <c r="BF135" s="113"/>
      <c r="BG135" s="113"/>
      <c r="BH135" s="113"/>
      <c r="BI135" s="113"/>
      <c r="BJ135" s="114"/>
    </row>
    <row r="136" spans="3:62" ht="28.5" customHeight="1">
      <c r="C136" s="63">
        <v>8</v>
      </c>
      <c r="D136" s="63"/>
      <c r="E136" s="106" t="s">
        <v>121</v>
      </c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8"/>
      <c r="S136" s="92" t="s">
        <v>273</v>
      </c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3" t="s">
        <v>223</v>
      </c>
      <c r="AH136" s="63"/>
      <c r="AI136" s="63"/>
      <c r="AJ136" s="63"/>
      <c r="AK136" s="63"/>
      <c r="AL136" s="63"/>
      <c r="AM136" s="63"/>
      <c r="AN136" s="63">
        <v>1</v>
      </c>
      <c r="AO136" s="63"/>
      <c r="AP136" s="63"/>
      <c r="AQ136" s="115" t="s">
        <v>269</v>
      </c>
      <c r="AR136" s="63"/>
      <c r="AS136" s="63"/>
      <c r="AT136" s="63"/>
      <c r="AU136" s="63"/>
      <c r="AV136" s="63"/>
      <c r="AW136" s="63"/>
      <c r="AX136" s="63"/>
      <c r="AY136" s="63"/>
      <c r="AZ136" s="63"/>
      <c r="BA136" s="63"/>
      <c r="BB136" s="63"/>
      <c r="BC136" s="63"/>
      <c r="BD136" s="63"/>
      <c r="BE136" s="63"/>
      <c r="BF136" s="63"/>
      <c r="BG136" s="63"/>
      <c r="BH136" s="63"/>
      <c r="BI136" s="63"/>
      <c r="BJ136" s="63"/>
    </row>
    <row r="137" spans="3:62" ht="28.5" customHeight="1">
      <c r="C137" s="63"/>
      <c r="D137" s="63"/>
      <c r="E137" s="109"/>
      <c r="F137" s="110"/>
      <c r="G137" s="110"/>
      <c r="H137" s="110"/>
      <c r="I137" s="110"/>
      <c r="J137" s="110"/>
      <c r="K137" s="110"/>
      <c r="L137" s="110"/>
      <c r="M137" s="110"/>
      <c r="N137" s="110"/>
      <c r="O137" s="110"/>
      <c r="P137" s="110"/>
      <c r="Q137" s="110"/>
      <c r="R137" s="111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3" t="s">
        <v>201</v>
      </c>
      <c r="AH137" s="63"/>
      <c r="AI137" s="63"/>
      <c r="AJ137" s="63"/>
      <c r="AK137" s="63"/>
      <c r="AL137" s="63"/>
      <c r="AM137" s="63"/>
      <c r="AN137" s="63">
        <v>20</v>
      </c>
      <c r="AO137" s="63"/>
      <c r="AP137" s="63"/>
      <c r="AQ137" s="106" t="s">
        <v>207</v>
      </c>
      <c r="AR137" s="107"/>
      <c r="AS137" s="107"/>
      <c r="AT137" s="107"/>
      <c r="AU137" s="107"/>
      <c r="AV137" s="107"/>
      <c r="AW137" s="107"/>
      <c r="AX137" s="107"/>
      <c r="AY137" s="107"/>
      <c r="AZ137" s="107"/>
      <c r="BA137" s="107"/>
      <c r="BB137" s="107"/>
      <c r="BC137" s="107"/>
      <c r="BD137" s="107"/>
      <c r="BE137" s="107"/>
      <c r="BF137" s="107"/>
      <c r="BG137" s="107"/>
      <c r="BH137" s="107"/>
      <c r="BI137" s="107"/>
      <c r="BJ137" s="108"/>
    </row>
    <row r="138" spans="3:62" ht="28.5" customHeight="1">
      <c r="C138" s="63"/>
      <c r="D138" s="63"/>
      <c r="E138" s="112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4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3" t="s">
        <v>329</v>
      </c>
      <c r="AH138" s="63"/>
      <c r="AI138" s="63"/>
      <c r="AJ138" s="63"/>
      <c r="AK138" s="63"/>
      <c r="AL138" s="63"/>
      <c r="AM138" s="63"/>
      <c r="AN138" s="63">
        <v>80</v>
      </c>
      <c r="AO138" s="63"/>
      <c r="AP138" s="63"/>
      <c r="AQ138" s="112"/>
      <c r="AR138" s="113"/>
      <c r="AS138" s="113"/>
      <c r="AT138" s="113"/>
      <c r="AU138" s="113"/>
      <c r="AV138" s="113"/>
      <c r="AW138" s="113"/>
      <c r="AX138" s="113"/>
      <c r="AY138" s="113"/>
      <c r="AZ138" s="113"/>
      <c r="BA138" s="113"/>
      <c r="BB138" s="113"/>
      <c r="BC138" s="113"/>
      <c r="BD138" s="113"/>
      <c r="BE138" s="113"/>
      <c r="BF138" s="113"/>
      <c r="BG138" s="113"/>
      <c r="BH138" s="113"/>
      <c r="BI138" s="113"/>
      <c r="BJ138" s="114"/>
    </row>
    <row r="139" spans="3:62" ht="28.5" customHeight="1">
      <c r="C139" s="63">
        <v>9</v>
      </c>
      <c r="D139" s="63"/>
      <c r="E139" s="106" t="s">
        <v>122</v>
      </c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8"/>
      <c r="S139" s="92" t="s">
        <v>272</v>
      </c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3" t="s">
        <v>223</v>
      </c>
      <c r="AH139" s="63"/>
      <c r="AI139" s="63"/>
      <c r="AJ139" s="63"/>
      <c r="AK139" s="63"/>
      <c r="AL139" s="63"/>
      <c r="AM139" s="63"/>
      <c r="AN139" s="63">
        <v>1</v>
      </c>
      <c r="AO139" s="63"/>
      <c r="AP139" s="63"/>
      <c r="AQ139" s="115" t="s">
        <v>270</v>
      </c>
      <c r="AR139" s="63"/>
      <c r="AS139" s="63"/>
      <c r="AT139" s="63"/>
      <c r="AU139" s="63"/>
      <c r="AV139" s="63"/>
      <c r="AW139" s="63"/>
      <c r="AX139" s="63"/>
      <c r="AY139" s="63"/>
      <c r="AZ139" s="63"/>
      <c r="BA139" s="63"/>
      <c r="BB139" s="63"/>
      <c r="BC139" s="63"/>
      <c r="BD139" s="63"/>
      <c r="BE139" s="63"/>
      <c r="BF139" s="63"/>
      <c r="BG139" s="63"/>
      <c r="BH139" s="63"/>
      <c r="BI139" s="63"/>
      <c r="BJ139" s="63"/>
    </row>
    <row r="140" spans="3:62" ht="28.5" customHeight="1">
      <c r="C140" s="63"/>
      <c r="D140" s="63"/>
      <c r="E140" s="109"/>
      <c r="F140" s="110"/>
      <c r="G140" s="110"/>
      <c r="H140" s="110"/>
      <c r="I140" s="110"/>
      <c r="J140" s="110"/>
      <c r="K140" s="110"/>
      <c r="L140" s="110"/>
      <c r="M140" s="110"/>
      <c r="N140" s="110"/>
      <c r="O140" s="110"/>
      <c r="P140" s="110"/>
      <c r="Q140" s="110"/>
      <c r="R140" s="111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3" t="s">
        <v>201</v>
      </c>
      <c r="AH140" s="63"/>
      <c r="AI140" s="63"/>
      <c r="AJ140" s="63"/>
      <c r="AK140" s="63"/>
      <c r="AL140" s="63"/>
      <c r="AM140" s="63"/>
      <c r="AN140" s="63">
        <v>20</v>
      </c>
      <c r="AO140" s="63"/>
      <c r="AP140" s="63"/>
      <c r="AQ140" s="106" t="s">
        <v>207</v>
      </c>
      <c r="AR140" s="107"/>
      <c r="AS140" s="107"/>
      <c r="AT140" s="107"/>
      <c r="AU140" s="107"/>
      <c r="AV140" s="107"/>
      <c r="AW140" s="107"/>
      <c r="AX140" s="107"/>
      <c r="AY140" s="107"/>
      <c r="AZ140" s="107"/>
      <c r="BA140" s="107"/>
      <c r="BB140" s="107"/>
      <c r="BC140" s="107"/>
      <c r="BD140" s="107"/>
      <c r="BE140" s="107"/>
      <c r="BF140" s="107"/>
      <c r="BG140" s="107"/>
      <c r="BH140" s="107"/>
      <c r="BI140" s="107"/>
      <c r="BJ140" s="108"/>
    </row>
    <row r="141" spans="3:62" ht="28.5" customHeight="1">
      <c r="C141" s="63"/>
      <c r="D141" s="63"/>
      <c r="E141" s="112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4"/>
      <c r="S141" s="6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3" t="s">
        <v>329</v>
      </c>
      <c r="AH141" s="63"/>
      <c r="AI141" s="63"/>
      <c r="AJ141" s="63"/>
      <c r="AK141" s="63"/>
      <c r="AL141" s="63"/>
      <c r="AM141" s="63"/>
      <c r="AN141" s="63">
        <v>80</v>
      </c>
      <c r="AO141" s="63"/>
      <c r="AP141" s="63"/>
      <c r="AQ141" s="112"/>
      <c r="AR141" s="113"/>
      <c r="AS141" s="113"/>
      <c r="AT141" s="113"/>
      <c r="AU141" s="113"/>
      <c r="AV141" s="113"/>
      <c r="AW141" s="113"/>
      <c r="AX141" s="113"/>
      <c r="AY141" s="113"/>
      <c r="AZ141" s="113"/>
      <c r="BA141" s="113"/>
      <c r="BB141" s="113"/>
      <c r="BC141" s="113"/>
      <c r="BD141" s="113"/>
      <c r="BE141" s="113"/>
      <c r="BF141" s="113"/>
      <c r="BG141" s="113"/>
      <c r="BH141" s="113"/>
      <c r="BI141" s="113"/>
      <c r="BJ141" s="114"/>
    </row>
    <row r="142" spans="3:62" ht="28.5" customHeight="1">
      <c r="C142" s="63">
        <v>10</v>
      </c>
      <c r="D142" s="63"/>
      <c r="E142" s="106" t="s">
        <v>123</v>
      </c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8"/>
      <c r="S142" s="92" t="s">
        <v>218</v>
      </c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3" t="s">
        <v>46</v>
      </c>
      <c r="AH142" s="63"/>
      <c r="AI142" s="63"/>
      <c r="AJ142" s="63"/>
      <c r="AK142" s="63"/>
      <c r="AL142" s="63"/>
      <c r="AM142" s="63"/>
      <c r="AN142" s="120">
        <v>60000</v>
      </c>
      <c r="AO142" s="63"/>
      <c r="AP142" s="63"/>
      <c r="AQ142" s="115" t="s">
        <v>271</v>
      </c>
      <c r="AR142" s="63"/>
      <c r="AS142" s="63"/>
      <c r="AT142" s="63"/>
      <c r="AU142" s="63"/>
      <c r="AV142" s="63"/>
      <c r="AW142" s="63"/>
      <c r="AX142" s="63"/>
      <c r="AY142" s="63"/>
      <c r="AZ142" s="63"/>
      <c r="BA142" s="63"/>
      <c r="BB142" s="63"/>
      <c r="BC142" s="63"/>
      <c r="BD142" s="63"/>
      <c r="BE142" s="63"/>
      <c r="BF142" s="63"/>
      <c r="BG142" s="63"/>
      <c r="BH142" s="63"/>
      <c r="BI142" s="63"/>
      <c r="BJ142" s="63"/>
    </row>
    <row r="143" spans="3:62" ht="28.5" customHeight="1">
      <c r="C143" s="63"/>
      <c r="D143" s="63"/>
      <c r="E143" s="109"/>
      <c r="F143" s="110"/>
      <c r="G143" s="110"/>
      <c r="H143" s="110"/>
      <c r="I143" s="110"/>
      <c r="J143" s="110"/>
      <c r="K143" s="110"/>
      <c r="L143" s="110"/>
      <c r="M143" s="110"/>
      <c r="N143" s="110"/>
      <c r="O143" s="110"/>
      <c r="P143" s="110"/>
      <c r="Q143" s="110"/>
      <c r="R143" s="111"/>
      <c r="S143" s="68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3" t="s">
        <v>201</v>
      </c>
      <c r="AH143" s="63"/>
      <c r="AI143" s="63"/>
      <c r="AJ143" s="63"/>
      <c r="AK143" s="63"/>
      <c r="AL143" s="63"/>
      <c r="AM143" s="63"/>
      <c r="AN143" s="63">
        <v>20</v>
      </c>
      <c r="AO143" s="63"/>
      <c r="AP143" s="63"/>
      <c r="AQ143" s="106" t="s">
        <v>207</v>
      </c>
      <c r="AR143" s="107"/>
      <c r="AS143" s="107"/>
      <c r="AT143" s="107"/>
      <c r="AU143" s="107"/>
      <c r="AV143" s="107"/>
      <c r="AW143" s="107"/>
      <c r="AX143" s="107"/>
      <c r="AY143" s="107"/>
      <c r="AZ143" s="107"/>
      <c r="BA143" s="107"/>
      <c r="BB143" s="107"/>
      <c r="BC143" s="107"/>
      <c r="BD143" s="107"/>
      <c r="BE143" s="107"/>
      <c r="BF143" s="107"/>
      <c r="BG143" s="107"/>
      <c r="BH143" s="107"/>
      <c r="BI143" s="107"/>
      <c r="BJ143" s="108"/>
    </row>
    <row r="144" spans="3:62" ht="28.5" customHeight="1">
      <c r="C144" s="63"/>
      <c r="D144" s="63"/>
      <c r="E144" s="112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4"/>
      <c r="S144" s="68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3" t="s">
        <v>329</v>
      </c>
      <c r="AH144" s="63"/>
      <c r="AI144" s="63"/>
      <c r="AJ144" s="63"/>
      <c r="AK144" s="63"/>
      <c r="AL144" s="63"/>
      <c r="AM144" s="63"/>
      <c r="AN144" s="63">
        <v>80</v>
      </c>
      <c r="AO144" s="63"/>
      <c r="AP144" s="63"/>
      <c r="AQ144" s="112"/>
      <c r="AR144" s="113"/>
      <c r="AS144" s="113"/>
      <c r="AT144" s="113"/>
      <c r="AU144" s="113"/>
      <c r="AV144" s="113"/>
      <c r="AW144" s="113"/>
      <c r="AX144" s="113"/>
      <c r="AY144" s="113"/>
      <c r="AZ144" s="113"/>
      <c r="BA144" s="113"/>
      <c r="BB144" s="113"/>
      <c r="BC144" s="113"/>
      <c r="BD144" s="113"/>
      <c r="BE144" s="113"/>
      <c r="BF144" s="113"/>
      <c r="BG144" s="113"/>
      <c r="BH144" s="113"/>
      <c r="BI144" s="113"/>
      <c r="BJ144" s="114"/>
    </row>
    <row r="145" spans="1:65" ht="7.5" customHeight="1"/>
    <row r="146" spans="1:65">
      <c r="D146" s="30" t="s">
        <v>124</v>
      </c>
      <c r="AR146" s="24" t="s">
        <v>219</v>
      </c>
    </row>
    <row r="147" spans="1:65">
      <c r="E147" s="3" t="s">
        <v>215</v>
      </c>
      <c r="AD147" s="38"/>
    </row>
    <row r="148" spans="1:65">
      <c r="F148" s="24" t="s">
        <v>216</v>
      </c>
    </row>
    <row r="150" spans="1:65" s="7" customFormat="1">
      <c r="A150" s="8" t="s">
        <v>230</v>
      </c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</row>
    <row r="152" spans="1:65">
      <c r="B152" s="21" t="s">
        <v>127</v>
      </c>
      <c r="C152" s="21"/>
      <c r="D152" s="21"/>
      <c r="E152" s="28"/>
      <c r="F152" s="28"/>
    </row>
    <row r="153" spans="1:65" ht="10.5" customHeight="1" thickBot="1"/>
    <row r="154" spans="1:65">
      <c r="C154" s="89" t="s">
        <v>128</v>
      </c>
      <c r="D154" s="90"/>
      <c r="E154" s="90"/>
      <c r="F154" s="90"/>
      <c r="G154" s="90"/>
      <c r="H154" s="90" t="s">
        <v>129</v>
      </c>
      <c r="I154" s="90"/>
      <c r="J154" s="90"/>
      <c r="K154" s="90"/>
      <c r="L154" s="90"/>
      <c r="M154" s="90" t="s">
        <v>130</v>
      </c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 t="s">
        <v>235</v>
      </c>
      <c r="Y154" s="90"/>
      <c r="Z154" s="90"/>
      <c r="AA154" s="90"/>
      <c r="AB154" s="90"/>
      <c r="AC154" s="91"/>
    </row>
    <row r="155" spans="1:65" ht="63" customHeight="1" thickBot="1">
      <c r="C155" s="116"/>
      <c r="D155" s="117"/>
      <c r="E155" s="117"/>
      <c r="F155" s="117"/>
      <c r="G155" s="117"/>
      <c r="H155" s="54" t="s">
        <v>224</v>
      </c>
      <c r="I155" s="54"/>
      <c r="J155" s="54"/>
      <c r="K155" s="54"/>
      <c r="L155" s="54"/>
      <c r="M155" s="118" t="s">
        <v>225</v>
      </c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54">
        <v>600</v>
      </c>
      <c r="Y155" s="54"/>
      <c r="Z155" s="54"/>
      <c r="AA155" s="54"/>
      <c r="AB155" s="54"/>
      <c r="AC155" s="119"/>
    </row>
    <row r="156" spans="1:65">
      <c r="C156" s="37" t="s">
        <v>226</v>
      </c>
    </row>
    <row r="157" spans="1:65">
      <c r="D157" t="s">
        <v>227</v>
      </c>
    </row>
    <row r="158" spans="1:65">
      <c r="D158" t="s">
        <v>228</v>
      </c>
    </row>
    <row r="159" spans="1:65">
      <c r="E159" t="s">
        <v>229</v>
      </c>
    </row>
    <row r="160" spans="1:65">
      <c r="E160" t="s">
        <v>233</v>
      </c>
    </row>
    <row r="161" spans="3:27">
      <c r="F161" t="s">
        <v>234</v>
      </c>
    </row>
    <row r="163" spans="3:27">
      <c r="C163" s="21" t="s">
        <v>231</v>
      </c>
      <c r="D163" s="21"/>
      <c r="E163" s="21"/>
      <c r="F163" s="28"/>
      <c r="G163" s="28"/>
      <c r="H163" s="34"/>
      <c r="I163" s="34"/>
    </row>
    <row r="164" spans="3:27">
      <c r="D164" s="3" t="s">
        <v>353</v>
      </c>
    </row>
    <row r="165" spans="3:27">
      <c r="E165" s="24" t="s">
        <v>232</v>
      </c>
    </row>
    <row r="167" spans="3:27">
      <c r="C167" s="21" t="s">
        <v>274</v>
      </c>
      <c r="D167" s="21"/>
      <c r="E167" s="21"/>
      <c r="F167" s="28"/>
      <c r="G167" s="28"/>
      <c r="H167" s="34"/>
      <c r="I167" s="34"/>
    </row>
    <row r="169" spans="3:27">
      <c r="D169" s="40" t="s">
        <v>283</v>
      </c>
      <c r="E169" s="36"/>
      <c r="F169" s="36"/>
    </row>
    <row r="170" spans="3:27">
      <c r="D170" s="32"/>
      <c r="E170" s="3" t="s">
        <v>284</v>
      </c>
    </row>
    <row r="171" spans="3:27" ht="8.25" customHeight="1" thickBot="1"/>
    <row r="172" spans="3:27">
      <c r="D172" s="89" t="s">
        <v>281</v>
      </c>
      <c r="E172" s="90"/>
      <c r="F172" s="90"/>
      <c r="G172" s="90"/>
      <c r="H172" s="90"/>
      <c r="I172" s="90"/>
      <c r="J172" s="90"/>
      <c r="K172" s="90" t="s">
        <v>291</v>
      </c>
      <c r="L172" s="90"/>
      <c r="M172" s="90"/>
      <c r="N172" s="90"/>
      <c r="O172" s="90"/>
      <c r="P172" s="90"/>
      <c r="Q172" s="90" t="s">
        <v>292</v>
      </c>
      <c r="R172" s="90"/>
      <c r="S172" s="90"/>
      <c r="T172" s="90"/>
      <c r="U172" s="90"/>
      <c r="V172" s="90" t="s">
        <v>293</v>
      </c>
      <c r="W172" s="90"/>
      <c r="X172" s="90"/>
      <c r="Y172" s="90"/>
      <c r="Z172" s="91"/>
    </row>
    <row r="173" spans="3:27">
      <c r="D173" s="74" t="s">
        <v>275</v>
      </c>
      <c r="E173" s="75"/>
      <c r="F173" s="75"/>
      <c r="G173" s="75"/>
      <c r="H173" s="75"/>
      <c r="I173" s="75"/>
      <c r="J173" s="75"/>
      <c r="K173" s="76">
        <f>AJ86*7+AN124*2+AN142*2</f>
        <v>324000</v>
      </c>
      <c r="L173" s="76"/>
      <c r="M173" s="76"/>
      <c r="N173" s="76"/>
      <c r="O173" s="76"/>
      <c r="P173" s="76"/>
      <c r="Q173" s="77">
        <v>0</v>
      </c>
      <c r="R173" s="77"/>
      <c r="S173" s="77"/>
      <c r="T173" s="77"/>
      <c r="U173" s="77"/>
      <c r="V173" s="77">
        <v>0</v>
      </c>
      <c r="W173" s="77"/>
      <c r="X173" s="77"/>
      <c r="Y173" s="77"/>
      <c r="Z173" s="78"/>
    </row>
    <row r="174" spans="3:27">
      <c r="D174" s="74" t="s">
        <v>259</v>
      </c>
      <c r="E174" s="75"/>
      <c r="F174" s="75"/>
      <c r="G174" s="75"/>
      <c r="H174" s="75"/>
      <c r="I174" s="75"/>
      <c r="J174" s="75"/>
      <c r="K174" s="76">
        <f>$AJ$89*7+$AN$114</f>
        <v>8</v>
      </c>
      <c r="L174" s="76"/>
      <c r="M174" s="76"/>
      <c r="N174" s="76"/>
      <c r="O174" s="76"/>
      <c r="P174" s="76"/>
      <c r="Q174" s="77">
        <f>$AA$174*10</f>
        <v>925.55000000000007</v>
      </c>
      <c r="R174" s="77"/>
      <c r="S174" s="77"/>
      <c r="T174" s="77"/>
      <c r="U174" s="77"/>
      <c r="V174" s="77">
        <f>Q174*K174</f>
        <v>7404.4000000000005</v>
      </c>
      <c r="W174" s="77"/>
      <c r="X174" s="77"/>
      <c r="Y174" s="77"/>
      <c r="Z174" s="78"/>
      <c r="AA174" s="41">
        <f>(108.95+76.16)/2</f>
        <v>92.555000000000007</v>
      </c>
    </row>
    <row r="175" spans="3:27">
      <c r="D175" s="74" t="s">
        <v>276</v>
      </c>
      <c r="E175" s="75"/>
      <c r="F175" s="75"/>
      <c r="G175" s="75"/>
      <c r="H175" s="75"/>
      <c r="I175" s="75"/>
      <c r="J175" s="75"/>
      <c r="K175" s="76">
        <f>$AJ$92*7+$AN$121*5</f>
        <v>12</v>
      </c>
      <c r="L175" s="76"/>
      <c r="M175" s="76"/>
      <c r="N175" s="76"/>
      <c r="O175" s="76"/>
      <c r="P175" s="76"/>
      <c r="Q175" s="77">
        <f>2*80*10</f>
        <v>1600</v>
      </c>
      <c r="R175" s="77"/>
      <c r="S175" s="77"/>
      <c r="T175" s="77"/>
      <c r="U175" s="77"/>
      <c r="V175" s="77">
        <f>Q175*K175</f>
        <v>19200</v>
      </c>
      <c r="W175" s="77"/>
      <c r="X175" s="77"/>
      <c r="Y175" s="77"/>
      <c r="Z175" s="78"/>
      <c r="AA175" s="41"/>
    </row>
    <row r="176" spans="3:27">
      <c r="D176" s="74" t="s">
        <v>277</v>
      </c>
      <c r="E176" s="75"/>
      <c r="F176" s="75"/>
      <c r="G176" s="75"/>
      <c r="H176" s="75"/>
      <c r="I176" s="75"/>
      <c r="J176" s="75"/>
      <c r="K176" s="76">
        <f>$AJ$95*7+$AN$133*4</f>
        <v>47</v>
      </c>
      <c r="L176" s="76"/>
      <c r="M176" s="76"/>
      <c r="N176" s="76"/>
      <c r="O176" s="76"/>
      <c r="P176" s="76"/>
      <c r="Q176" s="77">
        <f>3000/60</f>
        <v>50</v>
      </c>
      <c r="R176" s="77"/>
      <c r="S176" s="77"/>
      <c r="T176" s="77"/>
      <c r="U176" s="77"/>
      <c r="V176" s="77">
        <f t="shared" ref="V176:V180" si="0">Q176*K176</f>
        <v>2350</v>
      </c>
      <c r="W176" s="77"/>
      <c r="X176" s="77"/>
      <c r="Y176" s="77"/>
      <c r="Z176" s="78"/>
      <c r="AA176" s="41" t="s">
        <v>285</v>
      </c>
    </row>
    <row r="177" spans="4:28">
      <c r="D177" s="74" t="s">
        <v>261</v>
      </c>
      <c r="E177" s="75"/>
      <c r="F177" s="75"/>
      <c r="G177" s="75"/>
      <c r="H177" s="75"/>
      <c r="I177" s="75"/>
      <c r="J177" s="75"/>
      <c r="K177" s="76">
        <f>$AJ$98*7+$AN$127*2</f>
        <v>136000</v>
      </c>
      <c r="L177" s="76"/>
      <c r="M177" s="76"/>
      <c r="N177" s="76"/>
      <c r="O177" s="76"/>
      <c r="P177" s="76"/>
      <c r="Q177" s="77">
        <v>0.1</v>
      </c>
      <c r="R177" s="77"/>
      <c r="S177" s="77"/>
      <c r="T177" s="77"/>
      <c r="U177" s="77"/>
      <c r="V177" s="77">
        <f t="shared" si="0"/>
        <v>13600</v>
      </c>
      <c r="W177" s="77"/>
      <c r="X177" s="77"/>
      <c r="Y177" s="77"/>
      <c r="Z177" s="78"/>
      <c r="AA177" s="42"/>
    </row>
    <row r="178" spans="4:28">
      <c r="D178" s="74" t="s">
        <v>278</v>
      </c>
      <c r="E178" s="75"/>
      <c r="F178" s="75"/>
      <c r="G178" s="75"/>
      <c r="H178" s="75"/>
      <c r="I178" s="75"/>
      <c r="J178" s="75"/>
      <c r="K178" s="76">
        <f>$AN$115*4</f>
        <v>4</v>
      </c>
      <c r="L178" s="76"/>
      <c r="M178" s="76"/>
      <c r="N178" s="76"/>
      <c r="O178" s="76"/>
      <c r="P178" s="76"/>
      <c r="Q178" s="77">
        <v>9750</v>
      </c>
      <c r="R178" s="77"/>
      <c r="S178" s="77"/>
      <c r="T178" s="77"/>
      <c r="U178" s="77"/>
      <c r="V178" s="77">
        <f t="shared" si="0"/>
        <v>39000</v>
      </c>
      <c r="W178" s="77"/>
      <c r="X178" s="77"/>
      <c r="Y178" s="77"/>
      <c r="Z178" s="78"/>
      <c r="AA178" s="42"/>
    </row>
    <row r="179" spans="4:28">
      <c r="D179" s="74" t="s">
        <v>279</v>
      </c>
      <c r="E179" s="75"/>
      <c r="F179" s="75"/>
      <c r="G179" s="75"/>
      <c r="H179" s="75"/>
      <c r="I179" s="75"/>
      <c r="J179" s="75"/>
      <c r="K179" s="76">
        <f>$AN$118*6</f>
        <v>300</v>
      </c>
      <c r="L179" s="76"/>
      <c r="M179" s="76"/>
      <c r="N179" s="76"/>
      <c r="O179" s="76"/>
      <c r="P179" s="76"/>
      <c r="Q179" s="77">
        <v>1.25</v>
      </c>
      <c r="R179" s="77"/>
      <c r="S179" s="77"/>
      <c r="T179" s="77"/>
      <c r="U179" s="77"/>
      <c r="V179" s="77">
        <f t="shared" si="0"/>
        <v>375</v>
      </c>
      <c r="W179" s="77"/>
      <c r="X179" s="77"/>
      <c r="Y179" s="77"/>
      <c r="Z179" s="78"/>
      <c r="AA179" s="42"/>
    </row>
    <row r="180" spans="4:28">
      <c r="D180" s="74" t="s">
        <v>286</v>
      </c>
      <c r="E180" s="75"/>
      <c r="F180" s="75"/>
      <c r="G180" s="75"/>
      <c r="H180" s="75"/>
      <c r="I180" s="75"/>
      <c r="J180" s="75"/>
      <c r="K180" s="76">
        <f>$AN$130*3</f>
        <v>3</v>
      </c>
      <c r="L180" s="76"/>
      <c r="M180" s="76"/>
      <c r="N180" s="76"/>
      <c r="O180" s="76"/>
      <c r="P180" s="76"/>
      <c r="Q180" s="77">
        <v>1808</v>
      </c>
      <c r="R180" s="77"/>
      <c r="S180" s="77"/>
      <c r="T180" s="77"/>
      <c r="U180" s="77"/>
      <c r="V180" s="77">
        <f t="shared" si="0"/>
        <v>5424</v>
      </c>
      <c r="W180" s="77"/>
      <c r="X180" s="77"/>
      <c r="Y180" s="77"/>
      <c r="Z180" s="78"/>
      <c r="AA180" s="42"/>
    </row>
    <row r="181" spans="4:28">
      <c r="D181" s="74" t="s">
        <v>282</v>
      </c>
      <c r="E181" s="75"/>
      <c r="F181" s="75"/>
      <c r="G181" s="75"/>
      <c r="H181" s="75"/>
      <c r="I181" s="75"/>
      <c r="J181" s="75"/>
      <c r="K181" s="76">
        <f>$AN$136*2+$AN$139*1</f>
        <v>3</v>
      </c>
      <c r="L181" s="76"/>
      <c r="M181" s="76"/>
      <c r="N181" s="76"/>
      <c r="O181" s="76"/>
      <c r="P181" s="76"/>
      <c r="Q181" s="77">
        <f>50*600</f>
        <v>30000</v>
      </c>
      <c r="R181" s="77"/>
      <c r="S181" s="77"/>
      <c r="T181" s="77"/>
      <c r="U181" s="77"/>
      <c r="V181" s="77">
        <f>Q181*K181</f>
        <v>90000</v>
      </c>
      <c r="W181" s="77"/>
      <c r="X181" s="77"/>
      <c r="Y181" s="77"/>
      <c r="Z181" s="78"/>
      <c r="AA181" s="42" t="s">
        <v>321</v>
      </c>
    </row>
    <row r="182" spans="4:28">
      <c r="D182" s="74" t="s">
        <v>330</v>
      </c>
      <c r="E182" s="75"/>
      <c r="F182" s="75"/>
      <c r="G182" s="75"/>
      <c r="H182" s="75"/>
      <c r="I182" s="75"/>
      <c r="J182" s="75"/>
      <c r="K182" s="76">
        <f>$AJ$87*5*7+$AN$116*(5+6+5+2+2+3+4+2+1+2)</f>
        <v>1340</v>
      </c>
      <c r="L182" s="76"/>
      <c r="M182" s="76"/>
      <c r="N182" s="76"/>
      <c r="O182" s="76"/>
      <c r="P182" s="76"/>
      <c r="Q182" s="77">
        <v>10</v>
      </c>
      <c r="R182" s="77"/>
      <c r="S182" s="77"/>
      <c r="T182" s="77"/>
      <c r="U182" s="77"/>
      <c r="V182" s="77">
        <f>Q182*K182</f>
        <v>13400</v>
      </c>
      <c r="W182" s="77"/>
      <c r="X182" s="77"/>
      <c r="Y182" s="77"/>
      <c r="Z182" s="78"/>
      <c r="AA182" s="42"/>
    </row>
    <row r="183" spans="4:28" ht="17.25" thickBot="1">
      <c r="D183" s="79" t="s">
        <v>329</v>
      </c>
      <c r="E183" s="80"/>
      <c r="F183" s="80"/>
      <c r="G183" s="80"/>
      <c r="H183" s="80"/>
      <c r="I183" s="80"/>
      <c r="J183" s="80"/>
      <c r="K183" s="81">
        <f>($AJ$88+$AJ$91+$AJ$94+$AJ$97+$AJ$100)*7+$AN$117*5+$AN$120*6+$AN$123*5+$AN$126*2+$AN$129*2+$AN$132*3+$AN$135*4+$AN$138*2+$AN$141*3+$AN$144*2</f>
        <v>4400</v>
      </c>
      <c r="L183" s="81"/>
      <c r="M183" s="81"/>
      <c r="N183" s="81"/>
      <c r="O183" s="81"/>
      <c r="P183" s="81"/>
      <c r="Q183" s="82">
        <v>600</v>
      </c>
      <c r="R183" s="82"/>
      <c r="S183" s="82"/>
      <c r="T183" s="82"/>
      <c r="U183" s="82"/>
      <c r="V183" s="82">
        <f>Q183*K183</f>
        <v>2640000</v>
      </c>
      <c r="W183" s="82"/>
      <c r="X183" s="82"/>
      <c r="Y183" s="82"/>
      <c r="Z183" s="83"/>
      <c r="AA183" s="42"/>
    </row>
    <row r="184" spans="4:28">
      <c r="V184" t="s">
        <v>287</v>
      </c>
      <c r="X184" s="87">
        <f>SUM(V173:Z182)</f>
        <v>190753.4</v>
      </c>
      <c r="Y184" s="88"/>
      <c r="Z184" s="88"/>
      <c r="AA184" t="s">
        <v>288</v>
      </c>
      <c r="AB184" t="s">
        <v>331</v>
      </c>
    </row>
    <row r="185" spans="4:28">
      <c r="AB185" s="24" t="s">
        <v>354</v>
      </c>
    </row>
    <row r="186" spans="4:28">
      <c r="D186" s="40" t="s">
        <v>289</v>
      </c>
      <c r="E186" s="36"/>
      <c r="F186" s="36"/>
    </row>
    <row r="187" spans="4:28">
      <c r="D187" s="32"/>
      <c r="E187" s="3" t="s">
        <v>290</v>
      </c>
    </row>
    <row r="188" spans="4:28" ht="17.25" thickBot="1"/>
    <row r="189" spans="4:28">
      <c r="D189" s="89" t="s">
        <v>281</v>
      </c>
      <c r="E189" s="90"/>
      <c r="F189" s="90"/>
      <c r="G189" s="90"/>
      <c r="H189" s="90"/>
      <c r="I189" s="90"/>
      <c r="J189" s="90"/>
      <c r="K189" s="90" t="s">
        <v>291</v>
      </c>
      <c r="L189" s="90"/>
      <c r="M189" s="90"/>
      <c r="N189" s="90"/>
      <c r="O189" s="90"/>
      <c r="P189" s="90"/>
      <c r="Q189" s="90" t="s">
        <v>292</v>
      </c>
      <c r="R189" s="90"/>
      <c r="S189" s="90"/>
      <c r="T189" s="90"/>
      <c r="U189" s="90"/>
      <c r="V189" s="90" t="s">
        <v>293</v>
      </c>
      <c r="W189" s="90"/>
      <c r="X189" s="90"/>
      <c r="Y189" s="90"/>
      <c r="Z189" s="91"/>
    </row>
    <row r="190" spans="4:28">
      <c r="D190" s="74" t="s">
        <v>275</v>
      </c>
      <c r="E190" s="75"/>
      <c r="F190" s="75"/>
      <c r="G190" s="75"/>
      <c r="H190" s="75"/>
      <c r="I190" s="75"/>
      <c r="J190" s="75"/>
      <c r="K190" s="76">
        <f>AJ101*14+AN139*2+AN142*2</f>
        <v>120002</v>
      </c>
      <c r="L190" s="76"/>
      <c r="M190" s="76"/>
      <c r="N190" s="76"/>
      <c r="O190" s="76"/>
      <c r="P190" s="76"/>
      <c r="Q190" s="77">
        <v>0</v>
      </c>
      <c r="R190" s="77"/>
      <c r="S190" s="77"/>
      <c r="T190" s="77"/>
      <c r="U190" s="77"/>
      <c r="V190" s="77">
        <v>0</v>
      </c>
      <c r="W190" s="77"/>
      <c r="X190" s="77"/>
      <c r="Y190" s="77"/>
      <c r="Z190" s="78"/>
    </row>
    <row r="191" spans="4:28">
      <c r="D191" s="74" t="s">
        <v>259</v>
      </c>
      <c r="E191" s="75"/>
      <c r="F191" s="75"/>
      <c r="G191" s="75"/>
      <c r="H191" s="75"/>
      <c r="I191" s="75"/>
      <c r="J191" s="75"/>
      <c r="K191" s="76">
        <f>$AJ$89*14+$AN$114</f>
        <v>15</v>
      </c>
      <c r="L191" s="76"/>
      <c r="M191" s="76"/>
      <c r="N191" s="76"/>
      <c r="O191" s="76"/>
      <c r="P191" s="76"/>
      <c r="Q191" s="77">
        <f>$AA$174*10</f>
        <v>925.55000000000007</v>
      </c>
      <c r="R191" s="77"/>
      <c r="S191" s="77"/>
      <c r="T191" s="77"/>
      <c r="U191" s="77"/>
      <c r="V191" s="77">
        <f>Q191*K191</f>
        <v>13883.250000000002</v>
      </c>
      <c r="W191" s="77"/>
      <c r="X191" s="77"/>
      <c r="Y191" s="77"/>
      <c r="Z191" s="78"/>
    </row>
    <row r="192" spans="4:28">
      <c r="D192" s="74" t="s">
        <v>276</v>
      </c>
      <c r="E192" s="75"/>
      <c r="F192" s="75"/>
      <c r="G192" s="75"/>
      <c r="H192" s="75"/>
      <c r="I192" s="75"/>
      <c r="J192" s="75"/>
      <c r="K192" s="76">
        <f>$AJ$92*14+$AN$121*5</f>
        <v>19</v>
      </c>
      <c r="L192" s="76"/>
      <c r="M192" s="76"/>
      <c r="N192" s="76"/>
      <c r="O192" s="76"/>
      <c r="P192" s="76"/>
      <c r="Q192" s="77">
        <f>2*80*10</f>
        <v>1600</v>
      </c>
      <c r="R192" s="77"/>
      <c r="S192" s="77"/>
      <c r="T192" s="77"/>
      <c r="U192" s="77"/>
      <c r="V192" s="77">
        <f>Q192*K192</f>
        <v>30400</v>
      </c>
      <c r="W192" s="77"/>
      <c r="X192" s="77"/>
      <c r="Y192" s="77"/>
      <c r="Z192" s="78"/>
    </row>
    <row r="193" spans="4:28">
      <c r="D193" s="74" t="s">
        <v>277</v>
      </c>
      <c r="E193" s="75"/>
      <c r="F193" s="75"/>
      <c r="G193" s="75"/>
      <c r="H193" s="75"/>
      <c r="I193" s="75"/>
      <c r="J193" s="75"/>
      <c r="K193" s="76">
        <f>$AJ$95*14+$AN$133*4</f>
        <v>54</v>
      </c>
      <c r="L193" s="76"/>
      <c r="M193" s="76"/>
      <c r="N193" s="76"/>
      <c r="O193" s="76"/>
      <c r="P193" s="76"/>
      <c r="Q193" s="77">
        <f>3000/60</f>
        <v>50</v>
      </c>
      <c r="R193" s="77"/>
      <c r="S193" s="77"/>
      <c r="T193" s="77"/>
      <c r="U193" s="77"/>
      <c r="V193" s="77">
        <f t="shared" ref="V193:V198" si="1">Q193*K193</f>
        <v>2700</v>
      </c>
      <c r="W193" s="77"/>
      <c r="X193" s="77"/>
      <c r="Y193" s="77"/>
      <c r="Z193" s="78"/>
    </row>
    <row r="194" spans="4:28">
      <c r="D194" s="74" t="s">
        <v>261</v>
      </c>
      <c r="E194" s="75"/>
      <c r="F194" s="75"/>
      <c r="G194" s="75"/>
      <c r="H194" s="75"/>
      <c r="I194" s="75"/>
      <c r="J194" s="75"/>
      <c r="K194" s="76">
        <f>$AJ$98*14+$AN$127*2</f>
        <v>192000</v>
      </c>
      <c r="L194" s="76"/>
      <c r="M194" s="76"/>
      <c r="N194" s="76"/>
      <c r="O194" s="76"/>
      <c r="P194" s="76"/>
      <c r="Q194" s="77">
        <v>0.1</v>
      </c>
      <c r="R194" s="77"/>
      <c r="S194" s="77"/>
      <c r="T194" s="77"/>
      <c r="U194" s="77"/>
      <c r="V194" s="77">
        <f t="shared" si="1"/>
        <v>19200</v>
      </c>
      <c r="W194" s="77"/>
      <c r="X194" s="77"/>
      <c r="Y194" s="77"/>
      <c r="Z194" s="78"/>
    </row>
    <row r="195" spans="4:28">
      <c r="D195" s="74" t="s">
        <v>278</v>
      </c>
      <c r="E195" s="75"/>
      <c r="F195" s="75"/>
      <c r="G195" s="75"/>
      <c r="H195" s="75"/>
      <c r="I195" s="75"/>
      <c r="J195" s="75"/>
      <c r="K195" s="76">
        <f>$AN$115*4</f>
        <v>4</v>
      </c>
      <c r="L195" s="76"/>
      <c r="M195" s="76"/>
      <c r="N195" s="76"/>
      <c r="O195" s="76"/>
      <c r="P195" s="76"/>
      <c r="Q195" s="77">
        <v>9750</v>
      </c>
      <c r="R195" s="77"/>
      <c r="S195" s="77"/>
      <c r="T195" s="77"/>
      <c r="U195" s="77"/>
      <c r="V195" s="77">
        <f t="shared" si="1"/>
        <v>39000</v>
      </c>
      <c r="W195" s="77"/>
      <c r="X195" s="77"/>
      <c r="Y195" s="77"/>
      <c r="Z195" s="78"/>
    </row>
    <row r="196" spans="4:28">
      <c r="D196" s="74" t="s">
        <v>279</v>
      </c>
      <c r="E196" s="75"/>
      <c r="F196" s="75"/>
      <c r="G196" s="75"/>
      <c r="H196" s="75"/>
      <c r="I196" s="75"/>
      <c r="J196" s="75"/>
      <c r="K196" s="76">
        <f>$AN$118*6</f>
        <v>300</v>
      </c>
      <c r="L196" s="76"/>
      <c r="M196" s="76"/>
      <c r="N196" s="76"/>
      <c r="O196" s="76"/>
      <c r="P196" s="76"/>
      <c r="Q196" s="77">
        <v>1.25</v>
      </c>
      <c r="R196" s="77"/>
      <c r="S196" s="77"/>
      <c r="T196" s="77"/>
      <c r="U196" s="77"/>
      <c r="V196" s="77">
        <f t="shared" si="1"/>
        <v>375</v>
      </c>
      <c r="W196" s="77"/>
      <c r="X196" s="77"/>
      <c r="Y196" s="77"/>
      <c r="Z196" s="78"/>
    </row>
    <row r="197" spans="4:28">
      <c r="D197" s="74" t="s">
        <v>286</v>
      </c>
      <c r="E197" s="75"/>
      <c r="F197" s="75"/>
      <c r="G197" s="75"/>
      <c r="H197" s="75"/>
      <c r="I197" s="75"/>
      <c r="J197" s="75"/>
      <c r="K197" s="76">
        <f>$AN$130*3</f>
        <v>3</v>
      </c>
      <c r="L197" s="76"/>
      <c r="M197" s="76"/>
      <c r="N197" s="76"/>
      <c r="O197" s="76"/>
      <c r="P197" s="76"/>
      <c r="Q197" s="77">
        <v>1808</v>
      </c>
      <c r="R197" s="77"/>
      <c r="S197" s="77"/>
      <c r="T197" s="77"/>
      <c r="U197" s="77"/>
      <c r="V197" s="77">
        <f t="shared" si="1"/>
        <v>5424</v>
      </c>
      <c r="W197" s="77"/>
      <c r="X197" s="77"/>
      <c r="Y197" s="77"/>
      <c r="Z197" s="78"/>
    </row>
    <row r="198" spans="4:28">
      <c r="D198" s="74" t="s">
        <v>282</v>
      </c>
      <c r="E198" s="75"/>
      <c r="F198" s="75"/>
      <c r="G198" s="75"/>
      <c r="H198" s="75"/>
      <c r="I198" s="75"/>
      <c r="J198" s="75"/>
      <c r="K198" s="84">
        <f>$AN$136*2+$AN$139*1</f>
        <v>3</v>
      </c>
      <c r="L198" s="85"/>
      <c r="M198" s="85"/>
      <c r="N198" s="85"/>
      <c r="O198" s="85"/>
      <c r="P198" s="86"/>
      <c r="Q198" s="77">
        <f>50*600</f>
        <v>30000</v>
      </c>
      <c r="R198" s="77"/>
      <c r="S198" s="77"/>
      <c r="T198" s="77"/>
      <c r="U198" s="77"/>
      <c r="V198" s="77">
        <f t="shared" si="1"/>
        <v>90000</v>
      </c>
      <c r="W198" s="77"/>
      <c r="X198" s="77"/>
      <c r="Y198" s="77"/>
      <c r="Z198" s="78"/>
    </row>
    <row r="199" spans="4:28">
      <c r="D199" s="74" t="s">
        <v>330</v>
      </c>
      <c r="E199" s="75"/>
      <c r="F199" s="75"/>
      <c r="G199" s="75"/>
      <c r="H199" s="75"/>
      <c r="I199" s="75"/>
      <c r="J199" s="75"/>
      <c r="K199" s="76">
        <f>$AJ$87*5*14+$AN$116*(5+6+5+2+2+3+4+2+1+2)</f>
        <v>2040</v>
      </c>
      <c r="L199" s="76"/>
      <c r="M199" s="76"/>
      <c r="N199" s="76"/>
      <c r="O199" s="76"/>
      <c r="P199" s="76"/>
      <c r="Q199" s="77">
        <v>10</v>
      </c>
      <c r="R199" s="77"/>
      <c r="S199" s="77"/>
      <c r="T199" s="77"/>
      <c r="U199" s="77"/>
      <c r="V199" s="77">
        <f>Q199*K199</f>
        <v>20400</v>
      </c>
      <c r="W199" s="77"/>
      <c r="X199" s="77"/>
      <c r="Y199" s="77"/>
      <c r="Z199" s="78"/>
      <c r="AA199" s="42"/>
    </row>
    <row r="200" spans="4:28" ht="17.25" thickBot="1">
      <c r="D200" s="79" t="s">
        <v>329</v>
      </c>
      <c r="E200" s="80"/>
      <c r="F200" s="80"/>
      <c r="G200" s="80"/>
      <c r="H200" s="80"/>
      <c r="I200" s="80"/>
      <c r="J200" s="80"/>
      <c r="K200" s="81">
        <f>($AJ$88+$AJ$91+$AJ$94+$AJ$97+$AJ$100)*14+$AN$117*5+$AN$120*6+$AN$123*5+$AN$126*2+$AN$129*2+$AN$132*3+$AN$135*4+$AN$138*2+$AN$141*3+$AN$144*2</f>
        <v>6080</v>
      </c>
      <c r="L200" s="81"/>
      <c r="M200" s="81"/>
      <c r="N200" s="81"/>
      <c r="O200" s="81"/>
      <c r="P200" s="81"/>
      <c r="Q200" s="82">
        <v>600</v>
      </c>
      <c r="R200" s="82"/>
      <c r="S200" s="82"/>
      <c r="T200" s="82"/>
      <c r="U200" s="82"/>
      <c r="V200" s="82">
        <f>Q200*K200</f>
        <v>3648000</v>
      </c>
      <c r="W200" s="82"/>
      <c r="X200" s="82"/>
      <c r="Y200" s="82"/>
      <c r="Z200" s="83"/>
      <c r="AA200" s="42"/>
    </row>
    <row r="201" spans="4:28">
      <c r="V201" t="s">
        <v>287</v>
      </c>
      <c r="X201" s="87">
        <f>SUM(V190:Z199)</f>
        <v>221382.25</v>
      </c>
      <c r="Y201" s="88"/>
      <c r="Z201" s="88"/>
      <c r="AA201" t="s">
        <v>288</v>
      </c>
      <c r="AB201" t="s">
        <v>331</v>
      </c>
    </row>
  </sheetData>
  <mergeCells count="322">
    <mergeCell ref="A1:BM1"/>
    <mergeCell ref="D40:E40"/>
    <mergeCell ref="F40:K40"/>
    <mergeCell ref="L40:U40"/>
    <mergeCell ref="V40:AI40"/>
    <mergeCell ref="AJ40:AW40"/>
    <mergeCell ref="AM87:BF88"/>
    <mergeCell ref="AM90:BF91"/>
    <mergeCell ref="AM93:BF94"/>
    <mergeCell ref="D42:E42"/>
    <mergeCell ref="F42:K42"/>
    <mergeCell ref="L42:U42"/>
    <mergeCell ref="V42:AI42"/>
    <mergeCell ref="AJ42:AW42"/>
    <mergeCell ref="D41:E41"/>
    <mergeCell ref="F41:K41"/>
    <mergeCell ref="L41:U41"/>
    <mergeCell ref="V41:AI41"/>
    <mergeCell ref="AJ41:AW41"/>
    <mergeCell ref="D44:E44"/>
    <mergeCell ref="F44:K44"/>
    <mergeCell ref="L44:U44"/>
    <mergeCell ref="V44:AI44"/>
    <mergeCell ref="AJ44:AW44"/>
    <mergeCell ref="AM85:BF85"/>
    <mergeCell ref="AC86:AI86"/>
    <mergeCell ref="AJ86:AL86"/>
    <mergeCell ref="AM86:BF86"/>
    <mergeCell ref="AM89:BF89"/>
    <mergeCell ref="D43:E43"/>
    <mergeCell ref="F43:K43"/>
    <mergeCell ref="L43:U43"/>
    <mergeCell ref="V43:AI43"/>
    <mergeCell ref="AJ43:AW43"/>
    <mergeCell ref="AJ85:AL85"/>
    <mergeCell ref="D46:E46"/>
    <mergeCell ref="F46:K46"/>
    <mergeCell ref="L46:U46"/>
    <mergeCell ref="V46:AI46"/>
    <mergeCell ref="AJ46:AW46"/>
    <mergeCell ref="AJ45:AW45"/>
    <mergeCell ref="D45:E45"/>
    <mergeCell ref="F45:K45"/>
    <mergeCell ref="L45:U45"/>
    <mergeCell ref="V45:AI45"/>
    <mergeCell ref="AJ90:AL90"/>
    <mergeCell ref="AC91:AI91"/>
    <mergeCell ref="AJ91:AL91"/>
    <mergeCell ref="C89:D91"/>
    <mergeCell ref="O89:AB91"/>
    <mergeCell ref="AC89:AI89"/>
    <mergeCell ref="AJ89:AL89"/>
    <mergeCell ref="E89:N91"/>
    <mergeCell ref="AC87:AI87"/>
    <mergeCell ref="AJ87:AL87"/>
    <mergeCell ref="AC88:AI88"/>
    <mergeCell ref="AJ88:AL88"/>
    <mergeCell ref="AM92:BF92"/>
    <mergeCell ref="AC93:AI93"/>
    <mergeCell ref="AJ93:AL93"/>
    <mergeCell ref="AC94:AI94"/>
    <mergeCell ref="AJ94:AL94"/>
    <mergeCell ref="C92:D94"/>
    <mergeCell ref="O92:AB94"/>
    <mergeCell ref="AC92:AI92"/>
    <mergeCell ref="AJ92:AL92"/>
    <mergeCell ref="E92:N94"/>
    <mergeCell ref="AM95:BF95"/>
    <mergeCell ref="AC96:AI96"/>
    <mergeCell ref="AJ96:AL96"/>
    <mergeCell ref="AC97:AI97"/>
    <mergeCell ref="AJ97:AL97"/>
    <mergeCell ref="C95:D97"/>
    <mergeCell ref="O95:AB97"/>
    <mergeCell ref="AC95:AI95"/>
    <mergeCell ref="AJ95:AL95"/>
    <mergeCell ref="E95:N97"/>
    <mergeCell ref="AM96:BF97"/>
    <mergeCell ref="AM98:BF98"/>
    <mergeCell ref="AC99:AI99"/>
    <mergeCell ref="AJ99:AL99"/>
    <mergeCell ref="AC100:AI100"/>
    <mergeCell ref="AJ100:AL100"/>
    <mergeCell ref="C98:D100"/>
    <mergeCell ref="O98:AB100"/>
    <mergeCell ref="AC98:AI98"/>
    <mergeCell ref="AJ98:AL98"/>
    <mergeCell ref="E98:N100"/>
    <mergeCell ref="AM99:BF100"/>
    <mergeCell ref="AQ113:BJ113"/>
    <mergeCell ref="C114:D117"/>
    <mergeCell ref="S114:AF117"/>
    <mergeCell ref="AG114:AM114"/>
    <mergeCell ref="AN114:AP114"/>
    <mergeCell ref="AQ114:BJ114"/>
    <mergeCell ref="AG116:AM116"/>
    <mergeCell ref="AN116:AP116"/>
    <mergeCell ref="AQ115:BJ115"/>
    <mergeCell ref="AG117:AM117"/>
    <mergeCell ref="AN117:AP117"/>
    <mergeCell ref="E113:R113"/>
    <mergeCell ref="E114:R117"/>
    <mergeCell ref="C113:D113"/>
    <mergeCell ref="S113:AF113"/>
    <mergeCell ref="AG113:AM113"/>
    <mergeCell ref="AN113:AP113"/>
    <mergeCell ref="AQ116:BJ117"/>
    <mergeCell ref="AG115:AM115"/>
    <mergeCell ref="AN115:AP115"/>
    <mergeCell ref="AQ118:BJ118"/>
    <mergeCell ref="AG119:AM119"/>
    <mergeCell ref="AN119:AP119"/>
    <mergeCell ref="AG120:AM120"/>
    <mergeCell ref="AN120:AP120"/>
    <mergeCell ref="C118:D120"/>
    <mergeCell ref="S118:AF120"/>
    <mergeCell ref="AG118:AM118"/>
    <mergeCell ref="AN118:AP118"/>
    <mergeCell ref="E118:R120"/>
    <mergeCell ref="AQ119:BJ120"/>
    <mergeCell ref="AQ121:BJ121"/>
    <mergeCell ref="C121:D123"/>
    <mergeCell ref="E121:R123"/>
    <mergeCell ref="S121:AF123"/>
    <mergeCell ref="AG121:AM121"/>
    <mergeCell ref="AN121:AP121"/>
    <mergeCell ref="AG122:AM122"/>
    <mergeCell ref="AN122:AP122"/>
    <mergeCell ref="AG123:AM123"/>
    <mergeCell ref="AN123:AP123"/>
    <mergeCell ref="AQ122:BJ123"/>
    <mergeCell ref="AQ124:BJ124"/>
    <mergeCell ref="C124:D126"/>
    <mergeCell ref="E124:R126"/>
    <mergeCell ref="S124:AF126"/>
    <mergeCell ref="AG124:AM124"/>
    <mergeCell ref="AN124:AP124"/>
    <mergeCell ref="AG125:AM125"/>
    <mergeCell ref="AN125:AP125"/>
    <mergeCell ref="AG126:AM126"/>
    <mergeCell ref="AN126:AP126"/>
    <mergeCell ref="AQ125:BJ126"/>
    <mergeCell ref="AQ127:BJ127"/>
    <mergeCell ref="C127:D129"/>
    <mergeCell ref="E127:R129"/>
    <mergeCell ref="S127:AF129"/>
    <mergeCell ref="AG127:AM127"/>
    <mergeCell ref="AN127:AP127"/>
    <mergeCell ref="AG128:AM128"/>
    <mergeCell ref="AN128:AP128"/>
    <mergeCell ref="AG129:AM129"/>
    <mergeCell ref="AN129:AP129"/>
    <mergeCell ref="AQ128:BJ129"/>
    <mergeCell ref="AQ130:BJ130"/>
    <mergeCell ref="AG131:AM131"/>
    <mergeCell ref="AN131:AP131"/>
    <mergeCell ref="AG132:AM132"/>
    <mergeCell ref="AN132:AP132"/>
    <mergeCell ref="C130:D132"/>
    <mergeCell ref="E130:R132"/>
    <mergeCell ref="S130:AF132"/>
    <mergeCell ref="AG130:AM130"/>
    <mergeCell ref="AN130:AP130"/>
    <mergeCell ref="AQ131:BJ132"/>
    <mergeCell ref="AQ133:BJ133"/>
    <mergeCell ref="AG134:AM134"/>
    <mergeCell ref="AN134:AP134"/>
    <mergeCell ref="AG135:AM135"/>
    <mergeCell ref="AN135:AP135"/>
    <mergeCell ref="C133:D135"/>
    <mergeCell ref="E133:R135"/>
    <mergeCell ref="S133:AF135"/>
    <mergeCell ref="AG133:AM133"/>
    <mergeCell ref="AN133:AP133"/>
    <mergeCell ref="AQ134:BJ135"/>
    <mergeCell ref="AQ142:BJ142"/>
    <mergeCell ref="AG143:AM143"/>
    <mergeCell ref="AN143:AP143"/>
    <mergeCell ref="AG144:AM144"/>
    <mergeCell ref="AN144:AP144"/>
    <mergeCell ref="C142:D144"/>
    <mergeCell ref="E142:R144"/>
    <mergeCell ref="S142:AF144"/>
    <mergeCell ref="AG142:AM142"/>
    <mergeCell ref="AN142:AP142"/>
    <mergeCell ref="AQ143:BJ144"/>
    <mergeCell ref="AN140:AP140"/>
    <mergeCell ref="AG141:AM141"/>
    <mergeCell ref="AN141:AP141"/>
    <mergeCell ref="C139:D141"/>
    <mergeCell ref="E139:R141"/>
    <mergeCell ref="S139:AF141"/>
    <mergeCell ref="AG139:AM139"/>
    <mergeCell ref="AN139:AP139"/>
    <mergeCell ref="AQ136:BJ136"/>
    <mergeCell ref="AG137:AM137"/>
    <mergeCell ref="AN137:AP137"/>
    <mergeCell ref="AG138:AM138"/>
    <mergeCell ref="AN138:AP138"/>
    <mergeCell ref="C136:D138"/>
    <mergeCell ref="E136:R138"/>
    <mergeCell ref="S136:AF138"/>
    <mergeCell ref="AG136:AM136"/>
    <mergeCell ref="AN136:AP136"/>
    <mergeCell ref="AQ137:BJ138"/>
    <mergeCell ref="AQ140:BJ141"/>
    <mergeCell ref="AQ139:BJ139"/>
    <mergeCell ref="AG140:AM140"/>
    <mergeCell ref="O86:AB88"/>
    <mergeCell ref="C86:D88"/>
    <mergeCell ref="E85:N85"/>
    <mergeCell ref="E86:N88"/>
    <mergeCell ref="C85:D85"/>
    <mergeCell ref="O85:AB85"/>
    <mergeCell ref="AC85:AI85"/>
    <mergeCell ref="D172:J172"/>
    <mergeCell ref="K172:P172"/>
    <mergeCell ref="Q172:U172"/>
    <mergeCell ref="V172:Z172"/>
    <mergeCell ref="C155:G155"/>
    <mergeCell ref="H155:L155"/>
    <mergeCell ref="M155:W155"/>
    <mergeCell ref="X155:AC155"/>
    <mergeCell ref="C154:G154"/>
    <mergeCell ref="H154:L154"/>
    <mergeCell ref="M154:W154"/>
    <mergeCell ref="X154:AC154"/>
    <mergeCell ref="AC90:AI90"/>
    <mergeCell ref="D178:J178"/>
    <mergeCell ref="D179:J179"/>
    <mergeCell ref="D180:J180"/>
    <mergeCell ref="D181:J181"/>
    <mergeCell ref="K173:P173"/>
    <mergeCell ref="K174:P174"/>
    <mergeCell ref="K175:P175"/>
    <mergeCell ref="K176:P176"/>
    <mergeCell ref="K177:P177"/>
    <mergeCell ref="K178:P178"/>
    <mergeCell ref="K179:P179"/>
    <mergeCell ref="K180:P180"/>
    <mergeCell ref="K181:P181"/>
    <mergeCell ref="D173:J173"/>
    <mergeCell ref="D174:J174"/>
    <mergeCell ref="D175:J175"/>
    <mergeCell ref="D176:J176"/>
    <mergeCell ref="D177:J177"/>
    <mergeCell ref="Q178:U178"/>
    <mergeCell ref="Q179:U179"/>
    <mergeCell ref="Q180:U180"/>
    <mergeCell ref="Q181:U181"/>
    <mergeCell ref="V173:Z173"/>
    <mergeCell ref="V174:Z174"/>
    <mergeCell ref="V175:Z175"/>
    <mergeCell ref="V176:Z176"/>
    <mergeCell ref="V177:Z177"/>
    <mergeCell ref="V178:Z178"/>
    <mergeCell ref="V179:Z179"/>
    <mergeCell ref="V180:Z180"/>
    <mergeCell ref="V181:Z181"/>
    <mergeCell ref="Q173:U173"/>
    <mergeCell ref="Q174:U174"/>
    <mergeCell ref="Q175:U175"/>
    <mergeCell ref="Q176:U176"/>
    <mergeCell ref="Q177:U177"/>
    <mergeCell ref="X184:Z184"/>
    <mergeCell ref="D189:J189"/>
    <mergeCell ref="K189:P189"/>
    <mergeCell ref="Q189:U189"/>
    <mergeCell ref="V189:Z189"/>
    <mergeCell ref="D190:J190"/>
    <mergeCell ref="K190:P190"/>
    <mergeCell ref="Q190:U190"/>
    <mergeCell ref="V190:Z190"/>
    <mergeCell ref="D191:J191"/>
    <mergeCell ref="K191:P191"/>
    <mergeCell ref="Q191:U191"/>
    <mergeCell ref="V191:Z191"/>
    <mergeCell ref="D192:J192"/>
    <mergeCell ref="K192:P192"/>
    <mergeCell ref="Q192:U192"/>
    <mergeCell ref="V192:Z192"/>
    <mergeCell ref="D193:J193"/>
    <mergeCell ref="K193:P193"/>
    <mergeCell ref="Q193:U193"/>
    <mergeCell ref="V193:Z193"/>
    <mergeCell ref="D198:J198"/>
    <mergeCell ref="K198:P198"/>
    <mergeCell ref="Q198:U198"/>
    <mergeCell ref="V198:Z198"/>
    <mergeCell ref="X201:Z201"/>
    <mergeCell ref="D199:J199"/>
    <mergeCell ref="K199:P199"/>
    <mergeCell ref="Q199:U199"/>
    <mergeCell ref="V199:Z199"/>
    <mergeCell ref="D200:J200"/>
    <mergeCell ref="K200:P200"/>
    <mergeCell ref="Q200:U200"/>
    <mergeCell ref="V200:Z200"/>
    <mergeCell ref="D182:J182"/>
    <mergeCell ref="K182:P182"/>
    <mergeCell ref="Q182:U182"/>
    <mergeCell ref="V182:Z182"/>
    <mergeCell ref="D183:J183"/>
    <mergeCell ref="K183:P183"/>
    <mergeCell ref="Q183:U183"/>
    <mergeCell ref="V183:Z183"/>
    <mergeCell ref="D197:J197"/>
    <mergeCell ref="K197:P197"/>
    <mergeCell ref="Q197:U197"/>
    <mergeCell ref="V197:Z197"/>
    <mergeCell ref="D194:J194"/>
    <mergeCell ref="K194:P194"/>
    <mergeCell ref="Q194:U194"/>
    <mergeCell ref="V194:Z194"/>
    <mergeCell ref="D195:J195"/>
    <mergeCell ref="K195:P195"/>
    <mergeCell ref="Q195:U195"/>
    <mergeCell ref="V195:Z195"/>
    <mergeCell ref="D196:J196"/>
    <mergeCell ref="K196:P196"/>
    <mergeCell ref="Q196:U196"/>
    <mergeCell ref="V196:Z196"/>
  </mergeCells>
  <phoneticPr fontId="1" type="noConversion"/>
  <conditionalFormatting sqref="V174:Z182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{78017E20-59A4-4FB9-847C-830B1075B30E}</x14:id>
        </ext>
      </extLst>
    </cfRule>
  </conditionalFormatting>
  <conditionalFormatting sqref="V191:Z199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{A5DEBB76-BE3B-46DC-AF8A-1C3E9F4E8229}</x14:id>
        </ext>
      </extLst>
    </cfRule>
  </conditionalFormatting>
  <pageMargins left="0.25" right="0.25" top="0.75" bottom="0.75" header="0.3" footer="0.3"/>
  <pageSetup paperSize="9" scale="55" fitToWidth="0" fitToHeight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8017E20-59A4-4FB9-847C-830B1075B3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V174:Z182</xm:sqref>
        </x14:conditionalFormatting>
        <x14:conditionalFormatting xmlns:xm="http://schemas.microsoft.com/office/excel/2006/main">
          <x14:cfRule type="dataBar" id="{A5DEBB76-BE3B-46DC-AF8A-1C3E9F4E82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V191:Z199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T135"/>
  <sheetViews>
    <sheetView showGridLines="0" tabSelected="1" topLeftCell="A29" zoomScaleNormal="100" workbookViewId="0">
      <selection activeCell="AQ51" sqref="AQ51"/>
    </sheetView>
  </sheetViews>
  <sheetFormatPr defaultColWidth="3.25" defaultRowHeight="16.5"/>
  <cols>
    <col min="49" max="49" width="4.75" customWidth="1"/>
  </cols>
  <sheetData>
    <row r="1" spans="1:65" s="7" customFormat="1" ht="33.75" customHeight="1">
      <c r="A1" s="44" t="s">
        <v>10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</row>
    <row r="2" spans="1:65" s="7" customFormat="1"/>
    <row r="3" spans="1:65" s="7" customFormat="1">
      <c r="A3" s="8" t="s">
        <v>0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</row>
    <row r="4" spans="1:65" s="7" customFormat="1"/>
    <row r="5" spans="1:65" s="7" customFormat="1">
      <c r="B5" s="21" t="s">
        <v>15</v>
      </c>
      <c r="C5" s="21"/>
    </row>
    <row r="6" spans="1:65" s="7" customFormat="1">
      <c r="C6" s="11" t="s">
        <v>236</v>
      </c>
    </row>
    <row r="7" spans="1:65" s="7" customFormat="1">
      <c r="C7" s="11" t="s">
        <v>237</v>
      </c>
    </row>
    <row r="8" spans="1:65" s="7" customFormat="1">
      <c r="C8" s="11" t="s">
        <v>356</v>
      </c>
    </row>
    <row r="9" spans="1:65" s="7" customFormat="1"/>
    <row r="10" spans="1:65" s="7" customFormat="1">
      <c r="A10" s="8" t="s">
        <v>3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</row>
    <row r="12" spans="1:65" s="7" customFormat="1">
      <c r="B12" s="21" t="s">
        <v>87</v>
      </c>
      <c r="C12" s="21"/>
      <c r="D12" s="21"/>
      <c r="E12" s="28"/>
      <c r="F12" s="28"/>
    </row>
    <row r="13" spans="1:65">
      <c r="C13" t="s">
        <v>88</v>
      </c>
    </row>
    <row r="32" spans="3:6">
      <c r="C32" s="22" t="s">
        <v>3</v>
      </c>
      <c r="D32" s="22"/>
      <c r="E32" s="22"/>
      <c r="F32" s="23"/>
    </row>
    <row r="33" spans="2:72" ht="10.5" customHeight="1" thickBot="1"/>
    <row r="34" spans="2:72">
      <c r="D34" s="59" t="s">
        <v>18</v>
      </c>
      <c r="E34" s="51"/>
      <c r="F34" s="51" t="s">
        <v>19</v>
      </c>
      <c r="G34" s="51"/>
      <c r="H34" s="51"/>
      <c r="I34" s="51"/>
      <c r="J34" s="51"/>
      <c r="K34" s="51"/>
      <c r="L34" s="163" t="s">
        <v>21</v>
      </c>
      <c r="M34" s="164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164"/>
      <c r="AE34" s="164"/>
      <c r="AF34" s="164"/>
      <c r="AG34" s="164"/>
      <c r="AH34" s="164"/>
      <c r="AI34" s="164"/>
      <c r="AJ34" s="164"/>
      <c r="AK34" s="164"/>
      <c r="AL34" s="164"/>
      <c r="AM34" s="164"/>
      <c r="AN34" s="164"/>
      <c r="AO34" s="164"/>
      <c r="AP34" s="164"/>
      <c r="AQ34" s="164"/>
      <c r="AR34" s="165"/>
      <c r="AS34" s="51" t="s">
        <v>22</v>
      </c>
      <c r="AT34" s="51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 t="s">
        <v>25</v>
      </c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2"/>
    </row>
    <row r="35" spans="2:72">
      <c r="D35" s="67">
        <v>1</v>
      </c>
      <c r="E35" s="63"/>
      <c r="F35" s="63" t="s">
        <v>140</v>
      </c>
      <c r="G35" s="63"/>
      <c r="H35" s="63"/>
      <c r="I35" s="63"/>
      <c r="J35" s="63"/>
      <c r="K35" s="63"/>
      <c r="L35" s="124" t="s">
        <v>238</v>
      </c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/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71"/>
      <c r="AS35" s="63" t="s">
        <v>243</v>
      </c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 t="s">
        <v>249</v>
      </c>
      <c r="BH35" s="63"/>
      <c r="BI35" s="63"/>
      <c r="BJ35" s="63"/>
      <c r="BK35" s="63"/>
      <c r="BL35" s="63"/>
      <c r="BM35" s="63"/>
      <c r="BN35" s="63"/>
      <c r="BO35" s="63"/>
      <c r="BP35" s="63"/>
      <c r="BQ35" s="63"/>
      <c r="BR35" s="63"/>
      <c r="BS35" s="63"/>
      <c r="BT35" s="64"/>
    </row>
    <row r="36" spans="2:72">
      <c r="D36" s="67">
        <v>2</v>
      </c>
      <c r="E36" s="63"/>
      <c r="F36" s="63" t="s">
        <v>141</v>
      </c>
      <c r="G36" s="63"/>
      <c r="H36" s="63"/>
      <c r="I36" s="63"/>
      <c r="J36" s="63"/>
      <c r="K36" s="63"/>
      <c r="L36" s="124" t="s">
        <v>242</v>
      </c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71"/>
      <c r="AS36" s="63" t="s">
        <v>244</v>
      </c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 t="s">
        <v>192</v>
      </c>
      <c r="BH36" s="63"/>
      <c r="BI36" s="63"/>
      <c r="BJ36" s="63"/>
      <c r="BK36" s="63"/>
      <c r="BL36" s="63"/>
      <c r="BM36" s="63"/>
      <c r="BN36" s="63"/>
      <c r="BO36" s="63"/>
      <c r="BP36" s="63"/>
      <c r="BQ36" s="63"/>
      <c r="BR36" s="63"/>
      <c r="BS36" s="63"/>
      <c r="BT36" s="64"/>
    </row>
    <row r="37" spans="2:72" ht="75" customHeight="1">
      <c r="D37" s="67">
        <v>3</v>
      </c>
      <c r="E37" s="63"/>
      <c r="F37" s="63" t="s">
        <v>142</v>
      </c>
      <c r="G37" s="63"/>
      <c r="H37" s="63"/>
      <c r="I37" s="63"/>
      <c r="J37" s="63"/>
      <c r="K37" s="63"/>
      <c r="L37" s="172" t="s">
        <v>335</v>
      </c>
      <c r="M37" s="173"/>
      <c r="N37" s="173"/>
      <c r="O37" s="173"/>
      <c r="P37" s="173"/>
      <c r="Q37" s="173"/>
      <c r="R37" s="173"/>
      <c r="S37" s="173"/>
      <c r="T37" s="173"/>
      <c r="U37" s="173"/>
      <c r="V37" s="173"/>
      <c r="W37" s="173"/>
      <c r="X37" s="173"/>
      <c r="Y37" s="173"/>
      <c r="Z37" s="173"/>
      <c r="AA37" s="173"/>
      <c r="AB37" s="126" t="s">
        <v>246</v>
      </c>
      <c r="AC37" s="125"/>
      <c r="AD37" s="125"/>
      <c r="AE37" s="125"/>
      <c r="AF37" s="125"/>
      <c r="AG37" s="125"/>
      <c r="AH37" s="125"/>
      <c r="AI37" s="125"/>
      <c r="AJ37" s="125"/>
      <c r="AK37" s="125"/>
      <c r="AL37" s="125"/>
      <c r="AM37" s="125"/>
      <c r="AN37" s="125"/>
      <c r="AO37" s="125"/>
      <c r="AP37" s="125"/>
      <c r="AQ37" s="125"/>
      <c r="AR37" s="71"/>
      <c r="AS37" s="160" t="s">
        <v>245</v>
      </c>
      <c r="AT37" s="161"/>
      <c r="AU37" s="161"/>
      <c r="AV37" s="161"/>
      <c r="AW37" s="161"/>
      <c r="AX37" s="161"/>
      <c r="AY37" s="161"/>
      <c r="AZ37" s="161"/>
      <c r="BA37" s="161"/>
      <c r="BB37" s="161"/>
      <c r="BC37" s="161"/>
      <c r="BD37" s="161"/>
      <c r="BE37" s="161"/>
      <c r="BF37" s="162"/>
      <c r="BG37" s="68" t="s">
        <v>255</v>
      </c>
      <c r="BH37" s="63"/>
      <c r="BI37" s="63"/>
      <c r="BJ37" s="63"/>
      <c r="BK37" s="63"/>
      <c r="BL37" s="63"/>
      <c r="BM37" s="63"/>
      <c r="BN37" s="63"/>
      <c r="BO37" s="63"/>
      <c r="BP37" s="63"/>
      <c r="BQ37" s="63"/>
      <c r="BR37" s="63"/>
      <c r="BS37" s="63"/>
      <c r="BT37" s="64"/>
    </row>
    <row r="38" spans="2:72" ht="39" customHeight="1">
      <c r="D38" s="67"/>
      <c r="E38" s="63"/>
      <c r="F38" s="63"/>
      <c r="G38" s="63"/>
      <c r="H38" s="63"/>
      <c r="I38" s="63"/>
      <c r="J38" s="63"/>
      <c r="K38" s="63"/>
      <c r="L38" s="173"/>
      <c r="M38" s="173"/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/>
      <c r="Y38" s="173"/>
      <c r="Z38" s="173"/>
      <c r="AA38" s="173"/>
      <c r="AB38" s="124" t="s">
        <v>239</v>
      </c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71"/>
      <c r="AS38" s="154" t="s">
        <v>247</v>
      </c>
      <c r="AT38" s="155"/>
      <c r="AU38" s="155"/>
      <c r="AV38" s="155"/>
      <c r="AW38" s="155"/>
      <c r="AX38" s="155"/>
      <c r="AY38" s="155"/>
      <c r="AZ38" s="155"/>
      <c r="BA38" s="155"/>
      <c r="BB38" s="155"/>
      <c r="BC38" s="155"/>
      <c r="BD38" s="155"/>
      <c r="BE38" s="155"/>
      <c r="BF38" s="156"/>
      <c r="BG38" s="63"/>
      <c r="BH38" s="63"/>
      <c r="BI38" s="63"/>
      <c r="BJ38" s="63"/>
      <c r="BK38" s="63"/>
      <c r="BL38" s="63"/>
      <c r="BM38" s="63"/>
      <c r="BN38" s="63"/>
      <c r="BO38" s="63"/>
      <c r="BP38" s="63"/>
      <c r="BQ38" s="63"/>
      <c r="BR38" s="63"/>
      <c r="BS38" s="63"/>
      <c r="BT38" s="64"/>
    </row>
    <row r="39" spans="2:72" ht="39" customHeight="1">
      <c r="D39" s="67"/>
      <c r="E39" s="63"/>
      <c r="F39" s="63"/>
      <c r="G39" s="63"/>
      <c r="H39" s="63"/>
      <c r="I39" s="63"/>
      <c r="J39" s="63"/>
      <c r="K39" s="6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24" t="s">
        <v>240</v>
      </c>
      <c r="AC39" s="125"/>
      <c r="AD39" s="125"/>
      <c r="AE39" s="125"/>
      <c r="AF39" s="125"/>
      <c r="AG39" s="125"/>
      <c r="AH39" s="125"/>
      <c r="AI39" s="125"/>
      <c r="AJ39" s="125"/>
      <c r="AK39" s="125"/>
      <c r="AL39" s="125"/>
      <c r="AM39" s="125"/>
      <c r="AN39" s="125"/>
      <c r="AO39" s="125"/>
      <c r="AP39" s="125"/>
      <c r="AQ39" s="125"/>
      <c r="AR39" s="71"/>
      <c r="AS39" s="154" t="s">
        <v>357</v>
      </c>
      <c r="AT39" s="155"/>
      <c r="AU39" s="155"/>
      <c r="AV39" s="155"/>
      <c r="AW39" s="155"/>
      <c r="AX39" s="155"/>
      <c r="AY39" s="155"/>
      <c r="AZ39" s="155"/>
      <c r="BA39" s="155"/>
      <c r="BB39" s="155"/>
      <c r="BC39" s="155"/>
      <c r="BD39" s="155"/>
      <c r="BE39" s="155"/>
      <c r="BF39" s="156"/>
      <c r="BG39" s="63"/>
      <c r="BH39" s="63"/>
      <c r="BI39" s="63"/>
      <c r="BJ39" s="63"/>
      <c r="BK39" s="63"/>
      <c r="BL39" s="63"/>
      <c r="BM39" s="63"/>
      <c r="BN39" s="63"/>
      <c r="BO39" s="63"/>
      <c r="BP39" s="63"/>
      <c r="BQ39" s="63"/>
      <c r="BR39" s="63"/>
      <c r="BS39" s="63"/>
      <c r="BT39" s="64"/>
    </row>
    <row r="40" spans="2:72" ht="39" customHeight="1">
      <c r="D40" s="67"/>
      <c r="E40" s="63"/>
      <c r="F40" s="63"/>
      <c r="G40" s="63"/>
      <c r="H40" s="63"/>
      <c r="I40" s="63"/>
      <c r="J40" s="63"/>
      <c r="K40" s="63"/>
      <c r="L40" s="173"/>
      <c r="M40" s="173"/>
      <c r="N40" s="173"/>
      <c r="O40" s="173"/>
      <c r="P40" s="173"/>
      <c r="Q40" s="173"/>
      <c r="R40" s="173"/>
      <c r="S40" s="173"/>
      <c r="T40" s="173"/>
      <c r="U40" s="173"/>
      <c r="V40" s="173"/>
      <c r="W40" s="173"/>
      <c r="X40" s="173"/>
      <c r="Y40" s="173"/>
      <c r="Z40" s="173"/>
      <c r="AA40" s="173"/>
      <c r="AB40" s="124" t="s">
        <v>241</v>
      </c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71"/>
      <c r="AS40" s="154" t="s">
        <v>248</v>
      </c>
      <c r="AT40" s="155"/>
      <c r="AU40" s="155"/>
      <c r="AV40" s="155"/>
      <c r="AW40" s="155"/>
      <c r="AX40" s="155"/>
      <c r="AY40" s="155"/>
      <c r="AZ40" s="155"/>
      <c r="BA40" s="155"/>
      <c r="BB40" s="155"/>
      <c r="BC40" s="155"/>
      <c r="BD40" s="155"/>
      <c r="BE40" s="155"/>
      <c r="BF40" s="156"/>
      <c r="BG40" s="63"/>
      <c r="BH40" s="63"/>
      <c r="BI40" s="63"/>
      <c r="BJ40" s="63"/>
      <c r="BK40" s="63"/>
      <c r="BL40" s="63"/>
      <c r="BM40" s="63"/>
      <c r="BN40" s="63"/>
      <c r="BO40" s="63"/>
      <c r="BP40" s="63"/>
      <c r="BQ40" s="63"/>
      <c r="BR40" s="63"/>
      <c r="BS40" s="63"/>
      <c r="BT40" s="64"/>
    </row>
    <row r="41" spans="2:72" ht="39" customHeight="1" thickBot="1">
      <c r="D41" s="73"/>
      <c r="E41" s="72"/>
      <c r="F41" s="72"/>
      <c r="G41" s="72"/>
      <c r="H41" s="72"/>
      <c r="I41" s="72"/>
      <c r="J41" s="72"/>
      <c r="K41" s="72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5" t="s">
        <v>358</v>
      </c>
      <c r="AC41" s="170"/>
      <c r="AD41" s="170"/>
      <c r="AE41" s="170"/>
      <c r="AF41" s="170"/>
      <c r="AG41" s="170"/>
      <c r="AH41" s="170"/>
      <c r="AI41" s="170"/>
      <c r="AJ41" s="170"/>
      <c r="AK41" s="170"/>
      <c r="AL41" s="170"/>
      <c r="AM41" s="170"/>
      <c r="AN41" s="170"/>
      <c r="AO41" s="170"/>
      <c r="AP41" s="170"/>
      <c r="AQ41" s="170"/>
      <c r="AR41" s="171"/>
      <c r="AS41" s="157" t="s">
        <v>359</v>
      </c>
      <c r="AT41" s="158"/>
      <c r="AU41" s="158"/>
      <c r="AV41" s="158"/>
      <c r="AW41" s="158"/>
      <c r="AX41" s="158"/>
      <c r="AY41" s="158"/>
      <c r="AZ41" s="158"/>
      <c r="BA41" s="158"/>
      <c r="BB41" s="158"/>
      <c r="BC41" s="158"/>
      <c r="BD41" s="158"/>
      <c r="BE41" s="158"/>
      <c r="BF41" s="159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168"/>
    </row>
    <row r="43" spans="2:72">
      <c r="B43" s="21" t="s">
        <v>155</v>
      </c>
      <c r="C43" s="21"/>
      <c r="D43" s="21"/>
      <c r="E43" s="28"/>
      <c r="F43" s="28"/>
    </row>
    <row r="62" spans="3:4">
      <c r="C62" s="37" t="s">
        <v>250</v>
      </c>
    </row>
    <row r="63" spans="3:4">
      <c r="C63" s="37" t="s">
        <v>251</v>
      </c>
    </row>
    <row r="64" spans="3:4">
      <c r="D64" t="s">
        <v>252</v>
      </c>
    </row>
    <row r="65" spans="2:63">
      <c r="D65" t="s">
        <v>253</v>
      </c>
    </row>
    <row r="66" spans="2:63">
      <c r="E66" t="s">
        <v>254</v>
      </c>
    </row>
    <row r="68" spans="2:63">
      <c r="C68" s="22" t="s">
        <v>3</v>
      </c>
      <c r="D68" s="22"/>
      <c r="E68" s="22"/>
      <c r="F68" s="23"/>
    </row>
    <row r="69" spans="2:63" ht="9" customHeight="1" thickBot="1"/>
    <row r="70" spans="2:63">
      <c r="D70" s="59" t="s">
        <v>18</v>
      </c>
      <c r="E70" s="51"/>
      <c r="F70" s="51" t="s">
        <v>19</v>
      </c>
      <c r="G70" s="51"/>
      <c r="H70" s="51"/>
      <c r="I70" s="51"/>
      <c r="J70" s="51"/>
      <c r="K70" s="51"/>
      <c r="L70" s="163" t="s">
        <v>21</v>
      </c>
      <c r="M70" s="164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164"/>
      <c r="AE70" s="164"/>
      <c r="AF70" s="164"/>
      <c r="AG70" s="164"/>
      <c r="AH70" s="164"/>
      <c r="AI70" s="165"/>
      <c r="AJ70" s="51" t="s">
        <v>22</v>
      </c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 t="s">
        <v>25</v>
      </c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2"/>
    </row>
    <row r="71" spans="2:63">
      <c r="D71" s="67">
        <v>1</v>
      </c>
      <c r="E71" s="63"/>
      <c r="F71" s="63" t="s">
        <v>296</v>
      </c>
      <c r="G71" s="63"/>
      <c r="H71" s="63"/>
      <c r="I71" s="63"/>
      <c r="J71" s="63"/>
      <c r="K71" s="63"/>
      <c r="L71" s="124" t="s">
        <v>297</v>
      </c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71"/>
      <c r="AJ71" s="63" t="s">
        <v>298</v>
      </c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3"/>
      <c r="AX71" s="63" t="s">
        <v>314</v>
      </c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4"/>
    </row>
    <row r="72" spans="2:63" ht="42.75" customHeight="1">
      <c r="D72" s="67">
        <v>2</v>
      </c>
      <c r="E72" s="63"/>
      <c r="F72" s="63" t="s">
        <v>299</v>
      </c>
      <c r="G72" s="63"/>
      <c r="H72" s="63"/>
      <c r="I72" s="63"/>
      <c r="J72" s="63"/>
      <c r="K72" s="63"/>
      <c r="L72" s="124" t="s">
        <v>305</v>
      </c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71"/>
      <c r="AJ72" s="63" t="s">
        <v>309</v>
      </c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8" t="s">
        <v>315</v>
      </c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4"/>
    </row>
    <row r="73" spans="2:63" ht="41.25" customHeight="1">
      <c r="D73" s="67">
        <v>3</v>
      </c>
      <c r="E73" s="63"/>
      <c r="F73" s="63" t="s">
        <v>300</v>
      </c>
      <c r="G73" s="63"/>
      <c r="H73" s="63"/>
      <c r="I73" s="63"/>
      <c r="J73" s="63"/>
      <c r="K73" s="63"/>
      <c r="L73" s="124" t="s">
        <v>304</v>
      </c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71"/>
      <c r="AJ73" s="63" t="s">
        <v>310</v>
      </c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3"/>
      <c r="AX73" s="68" t="s">
        <v>316</v>
      </c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4"/>
    </row>
    <row r="74" spans="2:63" ht="35.25" customHeight="1">
      <c r="D74" s="67">
        <v>4</v>
      </c>
      <c r="E74" s="63"/>
      <c r="F74" s="63" t="s">
        <v>301</v>
      </c>
      <c r="G74" s="63"/>
      <c r="H74" s="63"/>
      <c r="I74" s="63"/>
      <c r="J74" s="63"/>
      <c r="K74" s="63"/>
      <c r="L74" s="126" t="s">
        <v>306</v>
      </c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71"/>
      <c r="AJ74" s="63" t="s">
        <v>311</v>
      </c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3"/>
      <c r="AX74" s="68" t="s">
        <v>317</v>
      </c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9"/>
    </row>
    <row r="75" spans="2:63">
      <c r="D75" s="67">
        <v>5</v>
      </c>
      <c r="E75" s="63"/>
      <c r="F75" s="63" t="s">
        <v>302</v>
      </c>
      <c r="G75" s="63"/>
      <c r="H75" s="63"/>
      <c r="I75" s="63"/>
      <c r="J75" s="63"/>
      <c r="K75" s="63"/>
      <c r="L75" s="124" t="s">
        <v>307</v>
      </c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71"/>
      <c r="AJ75" s="63" t="s">
        <v>312</v>
      </c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 t="s">
        <v>318</v>
      </c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4"/>
    </row>
    <row r="76" spans="2:63" ht="156.75" customHeight="1" thickBot="1">
      <c r="D76" s="73">
        <v>6</v>
      </c>
      <c r="E76" s="72"/>
      <c r="F76" s="72" t="s">
        <v>303</v>
      </c>
      <c r="G76" s="72"/>
      <c r="H76" s="72"/>
      <c r="I76" s="72"/>
      <c r="J76" s="72"/>
      <c r="K76" s="72"/>
      <c r="L76" s="169" t="s">
        <v>308</v>
      </c>
      <c r="M76" s="170"/>
      <c r="N76" s="170"/>
      <c r="O76" s="170"/>
      <c r="P76" s="170"/>
      <c r="Q76" s="170"/>
      <c r="R76" s="170"/>
      <c r="S76" s="170"/>
      <c r="T76" s="170"/>
      <c r="U76" s="170"/>
      <c r="V76" s="170"/>
      <c r="W76" s="170"/>
      <c r="X76" s="170"/>
      <c r="Y76" s="170"/>
      <c r="Z76" s="170"/>
      <c r="AA76" s="170"/>
      <c r="AB76" s="170"/>
      <c r="AC76" s="170"/>
      <c r="AD76" s="170"/>
      <c r="AE76" s="170"/>
      <c r="AF76" s="170"/>
      <c r="AG76" s="170"/>
      <c r="AH76" s="170"/>
      <c r="AI76" s="171"/>
      <c r="AJ76" s="72" t="s">
        <v>313</v>
      </c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65" t="s">
        <v>355</v>
      </c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168"/>
    </row>
    <row r="79" spans="2:63">
      <c r="B79" s="21" t="s">
        <v>158</v>
      </c>
      <c r="C79" s="21"/>
      <c r="D79" s="21"/>
      <c r="E79" s="28"/>
      <c r="F79" s="28"/>
    </row>
    <row r="80" spans="2:63" ht="6.75" customHeight="1"/>
    <row r="81" spans="1:65">
      <c r="C81" s="32" t="s">
        <v>156</v>
      </c>
    </row>
    <row r="96" spans="1:65" s="7" customFormat="1">
      <c r="A96" s="8" t="s">
        <v>144</v>
      </c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</row>
    <row r="98" spans="2:58">
      <c r="B98" s="21" t="s">
        <v>150</v>
      </c>
      <c r="C98" s="21"/>
      <c r="D98" s="21"/>
      <c r="E98" s="28"/>
      <c r="F98" s="28"/>
    </row>
    <row r="100" spans="2:58">
      <c r="C100" s="32" t="s">
        <v>152</v>
      </c>
    </row>
    <row r="101" spans="2:58">
      <c r="C101" s="32"/>
      <c r="D101" s="3" t="s">
        <v>153</v>
      </c>
    </row>
    <row r="102" spans="2:58">
      <c r="C102" s="32"/>
      <c r="E102" s="24" t="s">
        <v>319</v>
      </c>
    </row>
    <row r="103" spans="2:58">
      <c r="C103" s="32"/>
      <c r="D103" s="3" t="s">
        <v>154</v>
      </c>
    </row>
    <row r="104" spans="2:58">
      <c r="C104" s="32" t="s">
        <v>151</v>
      </c>
    </row>
    <row r="106" spans="2:58">
      <c r="B106" s="21" t="s">
        <v>145</v>
      </c>
      <c r="C106" s="21"/>
      <c r="D106" s="21"/>
      <c r="E106" s="28"/>
      <c r="F106" s="28"/>
      <c r="G106" s="43"/>
    </row>
    <row r="107" spans="2:58" ht="10.5" customHeight="1" thickBot="1"/>
    <row r="108" spans="2:58">
      <c r="C108" s="89" t="s">
        <v>98</v>
      </c>
      <c r="D108" s="90"/>
      <c r="E108" s="152" t="s">
        <v>146</v>
      </c>
      <c r="F108" s="147"/>
      <c r="G108" s="147"/>
      <c r="H108" s="147"/>
      <c r="I108" s="147"/>
      <c r="J108" s="147"/>
      <c r="K108" s="147"/>
      <c r="L108" s="147"/>
      <c r="M108" s="147"/>
      <c r="N108" s="148"/>
      <c r="O108" s="90" t="s">
        <v>147</v>
      </c>
      <c r="P108" s="90"/>
      <c r="Q108" s="90"/>
      <c r="R108" s="90"/>
      <c r="S108" s="90"/>
      <c r="T108" s="90"/>
      <c r="U108" s="90" t="s">
        <v>148</v>
      </c>
      <c r="V108" s="90"/>
      <c r="W108" s="90"/>
      <c r="X108" s="90"/>
      <c r="Y108" s="90"/>
      <c r="Z108" s="90"/>
      <c r="AA108" s="90"/>
      <c r="AB108" s="90"/>
      <c r="AC108" s="90" t="s">
        <v>149</v>
      </c>
      <c r="AD108" s="90"/>
      <c r="AE108" s="90"/>
      <c r="AF108" s="90"/>
      <c r="AG108" s="90"/>
      <c r="AH108" s="90"/>
      <c r="AI108" s="90" t="s">
        <v>81</v>
      </c>
      <c r="AJ108" s="90"/>
      <c r="AK108" s="90"/>
      <c r="AL108" s="90"/>
      <c r="AM108" s="90"/>
      <c r="AN108" s="90"/>
      <c r="AO108" s="90"/>
      <c r="AP108" s="90"/>
      <c r="AQ108" s="90"/>
      <c r="AR108" s="90"/>
      <c r="AS108" s="90"/>
      <c r="AT108" s="90"/>
      <c r="AU108" s="90"/>
      <c r="AV108" s="90"/>
      <c r="AW108" s="90"/>
      <c r="AX108" s="90"/>
      <c r="AY108" s="90"/>
      <c r="AZ108" s="90"/>
      <c r="BA108" s="90"/>
      <c r="BB108" s="90"/>
      <c r="BC108" s="90"/>
      <c r="BD108" s="90"/>
      <c r="BE108" s="90"/>
      <c r="BF108" s="91"/>
    </row>
    <row r="109" spans="2:58">
      <c r="C109" s="56">
        <v>1</v>
      </c>
      <c r="D109" s="57"/>
      <c r="E109" s="153" t="s">
        <v>220</v>
      </c>
      <c r="F109" s="150"/>
      <c r="G109" s="150"/>
      <c r="H109" s="150"/>
      <c r="I109" s="150"/>
      <c r="J109" s="150"/>
      <c r="K109" s="150"/>
      <c r="L109" s="150"/>
      <c r="M109" s="150"/>
      <c r="N109" s="151"/>
      <c r="O109" s="58">
        <v>200</v>
      </c>
      <c r="P109" s="58"/>
      <c r="Q109" s="58"/>
      <c r="R109" s="58"/>
      <c r="S109" s="58"/>
      <c r="T109" s="58"/>
      <c r="U109" s="58">
        <v>50</v>
      </c>
      <c r="V109" s="58"/>
      <c r="W109" s="58"/>
      <c r="X109" s="58"/>
      <c r="Y109" s="58"/>
      <c r="Z109" s="58"/>
      <c r="AA109" s="58"/>
      <c r="AB109" s="58"/>
      <c r="AC109" s="58">
        <v>28</v>
      </c>
      <c r="AD109" s="58"/>
      <c r="AE109" s="58"/>
      <c r="AF109" s="58"/>
      <c r="AG109" s="58"/>
      <c r="AH109" s="58"/>
      <c r="AI109" s="57" t="s">
        <v>324</v>
      </c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166"/>
    </row>
    <row r="110" spans="2:58">
      <c r="C110" s="56">
        <v>2</v>
      </c>
      <c r="D110" s="57"/>
      <c r="E110" s="153" t="s">
        <v>282</v>
      </c>
      <c r="F110" s="150"/>
      <c r="G110" s="150"/>
      <c r="H110" s="150"/>
      <c r="I110" s="150"/>
      <c r="J110" s="150"/>
      <c r="K110" s="150"/>
      <c r="L110" s="150"/>
      <c r="M110" s="150"/>
      <c r="N110" s="151"/>
      <c r="O110" s="58">
        <v>1</v>
      </c>
      <c r="P110" s="58"/>
      <c r="Q110" s="58"/>
      <c r="R110" s="58"/>
      <c r="S110" s="58"/>
      <c r="T110" s="58"/>
      <c r="U110" s="58">
        <v>50</v>
      </c>
      <c r="V110" s="58"/>
      <c r="W110" s="58"/>
      <c r="X110" s="58"/>
      <c r="Y110" s="58"/>
      <c r="Z110" s="58"/>
      <c r="AA110" s="58"/>
      <c r="AB110" s="58"/>
      <c r="AC110" s="58">
        <v>8</v>
      </c>
      <c r="AD110" s="58"/>
      <c r="AE110" s="58"/>
      <c r="AF110" s="58"/>
      <c r="AG110" s="58"/>
      <c r="AH110" s="58"/>
      <c r="AI110" s="57" t="s">
        <v>325</v>
      </c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166"/>
    </row>
    <row r="111" spans="2:58">
      <c r="C111" s="56">
        <v>3</v>
      </c>
      <c r="D111" s="57"/>
      <c r="E111" s="153" t="s">
        <v>261</v>
      </c>
      <c r="F111" s="150"/>
      <c r="G111" s="150"/>
      <c r="H111" s="150"/>
      <c r="I111" s="150"/>
      <c r="J111" s="150"/>
      <c r="K111" s="150"/>
      <c r="L111" s="150"/>
      <c r="M111" s="150"/>
      <c r="N111" s="151"/>
      <c r="O111" s="58">
        <v>60000</v>
      </c>
      <c r="P111" s="58"/>
      <c r="Q111" s="58"/>
      <c r="R111" s="58"/>
      <c r="S111" s="58"/>
      <c r="T111" s="58"/>
      <c r="U111" s="58">
        <v>10</v>
      </c>
      <c r="V111" s="58"/>
      <c r="W111" s="58"/>
      <c r="X111" s="58"/>
      <c r="Y111" s="58"/>
      <c r="Z111" s="58"/>
      <c r="AA111" s="58"/>
      <c r="AB111" s="58"/>
      <c r="AC111" s="58">
        <v>15</v>
      </c>
      <c r="AD111" s="58"/>
      <c r="AE111" s="58"/>
      <c r="AF111" s="58"/>
      <c r="AG111" s="58"/>
      <c r="AH111" s="58"/>
      <c r="AI111" s="57" t="s">
        <v>324</v>
      </c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166"/>
    </row>
    <row r="112" spans="2:58">
      <c r="C112" s="56">
        <v>4</v>
      </c>
      <c r="D112" s="57"/>
      <c r="E112" s="153" t="s">
        <v>275</v>
      </c>
      <c r="F112" s="150"/>
      <c r="G112" s="150"/>
      <c r="H112" s="150"/>
      <c r="I112" s="150"/>
      <c r="J112" s="150"/>
      <c r="K112" s="150"/>
      <c r="L112" s="150"/>
      <c r="M112" s="150"/>
      <c r="N112" s="151"/>
      <c r="O112" s="58">
        <v>90000</v>
      </c>
      <c r="P112" s="58"/>
      <c r="Q112" s="58"/>
      <c r="R112" s="58"/>
      <c r="S112" s="58"/>
      <c r="T112" s="58"/>
      <c r="U112" s="58">
        <v>10</v>
      </c>
      <c r="V112" s="58"/>
      <c r="W112" s="58"/>
      <c r="X112" s="58"/>
      <c r="Y112" s="58"/>
      <c r="Z112" s="58"/>
      <c r="AA112" s="58"/>
      <c r="AB112" s="58"/>
      <c r="AC112" s="58">
        <v>15</v>
      </c>
      <c r="AD112" s="58"/>
      <c r="AE112" s="58"/>
      <c r="AF112" s="58"/>
      <c r="AG112" s="58"/>
      <c r="AH112" s="58"/>
      <c r="AI112" s="57" t="s">
        <v>324</v>
      </c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166"/>
    </row>
    <row r="113" spans="2:58">
      <c r="C113" s="56">
        <v>5</v>
      </c>
      <c r="D113" s="57"/>
      <c r="E113" s="153" t="s">
        <v>320</v>
      </c>
      <c r="F113" s="150"/>
      <c r="G113" s="150"/>
      <c r="H113" s="150"/>
      <c r="I113" s="150"/>
      <c r="J113" s="150"/>
      <c r="K113" s="150"/>
      <c r="L113" s="150"/>
      <c r="M113" s="150"/>
      <c r="N113" s="151"/>
      <c r="O113" s="58">
        <v>5</v>
      </c>
      <c r="P113" s="58"/>
      <c r="Q113" s="58"/>
      <c r="R113" s="58"/>
      <c r="S113" s="58"/>
      <c r="T113" s="58"/>
      <c r="U113" s="58">
        <v>400</v>
      </c>
      <c r="V113" s="58"/>
      <c r="W113" s="58"/>
      <c r="X113" s="58"/>
      <c r="Y113" s="58"/>
      <c r="Z113" s="58"/>
      <c r="AA113" s="58"/>
      <c r="AB113" s="58"/>
      <c r="AC113" s="58">
        <v>2</v>
      </c>
      <c r="AD113" s="58"/>
      <c r="AE113" s="58"/>
      <c r="AF113" s="58"/>
      <c r="AG113" s="58"/>
      <c r="AH113" s="58"/>
      <c r="AI113" s="57" t="s">
        <v>325</v>
      </c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166"/>
    </row>
    <row r="114" spans="2:58">
      <c r="C114" s="56">
        <v>6</v>
      </c>
      <c r="D114" s="57"/>
      <c r="E114" s="153" t="s">
        <v>322</v>
      </c>
      <c r="F114" s="150"/>
      <c r="G114" s="150"/>
      <c r="H114" s="150"/>
      <c r="I114" s="150"/>
      <c r="J114" s="150"/>
      <c r="K114" s="150"/>
      <c r="L114" s="150"/>
      <c r="M114" s="150"/>
      <c r="N114" s="151"/>
      <c r="O114" s="58">
        <v>50</v>
      </c>
      <c r="P114" s="58"/>
      <c r="Q114" s="58"/>
      <c r="R114" s="58"/>
      <c r="S114" s="58"/>
      <c r="T114" s="58"/>
      <c r="U114" s="58">
        <v>100</v>
      </c>
      <c r="V114" s="58"/>
      <c r="W114" s="58"/>
      <c r="X114" s="58"/>
      <c r="Y114" s="58"/>
      <c r="Z114" s="58"/>
      <c r="AA114" s="58"/>
      <c r="AB114" s="58"/>
      <c r="AC114" s="58">
        <v>2</v>
      </c>
      <c r="AD114" s="58"/>
      <c r="AE114" s="58"/>
      <c r="AF114" s="58"/>
      <c r="AG114" s="58"/>
      <c r="AH114" s="58"/>
      <c r="AI114" s="57" t="s">
        <v>325</v>
      </c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166"/>
    </row>
    <row r="115" spans="2:58">
      <c r="C115" s="56">
        <v>7</v>
      </c>
      <c r="D115" s="57"/>
      <c r="E115" s="153" t="s">
        <v>280</v>
      </c>
      <c r="F115" s="150"/>
      <c r="G115" s="150"/>
      <c r="H115" s="150"/>
      <c r="I115" s="150"/>
      <c r="J115" s="150"/>
      <c r="K115" s="150"/>
      <c r="L115" s="150"/>
      <c r="M115" s="150"/>
      <c r="N115" s="151"/>
      <c r="O115" s="58">
        <v>1</v>
      </c>
      <c r="P115" s="58"/>
      <c r="Q115" s="58"/>
      <c r="R115" s="58"/>
      <c r="S115" s="58"/>
      <c r="T115" s="58"/>
      <c r="U115" s="58">
        <v>50</v>
      </c>
      <c r="V115" s="58"/>
      <c r="W115" s="58"/>
      <c r="X115" s="58"/>
      <c r="Y115" s="58"/>
      <c r="Z115" s="58"/>
      <c r="AA115" s="58"/>
      <c r="AB115" s="58"/>
      <c r="AC115" s="58">
        <v>10</v>
      </c>
      <c r="AD115" s="58"/>
      <c r="AE115" s="58"/>
      <c r="AF115" s="58"/>
      <c r="AG115" s="58"/>
      <c r="AH115" s="58"/>
      <c r="AI115" s="57" t="s">
        <v>325</v>
      </c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166"/>
    </row>
    <row r="116" spans="2:58">
      <c r="C116" s="56">
        <v>8</v>
      </c>
      <c r="D116" s="57"/>
      <c r="E116" s="153" t="s">
        <v>259</v>
      </c>
      <c r="F116" s="150"/>
      <c r="G116" s="150"/>
      <c r="H116" s="150"/>
      <c r="I116" s="150"/>
      <c r="J116" s="150"/>
      <c r="K116" s="150"/>
      <c r="L116" s="150"/>
      <c r="M116" s="150"/>
      <c r="N116" s="151"/>
      <c r="O116" s="58">
        <v>1</v>
      </c>
      <c r="P116" s="58"/>
      <c r="Q116" s="58"/>
      <c r="R116" s="58"/>
      <c r="S116" s="58"/>
      <c r="T116" s="58"/>
      <c r="U116" s="58">
        <v>20</v>
      </c>
      <c r="V116" s="58"/>
      <c r="W116" s="58"/>
      <c r="X116" s="58"/>
      <c r="Y116" s="58"/>
      <c r="Z116" s="58"/>
      <c r="AA116" s="58"/>
      <c r="AB116" s="58"/>
      <c r="AC116" s="58">
        <v>10</v>
      </c>
      <c r="AD116" s="58"/>
      <c r="AE116" s="58"/>
      <c r="AF116" s="58"/>
      <c r="AG116" s="58"/>
      <c r="AH116" s="58"/>
      <c r="AI116" s="57" t="s">
        <v>325</v>
      </c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166"/>
    </row>
    <row r="117" spans="2:58" ht="60" customHeight="1" thickBot="1">
      <c r="C117" s="53">
        <v>9</v>
      </c>
      <c r="D117" s="54"/>
      <c r="E117" s="167" t="s">
        <v>323</v>
      </c>
      <c r="F117" s="144"/>
      <c r="G117" s="144"/>
      <c r="H117" s="144"/>
      <c r="I117" s="144"/>
      <c r="J117" s="144"/>
      <c r="K117" s="144"/>
      <c r="L117" s="144"/>
      <c r="M117" s="144"/>
      <c r="N117" s="145"/>
      <c r="O117" s="55">
        <v>1</v>
      </c>
      <c r="P117" s="55"/>
      <c r="Q117" s="55"/>
      <c r="R117" s="55"/>
      <c r="S117" s="55"/>
      <c r="T117" s="55"/>
      <c r="U117" s="55">
        <v>100</v>
      </c>
      <c r="V117" s="55"/>
      <c r="W117" s="55"/>
      <c r="X117" s="55"/>
      <c r="Y117" s="55"/>
      <c r="Z117" s="55"/>
      <c r="AA117" s="55"/>
      <c r="AB117" s="55"/>
      <c r="AC117" s="55">
        <v>2</v>
      </c>
      <c r="AD117" s="55"/>
      <c r="AE117" s="55"/>
      <c r="AF117" s="55"/>
      <c r="AG117" s="55"/>
      <c r="AH117" s="55"/>
      <c r="AI117" s="54" t="s">
        <v>325</v>
      </c>
      <c r="AJ117" s="54"/>
      <c r="AK117" s="54"/>
      <c r="AL117" s="54"/>
      <c r="AM117" s="54"/>
      <c r="AN117" s="54"/>
      <c r="AO117" s="54"/>
      <c r="AP117" s="54"/>
      <c r="AQ117" s="54"/>
      <c r="AR117" s="54"/>
      <c r="AS117" s="54"/>
      <c r="AT117" s="54"/>
      <c r="AU117" s="54"/>
      <c r="AV117" s="54"/>
      <c r="AW117" s="54"/>
      <c r="AX117" s="54"/>
      <c r="AY117" s="54"/>
      <c r="AZ117" s="54"/>
      <c r="BA117" s="54"/>
      <c r="BB117" s="54"/>
      <c r="BC117" s="54"/>
      <c r="BD117" s="54"/>
      <c r="BE117" s="54"/>
      <c r="BF117" s="119"/>
    </row>
    <row r="119" spans="2:58">
      <c r="B119" s="21" t="s">
        <v>326</v>
      </c>
      <c r="C119" s="21"/>
      <c r="D119" s="21"/>
      <c r="E119" s="28"/>
      <c r="F119" s="28"/>
      <c r="G119" s="34"/>
    </row>
    <row r="120" spans="2:58">
      <c r="C120" s="30" t="s">
        <v>327</v>
      </c>
    </row>
    <row r="121" spans="2:58" ht="8.25" customHeight="1" thickBot="1"/>
    <row r="122" spans="2:58">
      <c r="C122" s="146" t="s">
        <v>146</v>
      </c>
      <c r="D122" s="147"/>
      <c r="E122" s="147"/>
      <c r="F122" s="147"/>
      <c r="G122" s="147"/>
      <c r="H122" s="147"/>
      <c r="I122" s="147"/>
      <c r="J122" s="147"/>
      <c r="K122" s="147"/>
      <c r="L122" s="148"/>
      <c r="M122" s="90" t="s">
        <v>148</v>
      </c>
      <c r="N122" s="90"/>
      <c r="O122" s="90"/>
      <c r="P122" s="90"/>
      <c r="Q122" s="90"/>
      <c r="R122" s="90"/>
      <c r="S122" s="90"/>
      <c r="T122" s="90"/>
      <c r="U122" s="90" t="s">
        <v>149</v>
      </c>
      <c r="V122" s="90"/>
      <c r="W122" s="90"/>
      <c r="X122" s="90"/>
      <c r="Y122" s="90"/>
      <c r="Z122" s="90"/>
      <c r="AA122" s="90" t="s">
        <v>328</v>
      </c>
      <c r="AB122" s="90"/>
      <c r="AC122" s="90"/>
      <c r="AD122" s="90"/>
      <c r="AE122" s="90"/>
      <c r="AF122" s="91"/>
    </row>
    <row r="123" spans="2:58">
      <c r="C123" s="149" t="s">
        <v>220</v>
      </c>
      <c r="D123" s="150"/>
      <c r="E123" s="150"/>
      <c r="F123" s="150"/>
      <c r="G123" s="150"/>
      <c r="H123" s="150"/>
      <c r="I123" s="150"/>
      <c r="J123" s="150"/>
      <c r="K123" s="150"/>
      <c r="L123" s="151"/>
      <c r="M123" s="58">
        <v>50</v>
      </c>
      <c r="N123" s="58"/>
      <c r="O123" s="58"/>
      <c r="P123" s="58"/>
      <c r="Q123" s="58"/>
      <c r="R123" s="58"/>
      <c r="S123" s="58"/>
      <c r="T123" s="58"/>
      <c r="U123" s="58">
        <v>28</v>
      </c>
      <c r="V123" s="58"/>
      <c r="W123" s="58"/>
      <c r="X123" s="58"/>
      <c r="Y123" s="58"/>
      <c r="Z123" s="58"/>
      <c r="AA123" s="58">
        <f>U123*M123</f>
        <v>1400</v>
      </c>
      <c r="AB123" s="58"/>
      <c r="AC123" s="58"/>
      <c r="AD123" s="58"/>
      <c r="AE123" s="58"/>
      <c r="AF123" s="141"/>
    </row>
    <row r="124" spans="2:58">
      <c r="C124" s="149" t="s">
        <v>282</v>
      </c>
      <c r="D124" s="150"/>
      <c r="E124" s="150"/>
      <c r="F124" s="150"/>
      <c r="G124" s="150"/>
      <c r="H124" s="150"/>
      <c r="I124" s="150"/>
      <c r="J124" s="150"/>
      <c r="K124" s="150"/>
      <c r="L124" s="151"/>
      <c r="M124" s="58">
        <v>50</v>
      </c>
      <c r="N124" s="58"/>
      <c r="O124" s="58"/>
      <c r="P124" s="58"/>
      <c r="Q124" s="58"/>
      <c r="R124" s="58"/>
      <c r="S124" s="58"/>
      <c r="T124" s="58"/>
      <c r="U124" s="58">
        <v>8</v>
      </c>
      <c r="V124" s="58"/>
      <c r="W124" s="58"/>
      <c r="X124" s="58"/>
      <c r="Y124" s="58"/>
      <c r="Z124" s="58"/>
      <c r="AA124" s="58">
        <f>U124*M124</f>
        <v>400</v>
      </c>
      <c r="AB124" s="58"/>
      <c r="AC124" s="58"/>
      <c r="AD124" s="58"/>
      <c r="AE124" s="58"/>
      <c r="AF124" s="141"/>
    </row>
    <row r="125" spans="2:58">
      <c r="C125" s="149" t="s">
        <v>261</v>
      </c>
      <c r="D125" s="150"/>
      <c r="E125" s="150"/>
      <c r="F125" s="150"/>
      <c r="G125" s="150"/>
      <c r="H125" s="150"/>
      <c r="I125" s="150"/>
      <c r="J125" s="150"/>
      <c r="K125" s="150"/>
      <c r="L125" s="151"/>
      <c r="M125" s="58">
        <v>10</v>
      </c>
      <c r="N125" s="58"/>
      <c r="O125" s="58"/>
      <c r="P125" s="58"/>
      <c r="Q125" s="58"/>
      <c r="R125" s="58"/>
      <c r="S125" s="58"/>
      <c r="T125" s="58"/>
      <c r="U125" s="58">
        <v>15</v>
      </c>
      <c r="V125" s="58"/>
      <c r="W125" s="58"/>
      <c r="X125" s="58"/>
      <c r="Y125" s="58"/>
      <c r="Z125" s="58"/>
      <c r="AA125" s="58">
        <f t="shared" ref="AA125:AA131" si="0">U125*M125</f>
        <v>150</v>
      </c>
      <c r="AB125" s="58"/>
      <c r="AC125" s="58"/>
      <c r="AD125" s="58"/>
      <c r="AE125" s="58"/>
      <c r="AF125" s="141"/>
    </row>
    <row r="126" spans="2:58">
      <c r="C126" s="149" t="s">
        <v>275</v>
      </c>
      <c r="D126" s="150"/>
      <c r="E126" s="150"/>
      <c r="F126" s="150"/>
      <c r="G126" s="150"/>
      <c r="H126" s="150"/>
      <c r="I126" s="150"/>
      <c r="J126" s="150"/>
      <c r="K126" s="150"/>
      <c r="L126" s="151"/>
      <c r="M126" s="58">
        <v>10</v>
      </c>
      <c r="N126" s="58"/>
      <c r="O126" s="58"/>
      <c r="P126" s="58"/>
      <c r="Q126" s="58"/>
      <c r="R126" s="58"/>
      <c r="S126" s="58"/>
      <c r="T126" s="58"/>
      <c r="U126" s="58">
        <v>15</v>
      </c>
      <c r="V126" s="58"/>
      <c r="W126" s="58"/>
      <c r="X126" s="58"/>
      <c r="Y126" s="58"/>
      <c r="Z126" s="58"/>
      <c r="AA126" s="58">
        <f t="shared" si="0"/>
        <v>150</v>
      </c>
      <c r="AB126" s="58"/>
      <c r="AC126" s="58"/>
      <c r="AD126" s="58"/>
      <c r="AE126" s="58"/>
      <c r="AF126" s="141"/>
    </row>
    <row r="127" spans="2:58">
      <c r="C127" s="149" t="s">
        <v>320</v>
      </c>
      <c r="D127" s="150"/>
      <c r="E127" s="150"/>
      <c r="F127" s="150"/>
      <c r="G127" s="150"/>
      <c r="H127" s="150"/>
      <c r="I127" s="150"/>
      <c r="J127" s="150"/>
      <c r="K127" s="150"/>
      <c r="L127" s="151"/>
      <c r="M127" s="58">
        <v>400</v>
      </c>
      <c r="N127" s="58"/>
      <c r="O127" s="58"/>
      <c r="P127" s="58"/>
      <c r="Q127" s="58"/>
      <c r="R127" s="58"/>
      <c r="S127" s="58"/>
      <c r="T127" s="58"/>
      <c r="U127" s="58">
        <v>2</v>
      </c>
      <c r="V127" s="58"/>
      <c r="W127" s="58"/>
      <c r="X127" s="58"/>
      <c r="Y127" s="58"/>
      <c r="Z127" s="58"/>
      <c r="AA127" s="58">
        <f t="shared" si="0"/>
        <v>800</v>
      </c>
      <c r="AB127" s="58"/>
      <c r="AC127" s="58"/>
      <c r="AD127" s="58"/>
      <c r="AE127" s="58"/>
      <c r="AF127" s="141"/>
    </row>
    <row r="128" spans="2:58">
      <c r="C128" s="149" t="s">
        <v>322</v>
      </c>
      <c r="D128" s="150"/>
      <c r="E128" s="150"/>
      <c r="F128" s="150"/>
      <c r="G128" s="150"/>
      <c r="H128" s="150"/>
      <c r="I128" s="150"/>
      <c r="J128" s="150"/>
      <c r="K128" s="150"/>
      <c r="L128" s="151"/>
      <c r="M128" s="58">
        <v>100</v>
      </c>
      <c r="N128" s="58"/>
      <c r="O128" s="58"/>
      <c r="P128" s="58"/>
      <c r="Q128" s="58"/>
      <c r="R128" s="58"/>
      <c r="S128" s="58"/>
      <c r="T128" s="58"/>
      <c r="U128" s="58">
        <v>2</v>
      </c>
      <c r="V128" s="58"/>
      <c r="W128" s="58"/>
      <c r="X128" s="58"/>
      <c r="Y128" s="58"/>
      <c r="Z128" s="58"/>
      <c r="AA128" s="58">
        <f t="shared" si="0"/>
        <v>200</v>
      </c>
      <c r="AB128" s="58"/>
      <c r="AC128" s="58"/>
      <c r="AD128" s="58"/>
      <c r="AE128" s="58"/>
      <c r="AF128" s="141"/>
    </row>
    <row r="129" spans="3:33">
      <c r="C129" s="149" t="s">
        <v>280</v>
      </c>
      <c r="D129" s="150"/>
      <c r="E129" s="150"/>
      <c r="F129" s="150"/>
      <c r="G129" s="150"/>
      <c r="H129" s="150"/>
      <c r="I129" s="150"/>
      <c r="J129" s="150"/>
      <c r="K129" s="150"/>
      <c r="L129" s="151"/>
      <c r="M129" s="58">
        <v>50</v>
      </c>
      <c r="N129" s="58"/>
      <c r="O129" s="58"/>
      <c r="P129" s="58"/>
      <c r="Q129" s="58"/>
      <c r="R129" s="58"/>
      <c r="S129" s="58"/>
      <c r="T129" s="58"/>
      <c r="U129" s="58">
        <v>10</v>
      </c>
      <c r="V129" s="58"/>
      <c r="W129" s="58"/>
      <c r="X129" s="58"/>
      <c r="Y129" s="58"/>
      <c r="Z129" s="58"/>
      <c r="AA129" s="58">
        <f t="shared" si="0"/>
        <v>500</v>
      </c>
      <c r="AB129" s="58"/>
      <c r="AC129" s="58"/>
      <c r="AD129" s="58"/>
      <c r="AE129" s="58"/>
      <c r="AF129" s="141"/>
    </row>
    <row r="130" spans="3:33">
      <c r="C130" s="149" t="s">
        <v>259</v>
      </c>
      <c r="D130" s="150"/>
      <c r="E130" s="150"/>
      <c r="F130" s="150"/>
      <c r="G130" s="150"/>
      <c r="H130" s="150"/>
      <c r="I130" s="150"/>
      <c r="J130" s="150"/>
      <c r="K130" s="150"/>
      <c r="L130" s="151"/>
      <c r="M130" s="58">
        <v>20</v>
      </c>
      <c r="N130" s="58"/>
      <c r="O130" s="58"/>
      <c r="P130" s="58"/>
      <c r="Q130" s="58"/>
      <c r="R130" s="58"/>
      <c r="S130" s="58"/>
      <c r="T130" s="58"/>
      <c r="U130" s="58">
        <v>10</v>
      </c>
      <c r="V130" s="58"/>
      <c r="W130" s="58"/>
      <c r="X130" s="58"/>
      <c r="Y130" s="58"/>
      <c r="Z130" s="58"/>
      <c r="AA130" s="58">
        <f t="shared" si="0"/>
        <v>200</v>
      </c>
      <c r="AB130" s="58"/>
      <c r="AC130" s="58"/>
      <c r="AD130" s="58"/>
      <c r="AE130" s="58"/>
      <c r="AF130" s="141"/>
    </row>
    <row r="131" spans="3:33" ht="17.25" thickBot="1">
      <c r="C131" s="143" t="s">
        <v>323</v>
      </c>
      <c r="D131" s="144"/>
      <c r="E131" s="144"/>
      <c r="F131" s="144"/>
      <c r="G131" s="144"/>
      <c r="H131" s="144"/>
      <c r="I131" s="144"/>
      <c r="J131" s="144"/>
      <c r="K131" s="144"/>
      <c r="L131" s="145"/>
      <c r="M131" s="55">
        <v>100</v>
      </c>
      <c r="N131" s="55"/>
      <c r="O131" s="55"/>
      <c r="P131" s="55"/>
      <c r="Q131" s="55"/>
      <c r="R131" s="55"/>
      <c r="S131" s="55"/>
      <c r="T131" s="55"/>
      <c r="U131" s="55">
        <v>2</v>
      </c>
      <c r="V131" s="55"/>
      <c r="W131" s="55"/>
      <c r="X131" s="55"/>
      <c r="Y131" s="55"/>
      <c r="Z131" s="55"/>
      <c r="AA131" s="55">
        <f t="shared" si="0"/>
        <v>200</v>
      </c>
      <c r="AB131" s="55"/>
      <c r="AC131" s="55"/>
      <c r="AD131" s="55"/>
      <c r="AE131" s="55"/>
      <c r="AF131" s="142"/>
    </row>
    <row r="132" spans="3:33">
      <c r="Z132" t="s">
        <v>287</v>
      </c>
      <c r="AA132" s="140">
        <f>SUM(AA123:AF131)</f>
        <v>4000</v>
      </c>
      <c r="AB132" s="88"/>
      <c r="AC132" s="88"/>
      <c r="AD132" s="88"/>
      <c r="AE132" s="88"/>
      <c r="AF132" s="88"/>
      <c r="AG132" t="s">
        <v>294</v>
      </c>
    </row>
    <row r="133" spans="3:33">
      <c r="C133" s="3" t="s">
        <v>332</v>
      </c>
    </row>
    <row r="134" spans="3:33">
      <c r="C134" s="3" t="s">
        <v>333</v>
      </c>
    </row>
    <row r="135" spans="3:33">
      <c r="D135" s="24" t="s">
        <v>334</v>
      </c>
    </row>
  </sheetData>
  <mergeCells count="166">
    <mergeCell ref="A1:BM1"/>
    <mergeCell ref="D34:E34"/>
    <mergeCell ref="F34:K34"/>
    <mergeCell ref="AS34:BF34"/>
    <mergeCell ref="BG34:BT34"/>
    <mergeCell ref="L34:AR34"/>
    <mergeCell ref="BG37:BT41"/>
    <mergeCell ref="D36:E36"/>
    <mergeCell ref="F36:K36"/>
    <mergeCell ref="AS36:BF36"/>
    <mergeCell ref="BG36:BT36"/>
    <mergeCell ref="L36:AR36"/>
    <mergeCell ref="D35:E35"/>
    <mergeCell ref="F35:K35"/>
    <mergeCell ref="AS35:BF35"/>
    <mergeCell ref="BG35:BT35"/>
    <mergeCell ref="L35:AR35"/>
    <mergeCell ref="L37:AA41"/>
    <mergeCell ref="AB37:AR37"/>
    <mergeCell ref="AB38:AR38"/>
    <mergeCell ref="AB39:AR39"/>
    <mergeCell ref="AB40:AR40"/>
    <mergeCell ref="AB41:AR41"/>
    <mergeCell ref="E117:N117"/>
    <mergeCell ref="O108:T108"/>
    <mergeCell ref="U108:AB108"/>
    <mergeCell ref="AC108:AH108"/>
    <mergeCell ref="AI108:BF108"/>
    <mergeCell ref="AX70:BK70"/>
    <mergeCell ref="AX71:BK71"/>
    <mergeCell ref="AX72:BK72"/>
    <mergeCell ref="AJ75:AW75"/>
    <mergeCell ref="AX75:BK75"/>
    <mergeCell ref="D74:E74"/>
    <mergeCell ref="F74:K74"/>
    <mergeCell ref="AX76:BK76"/>
    <mergeCell ref="L74:AI74"/>
    <mergeCell ref="AJ74:AW74"/>
    <mergeCell ref="AX74:BK74"/>
    <mergeCell ref="D73:E73"/>
    <mergeCell ref="F73:K73"/>
    <mergeCell ref="L73:AI73"/>
    <mergeCell ref="AJ73:AW73"/>
    <mergeCell ref="AX73:BK73"/>
    <mergeCell ref="D76:E76"/>
    <mergeCell ref="F76:K76"/>
    <mergeCell ref="L76:AI76"/>
    <mergeCell ref="O114:T114"/>
    <mergeCell ref="O115:T115"/>
    <mergeCell ref="O116:T116"/>
    <mergeCell ref="O117:T117"/>
    <mergeCell ref="O109:T109"/>
    <mergeCell ref="O110:T110"/>
    <mergeCell ref="O111:T111"/>
    <mergeCell ref="O112:T112"/>
    <mergeCell ref="O113:T113"/>
    <mergeCell ref="U114:AB114"/>
    <mergeCell ref="U115:AB115"/>
    <mergeCell ref="U116:AB116"/>
    <mergeCell ref="U117:AB117"/>
    <mergeCell ref="U109:AB109"/>
    <mergeCell ref="U110:AB110"/>
    <mergeCell ref="U111:AB111"/>
    <mergeCell ref="U112:AB112"/>
    <mergeCell ref="U113:AB113"/>
    <mergeCell ref="AC114:AH114"/>
    <mergeCell ref="AC115:AH115"/>
    <mergeCell ref="AC116:AH116"/>
    <mergeCell ref="AC117:AH117"/>
    <mergeCell ref="AC109:AH109"/>
    <mergeCell ref="AC110:AH110"/>
    <mergeCell ref="AC111:AH111"/>
    <mergeCell ref="AC112:AH112"/>
    <mergeCell ref="AC113:AH113"/>
    <mergeCell ref="AI114:BF114"/>
    <mergeCell ref="AI115:BF115"/>
    <mergeCell ref="AI116:BF116"/>
    <mergeCell ref="AI117:BF117"/>
    <mergeCell ref="AI109:BF109"/>
    <mergeCell ref="AI110:BF110"/>
    <mergeCell ref="AI111:BF111"/>
    <mergeCell ref="AI112:BF112"/>
    <mergeCell ref="AI113:BF113"/>
    <mergeCell ref="C113:D113"/>
    <mergeCell ref="C114:D114"/>
    <mergeCell ref="C115:D115"/>
    <mergeCell ref="C116:D116"/>
    <mergeCell ref="C117:D117"/>
    <mergeCell ref="C108:D108"/>
    <mergeCell ref="C109:D109"/>
    <mergeCell ref="C110:D110"/>
    <mergeCell ref="C111:D111"/>
    <mergeCell ref="C112:D112"/>
    <mergeCell ref="AJ76:AW76"/>
    <mergeCell ref="AS38:BF38"/>
    <mergeCell ref="AS39:BF39"/>
    <mergeCell ref="AS40:BF40"/>
    <mergeCell ref="AS41:BF41"/>
    <mergeCell ref="AS37:BF37"/>
    <mergeCell ref="D37:E41"/>
    <mergeCell ref="F37:K41"/>
    <mergeCell ref="D70:E70"/>
    <mergeCell ref="F70:K70"/>
    <mergeCell ref="L70:AI70"/>
    <mergeCell ref="AJ70:AW70"/>
    <mergeCell ref="D71:E71"/>
    <mergeCell ref="F71:K71"/>
    <mergeCell ref="L71:AI71"/>
    <mergeCell ref="AJ71:AW71"/>
    <mergeCell ref="D72:E72"/>
    <mergeCell ref="F72:K72"/>
    <mergeCell ref="L72:AI72"/>
    <mergeCell ref="AJ72:AW72"/>
    <mergeCell ref="D75:E75"/>
    <mergeCell ref="F75:K75"/>
    <mergeCell ref="L75:AI75"/>
    <mergeCell ref="E108:N108"/>
    <mergeCell ref="E109:N109"/>
    <mergeCell ref="E110:N110"/>
    <mergeCell ref="E111:N111"/>
    <mergeCell ref="E112:N112"/>
    <mergeCell ref="E113:N113"/>
    <mergeCell ref="E114:N114"/>
    <mergeCell ref="E115:N115"/>
    <mergeCell ref="E116:N116"/>
    <mergeCell ref="C131:L131"/>
    <mergeCell ref="M122:T122"/>
    <mergeCell ref="M123:T123"/>
    <mergeCell ref="M124:T124"/>
    <mergeCell ref="M125:T125"/>
    <mergeCell ref="M126:T126"/>
    <mergeCell ref="M127:T127"/>
    <mergeCell ref="M128:T128"/>
    <mergeCell ref="M129:T129"/>
    <mergeCell ref="M130:T130"/>
    <mergeCell ref="M131:T131"/>
    <mergeCell ref="C122:L122"/>
    <mergeCell ref="C123:L123"/>
    <mergeCell ref="C124:L124"/>
    <mergeCell ref="C125:L125"/>
    <mergeCell ref="C126:L126"/>
    <mergeCell ref="C127:L127"/>
    <mergeCell ref="C128:L128"/>
    <mergeCell ref="C129:L129"/>
    <mergeCell ref="C130:L130"/>
    <mergeCell ref="AA132:AF132"/>
    <mergeCell ref="U131:Z131"/>
    <mergeCell ref="AA122:AF122"/>
    <mergeCell ref="AA123:AF123"/>
    <mergeCell ref="AA124:AF124"/>
    <mergeCell ref="AA125:AF125"/>
    <mergeCell ref="AA126:AF126"/>
    <mergeCell ref="AA127:AF127"/>
    <mergeCell ref="AA128:AF128"/>
    <mergeCell ref="AA129:AF129"/>
    <mergeCell ref="AA130:AF130"/>
    <mergeCell ref="AA131:AF131"/>
    <mergeCell ref="U122:Z122"/>
    <mergeCell ref="U123:Z123"/>
    <mergeCell ref="U124:Z124"/>
    <mergeCell ref="U125:Z125"/>
    <mergeCell ref="U126:Z126"/>
    <mergeCell ref="U127:Z127"/>
    <mergeCell ref="U128:Z128"/>
    <mergeCell ref="U129:Z129"/>
    <mergeCell ref="U130:Z130"/>
  </mergeCells>
  <phoneticPr fontId="1" type="noConversion"/>
  <conditionalFormatting sqref="M123:T131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{89A7FD05-6E1F-49DF-9769-36B138204736}</x14:id>
        </ext>
      </extLst>
    </cfRule>
  </conditionalFormatting>
  <conditionalFormatting sqref="U109:AB117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{164A62E3-405D-4FD5-BC8E-E593508F0829}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9A7FD05-6E1F-49DF-9769-36B1382047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M123:T131</xm:sqref>
        </x14:conditionalFormatting>
        <x14:conditionalFormatting xmlns:xm="http://schemas.microsoft.com/office/excel/2006/main">
          <x14:cfRule type="dataBar" id="{164A62E3-405D-4FD5-BC8E-E593508F082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U109:AB117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5EF0B-AF1E-4096-9251-62023EC7CF8D}">
  <dimension ref="A1:BM88"/>
  <sheetViews>
    <sheetView showGridLines="0" zoomScale="85" zoomScaleNormal="85" workbookViewId="0">
      <selection activeCell="AS37" sqref="AS37"/>
    </sheetView>
  </sheetViews>
  <sheetFormatPr defaultColWidth="3.25" defaultRowHeight="16.5"/>
  <cols>
    <col min="7" max="8" width="3.625" customWidth="1"/>
  </cols>
  <sheetData>
    <row r="1" spans="1:65" s="7" customFormat="1" ht="33.75" customHeight="1">
      <c r="A1" s="44" t="s">
        <v>11</v>
      </c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</row>
    <row r="2" spans="1:65" s="7" customFormat="1"/>
    <row r="3" spans="1:65" s="7" customFormat="1">
      <c r="A3" s="8" t="s">
        <v>12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</row>
    <row r="5" spans="1:65">
      <c r="B5" s="21" t="s">
        <v>174</v>
      </c>
      <c r="C5" s="21"/>
      <c r="D5" s="21"/>
      <c r="E5" s="28"/>
      <c r="F5" s="28"/>
      <c r="G5" s="34"/>
      <c r="H5" s="34"/>
      <c r="I5" s="34"/>
    </row>
    <row r="18" spans="3:3">
      <c r="C18" s="3" t="s">
        <v>175</v>
      </c>
    </row>
    <row r="19" spans="3:3">
      <c r="C19" s="3" t="s">
        <v>181</v>
      </c>
    </row>
    <row r="20" spans="3:3">
      <c r="C20" s="3" t="s">
        <v>182</v>
      </c>
    </row>
    <row r="21" spans="3:3">
      <c r="C21" s="3" t="s">
        <v>183</v>
      </c>
    </row>
    <row r="22" spans="3:3">
      <c r="C22" s="3"/>
    </row>
    <row r="23" spans="3:3">
      <c r="C23" s="3"/>
    </row>
    <row r="24" spans="3:3">
      <c r="C24" s="3"/>
    </row>
    <row r="25" spans="3:3">
      <c r="C25" s="3"/>
    </row>
    <row r="26" spans="3:3">
      <c r="C26" s="3"/>
    </row>
    <row r="27" spans="3:3">
      <c r="C27" s="3"/>
    </row>
    <row r="28" spans="3:3">
      <c r="C28" s="3"/>
    </row>
    <row r="29" spans="3:3">
      <c r="C29" s="3"/>
    </row>
    <row r="30" spans="3:3">
      <c r="C30" s="3"/>
    </row>
    <row r="31" spans="3:3">
      <c r="C31" s="3"/>
    </row>
    <row r="32" spans="3:3">
      <c r="C32" s="3"/>
    </row>
    <row r="33" spans="2:9">
      <c r="C33" s="3"/>
    </row>
    <row r="34" spans="2:9">
      <c r="C34" s="3"/>
    </row>
    <row r="35" spans="2:9">
      <c r="C35" s="3"/>
    </row>
    <row r="36" spans="2:9">
      <c r="C36" s="3"/>
    </row>
    <row r="37" spans="2:9">
      <c r="C37" s="3" t="s">
        <v>361</v>
      </c>
    </row>
    <row r="38" spans="2:9">
      <c r="C38" s="3" t="s">
        <v>184</v>
      </c>
    </row>
    <row r="39" spans="2:9">
      <c r="C39" s="3"/>
    </row>
    <row r="40" spans="2:9">
      <c r="B40" s="21" t="s">
        <v>176</v>
      </c>
      <c r="C40" s="21"/>
      <c r="D40" s="21"/>
      <c r="E40" s="28"/>
      <c r="F40" s="28"/>
      <c r="G40" s="34"/>
      <c r="H40" s="34"/>
      <c r="I40" s="34"/>
    </row>
    <row r="41" spans="2:9">
      <c r="C41" s="3"/>
    </row>
    <row r="42" spans="2:9">
      <c r="C42" s="3"/>
    </row>
    <row r="43" spans="2:9">
      <c r="C43" s="3"/>
    </row>
    <row r="44" spans="2:9">
      <c r="C44" s="3"/>
    </row>
    <row r="45" spans="2:9">
      <c r="C45" s="3"/>
    </row>
    <row r="46" spans="2:9">
      <c r="C46" s="3"/>
    </row>
    <row r="47" spans="2:9">
      <c r="C47" s="3"/>
    </row>
    <row r="48" spans="2:9">
      <c r="C48" s="3"/>
    </row>
    <row r="49" spans="1:65">
      <c r="C49" s="3"/>
    </row>
    <row r="50" spans="1:65">
      <c r="C50" s="3"/>
    </row>
    <row r="51" spans="1:65">
      <c r="C51" s="3" t="s">
        <v>177</v>
      </c>
    </row>
    <row r="52" spans="1:65">
      <c r="C52" s="3" t="s">
        <v>178</v>
      </c>
    </row>
    <row r="53" spans="1:65">
      <c r="C53" s="3" t="s">
        <v>179</v>
      </c>
    </row>
    <row r="54" spans="1:65">
      <c r="C54" s="3" t="s">
        <v>180</v>
      </c>
    </row>
    <row r="57" spans="1:65" s="7" customFormat="1">
      <c r="A57" s="8" t="s">
        <v>13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</row>
    <row r="58" spans="1:65" ht="11.25" customHeight="1"/>
    <row r="59" spans="1:65">
      <c r="B59" s="3" t="s">
        <v>159</v>
      </c>
    </row>
    <row r="60" spans="1:65">
      <c r="B60" s="3" t="s">
        <v>163</v>
      </c>
    </row>
    <row r="61" spans="1:65" ht="7.5" customHeight="1"/>
    <row r="62" spans="1:65">
      <c r="B62" s="21" t="s">
        <v>164</v>
      </c>
      <c r="C62" s="21"/>
      <c r="D62" s="21"/>
      <c r="E62" s="28"/>
      <c r="F62" s="28"/>
      <c r="G62" s="34"/>
      <c r="H62" s="34"/>
    </row>
    <row r="63" spans="1:65">
      <c r="C63" s="24" t="s">
        <v>360</v>
      </c>
    </row>
    <row r="64" spans="1:65" ht="9.75" customHeight="1" thickBot="1"/>
    <row r="65" spans="3:20">
      <c r="C65" s="59" t="s">
        <v>166</v>
      </c>
      <c r="D65" s="51"/>
      <c r="E65" s="164" t="s">
        <v>162</v>
      </c>
      <c r="F65" s="164"/>
      <c r="G65" s="164"/>
      <c r="H65" s="164"/>
      <c r="I65" s="164"/>
      <c r="J65" s="165"/>
      <c r="K65" s="51" t="s">
        <v>161</v>
      </c>
      <c r="L65" s="51"/>
      <c r="M65" s="51"/>
      <c r="N65" s="51" t="s">
        <v>165</v>
      </c>
      <c r="O65" s="51"/>
      <c r="P65" s="51"/>
      <c r="Q65" s="51"/>
      <c r="R65" s="51"/>
      <c r="S65" s="51"/>
      <c r="T65" s="52"/>
    </row>
    <row r="66" spans="3:20">
      <c r="C66" s="56">
        <v>1</v>
      </c>
      <c r="D66" s="57"/>
      <c r="E66" s="151" t="s">
        <v>45</v>
      </c>
      <c r="F66" s="57"/>
      <c r="G66" s="57"/>
      <c r="H66" s="57"/>
      <c r="I66" s="57"/>
      <c r="J66" s="57"/>
      <c r="K66" s="57">
        <v>10</v>
      </c>
      <c r="L66" s="57"/>
      <c r="M66" s="57"/>
      <c r="N66" s="57" t="s">
        <v>171</v>
      </c>
      <c r="O66" s="57"/>
      <c r="P66" s="57"/>
      <c r="Q66" s="57"/>
      <c r="R66" s="57"/>
      <c r="S66" s="57"/>
      <c r="T66" s="166"/>
    </row>
    <row r="67" spans="3:20" ht="14.25" customHeight="1">
      <c r="C67" s="56">
        <v>2</v>
      </c>
      <c r="D67" s="57"/>
      <c r="E67" s="151" t="s">
        <v>167</v>
      </c>
      <c r="F67" s="57"/>
      <c r="G67" s="57"/>
      <c r="H67" s="57"/>
      <c r="I67" s="57"/>
      <c r="J67" s="57"/>
      <c r="K67" s="176">
        <v>400000</v>
      </c>
      <c r="L67" s="57"/>
      <c r="M67" s="57"/>
      <c r="N67" s="57" t="s">
        <v>171</v>
      </c>
      <c r="O67" s="57"/>
      <c r="P67" s="57"/>
      <c r="Q67" s="57"/>
      <c r="R67" s="57"/>
      <c r="S67" s="57"/>
      <c r="T67" s="166"/>
    </row>
    <row r="68" spans="3:20">
      <c r="C68" s="56">
        <v>3</v>
      </c>
      <c r="D68" s="57"/>
      <c r="E68" s="151" t="s">
        <v>168</v>
      </c>
      <c r="F68" s="57"/>
      <c r="G68" s="57"/>
      <c r="H68" s="57"/>
      <c r="I68" s="57"/>
      <c r="J68" s="57"/>
      <c r="K68" s="176">
        <v>200000</v>
      </c>
      <c r="L68" s="57"/>
      <c r="M68" s="57"/>
      <c r="N68" s="57" t="s">
        <v>171</v>
      </c>
      <c r="O68" s="57"/>
      <c r="P68" s="57"/>
      <c r="Q68" s="57"/>
      <c r="R68" s="57"/>
      <c r="S68" s="57"/>
      <c r="T68" s="166"/>
    </row>
    <row r="69" spans="3:20" ht="14.25" customHeight="1">
      <c r="C69" s="56">
        <v>4</v>
      </c>
      <c r="D69" s="57"/>
      <c r="E69" s="151" t="s">
        <v>169</v>
      </c>
      <c r="F69" s="57"/>
      <c r="G69" s="57"/>
      <c r="H69" s="57"/>
      <c r="I69" s="57"/>
      <c r="J69" s="57"/>
      <c r="K69" s="57">
        <v>5</v>
      </c>
      <c r="L69" s="57"/>
      <c r="M69" s="57"/>
      <c r="N69" s="57" t="s">
        <v>171</v>
      </c>
      <c r="O69" s="57"/>
      <c r="P69" s="57"/>
      <c r="Q69" s="57"/>
      <c r="R69" s="57"/>
      <c r="S69" s="57"/>
      <c r="T69" s="166"/>
    </row>
    <row r="70" spans="3:20">
      <c r="C70" s="56">
        <v>5</v>
      </c>
      <c r="D70" s="57"/>
      <c r="E70" s="151" t="s">
        <v>170</v>
      </c>
      <c r="F70" s="57"/>
      <c r="G70" s="57"/>
      <c r="H70" s="57"/>
      <c r="I70" s="57"/>
      <c r="J70" s="57"/>
      <c r="K70" s="57">
        <v>10</v>
      </c>
      <c r="L70" s="57"/>
      <c r="M70" s="57"/>
      <c r="N70" s="57" t="s">
        <v>171</v>
      </c>
      <c r="O70" s="57"/>
      <c r="P70" s="57"/>
      <c r="Q70" s="57"/>
      <c r="R70" s="57"/>
      <c r="S70" s="57"/>
      <c r="T70" s="166"/>
    </row>
    <row r="71" spans="3:20" ht="14.25" customHeight="1">
      <c r="C71" s="56">
        <v>6</v>
      </c>
      <c r="D71" s="57"/>
      <c r="E71" s="151" t="s">
        <v>167</v>
      </c>
      <c r="F71" s="57"/>
      <c r="G71" s="57"/>
      <c r="H71" s="57"/>
      <c r="I71" s="57"/>
      <c r="J71" s="57"/>
      <c r="K71" s="176">
        <v>400000</v>
      </c>
      <c r="L71" s="57"/>
      <c r="M71" s="57"/>
      <c r="N71" s="57" t="s">
        <v>171</v>
      </c>
      <c r="O71" s="57"/>
      <c r="P71" s="57"/>
      <c r="Q71" s="57"/>
      <c r="R71" s="57"/>
      <c r="S71" s="57"/>
      <c r="T71" s="166"/>
    </row>
    <row r="72" spans="3:20">
      <c r="C72" s="56">
        <v>7</v>
      </c>
      <c r="D72" s="57"/>
      <c r="E72" s="151" t="s">
        <v>168</v>
      </c>
      <c r="F72" s="57"/>
      <c r="G72" s="57"/>
      <c r="H72" s="57"/>
      <c r="I72" s="57"/>
      <c r="J72" s="57"/>
      <c r="K72" s="176">
        <v>200000</v>
      </c>
      <c r="L72" s="57"/>
      <c r="M72" s="57"/>
      <c r="N72" s="57" t="s">
        <v>171</v>
      </c>
      <c r="O72" s="57"/>
      <c r="P72" s="57"/>
      <c r="Q72" s="57"/>
      <c r="R72" s="57"/>
      <c r="S72" s="57"/>
      <c r="T72" s="166"/>
    </row>
    <row r="73" spans="3:20">
      <c r="C73" s="56">
        <v>8</v>
      </c>
      <c r="D73" s="57"/>
      <c r="E73" s="151" t="s">
        <v>169</v>
      </c>
      <c r="F73" s="57"/>
      <c r="G73" s="57"/>
      <c r="H73" s="57"/>
      <c r="I73" s="57"/>
      <c r="J73" s="57"/>
      <c r="K73" s="57">
        <v>5</v>
      </c>
      <c r="L73" s="57"/>
      <c r="M73" s="57"/>
      <c r="N73" s="57" t="s">
        <v>171</v>
      </c>
      <c r="O73" s="57"/>
      <c r="P73" s="57"/>
      <c r="Q73" s="57"/>
      <c r="R73" s="57"/>
      <c r="S73" s="57"/>
      <c r="T73" s="166"/>
    </row>
    <row r="74" spans="3:20" ht="14.25" customHeight="1">
      <c r="C74" s="56">
        <v>9</v>
      </c>
      <c r="D74" s="57"/>
      <c r="E74" s="151" t="s">
        <v>170</v>
      </c>
      <c r="F74" s="57"/>
      <c r="G74" s="57"/>
      <c r="H74" s="57"/>
      <c r="I74" s="57"/>
      <c r="J74" s="57"/>
      <c r="K74" s="57">
        <v>10</v>
      </c>
      <c r="L74" s="57"/>
      <c r="M74" s="57"/>
      <c r="N74" s="57" t="s">
        <v>171</v>
      </c>
      <c r="O74" s="57"/>
      <c r="P74" s="57"/>
      <c r="Q74" s="57"/>
      <c r="R74" s="57"/>
      <c r="S74" s="57"/>
      <c r="T74" s="166"/>
    </row>
    <row r="75" spans="3:20">
      <c r="C75" s="56">
        <v>10</v>
      </c>
      <c r="D75" s="57"/>
      <c r="E75" s="151" t="s">
        <v>167</v>
      </c>
      <c r="F75" s="57"/>
      <c r="G75" s="57"/>
      <c r="H75" s="57"/>
      <c r="I75" s="57"/>
      <c r="J75" s="57"/>
      <c r="K75" s="176">
        <v>400000</v>
      </c>
      <c r="L75" s="57"/>
      <c r="M75" s="57"/>
      <c r="N75" s="57" t="s">
        <v>171</v>
      </c>
      <c r="O75" s="57"/>
      <c r="P75" s="57"/>
      <c r="Q75" s="57"/>
      <c r="R75" s="57"/>
      <c r="S75" s="57"/>
      <c r="T75" s="166"/>
    </row>
    <row r="76" spans="3:20" ht="14.25" customHeight="1">
      <c r="C76" s="56">
        <v>11</v>
      </c>
      <c r="D76" s="57"/>
      <c r="E76" s="151" t="s">
        <v>168</v>
      </c>
      <c r="F76" s="57"/>
      <c r="G76" s="57"/>
      <c r="H76" s="57"/>
      <c r="I76" s="57"/>
      <c r="J76" s="57"/>
      <c r="K76" s="176">
        <v>200000</v>
      </c>
      <c r="L76" s="57"/>
      <c r="M76" s="57"/>
      <c r="N76" s="57" t="s">
        <v>171</v>
      </c>
      <c r="O76" s="57"/>
      <c r="P76" s="57"/>
      <c r="Q76" s="57"/>
      <c r="R76" s="57"/>
      <c r="S76" s="57"/>
      <c r="T76" s="166"/>
    </row>
    <row r="77" spans="3:20">
      <c r="C77" s="56">
        <v>12</v>
      </c>
      <c r="D77" s="57"/>
      <c r="E77" s="151" t="s">
        <v>169</v>
      </c>
      <c r="F77" s="57"/>
      <c r="G77" s="57"/>
      <c r="H77" s="57"/>
      <c r="I77" s="57"/>
      <c r="J77" s="57"/>
      <c r="K77" s="57">
        <v>5</v>
      </c>
      <c r="L77" s="57"/>
      <c r="M77" s="57"/>
      <c r="N77" s="57" t="s">
        <v>171</v>
      </c>
      <c r="O77" s="57"/>
      <c r="P77" s="57"/>
      <c r="Q77" s="57"/>
      <c r="R77" s="57"/>
      <c r="S77" s="57"/>
      <c r="T77" s="166"/>
    </row>
    <row r="78" spans="3:20">
      <c r="C78" s="56">
        <v>13</v>
      </c>
      <c r="D78" s="57"/>
      <c r="E78" s="151" t="s">
        <v>170</v>
      </c>
      <c r="F78" s="57"/>
      <c r="G78" s="57"/>
      <c r="H78" s="57"/>
      <c r="I78" s="57"/>
      <c r="J78" s="57"/>
      <c r="K78" s="57">
        <v>10</v>
      </c>
      <c r="L78" s="57"/>
      <c r="M78" s="57"/>
      <c r="N78" s="57" t="s">
        <v>171</v>
      </c>
      <c r="O78" s="57"/>
      <c r="P78" s="57"/>
      <c r="Q78" s="57"/>
      <c r="R78" s="57"/>
      <c r="S78" s="57"/>
      <c r="T78" s="166"/>
    </row>
    <row r="79" spans="3:20" ht="17.25" thickBot="1">
      <c r="C79" s="56">
        <v>14</v>
      </c>
      <c r="D79" s="57"/>
      <c r="E79" s="151" t="s">
        <v>45</v>
      </c>
      <c r="F79" s="57"/>
      <c r="G79" s="57"/>
      <c r="H79" s="57"/>
      <c r="I79" s="57"/>
      <c r="J79" s="57"/>
      <c r="K79" s="57">
        <v>10</v>
      </c>
      <c r="L79" s="57"/>
      <c r="M79" s="57"/>
      <c r="N79" s="54" t="s">
        <v>171</v>
      </c>
      <c r="O79" s="54"/>
      <c r="P79" s="54"/>
      <c r="Q79" s="54"/>
      <c r="R79" s="54"/>
      <c r="S79" s="54"/>
      <c r="T79" s="119"/>
    </row>
    <row r="81" spans="3:12">
      <c r="C81" s="35" t="s">
        <v>173</v>
      </c>
      <c r="D81" s="35"/>
      <c r="E81" s="35"/>
      <c r="F81" s="36"/>
      <c r="G81" s="36"/>
      <c r="H81" s="36"/>
      <c r="I81" s="36"/>
    </row>
    <row r="82" spans="3:12" ht="17.25" thickBot="1">
      <c r="D82" s="3" t="s">
        <v>172</v>
      </c>
    </row>
    <row r="83" spans="3:12">
      <c r="D83" s="177" t="s">
        <v>162</v>
      </c>
      <c r="E83" s="164"/>
      <c r="F83" s="164"/>
      <c r="G83" s="164"/>
      <c r="H83" s="164"/>
      <c r="I83" s="165"/>
      <c r="J83" s="51" t="s">
        <v>161</v>
      </c>
      <c r="K83" s="51"/>
      <c r="L83" s="52"/>
    </row>
    <row r="84" spans="3:12">
      <c r="D84" s="56" t="s">
        <v>45</v>
      </c>
      <c r="E84" s="57"/>
      <c r="F84" s="57"/>
      <c r="G84" s="57"/>
      <c r="H84" s="57"/>
      <c r="I84" s="57"/>
      <c r="J84" s="57">
        <f>K66+K79</f>
        <v>20</v>
      </c>
      <c r="K84" s="57"/>
      <c r="L84" s="166"/>
    </row>
    <row r="85" spans="3:12">
      <c r="D85" s="56" t="s">
        <v>167</v>
      </c>
      <c r="E85" s="57"/>
      <c r="F85" s="57"/>
      <c r="G85" s="57"/>
      <c r="H85" s="57"/>
      <c r="I85" s="57"/>
      <c r="J85" s="176">
        <f>K67+K71+K75</f>
        <v>1200000</v>
      </c>
      <c r="K85" s="57"/>
      <c r="L85" s="166"/>
    </row>
    <row r="86" spans="3:12">
      <c r="D86" s="56" t="s">
        <v>168</v>
      </c>
      <c r="E86" s="57"/>
      <c r="F86" s="57"/>
      <c r="G86" s="57"/>
      <c r="H86" s="57"/>
      <c r="I86" s="57"/>
      <c r="J86" s="176">
        <f>K68+K72+K76</f>
        <v>600000</v>
      </c>
      <c r="K86" s="57"/>
      <c r="L86" s="166"/>
    </row>
    <row r="87" spans="3:12">
      <c r="D87" s="56" t="s">
        <v>169</v>
      </c>
      <c r="E87" s="57"/>
      <c r="F87" s="57"/>
      <c r="G87" s="57"/>
      <c r="H87" s="57"/>
      <c r="I87" s="57"/>
      <c r="J87" s="57">
        <f>K69+K73+K77</f>
        <v>15</v>
      </c>
      <c r="K87" s="57"/>
      <c r="L87" s="166"/>
    </row>
    <row r="88" spans="3:12" ht="17.25" thickBot="1">
      <c r="D88" s="53" t="s">
        <v>170</v>
      </c>
      <c r="E88" s="54"/>
      <c r="F88" s="54"/>
      <c r="G88" s="54"/>
      <c r="H88" s="54"/>
      <c r="I88" s="54"/>
      <c r="J88" s="54">
        <f>K70+K74+K78</f>
        <v>30</v>
      </c>
      <c r="K88" s="54"/>
      <c r="L88" s="119"/>
    </row>
  </sheetData>
  <mergeCells count="73">
    <mergeCell ref="A1:BM1"/>
    <mergeCell ref="K72:M72"/>
    <mergeCell ref="N72:T72"/>
    <mergeCell ref="C67:D67"/>
    <mergeCell ref="E67:J67"/>
    <mergeCell ref="K67:M67"/>
    <mergeCell ref="N67:T67"/>
    <mergeCell ref="C68:D68"/>
    <mergeCell ref="E68:J68"/>
    <mergeCell ref="K68:M68"/>
    <mergeCell ref="N68:T68"/>
    <mergeCell ref="C65:D65"/>
    <mergeCell ref="C66:D66"/>
    <mergeCell ref="E65:J65"/>
    <mergeCell ref="K65:M65"/>
    <mergeCell ref="N65:T65"/>
    <mergeCell ref="C69:D69"/>
    <mergeCell ref="E69:J69"/>
    <mergeCell ref="K69:M69"/>
    <mergeCell ref="C70:D70"/>
    <mergeCell ref="E70:J70"/>
    <mergeCell ref="K70:M70"/>
    <mergeCell ref="C71:D71"/>
    <mergeCell ref="E71:J71"/>
    <mergeCell ref="K71:M71"/>
    <mergeCell ref="C72:D72"/>
    <mergeCell ref="E72:J72"/>
    <mergeCell ref="C76:D76"/>
    <mergeCell ref="N66:T66"/>
    <mergeCell ref="N76:T76"/>
    <mergeCell ref="N78:T78"/>
    <mergeCell ref="N79:T79"/>
    <mergeCell ref="N71:T71"/>
    <mergeCell ref="N69:T69"/>
    <mergeCell ref="N70:T70"/>
    <mergeCell ref="N75:T75"/>
    <mergeCell ref="N77:T77"/>
    <mergeCell ref="N73:T73"/>
    <mergeCell ref="N74:T74"/>
    <mergeCell ref="E66:J66"/>
    <mergeCell ref="K66:M66"/>
    <mergeCell ref="E76:J76"/>
    <mergeCell ref="K76:M76"/>
    <mergeCell ref="C73:D73"/>
    <mergeCell ref="E73:J73"/>
    <mergeCell ref="K73:M73"/>
    <mergeCell ref="C74:D74"/>
    <mergeCell ref="E74:J74"/>
    <mergeCell ref="K74:M74"/>
    <mergeCell ref="D84:I84"/>
    <mergeCell ref="J84:L84"/>
    <mergeCell ref="C75:D75"/>
    <mergeCell ref="E75:J75"/>
    <mergeCell ref="K75:M75"/>
    <mergeCell ref="E78:J78"/>
    <mergeCell ref="K78:M78"/>
    <mergeCell ref="E79:J79"/>
    <mergeCell ref="K79:M79"/>
    <mergeCell ref="C78:D78"/>
    <mergeCell ref="C79:D79"/>
    <mergeCell ref="C77:D77"/>
    <mergeCell ref="E77:J77"/>
    <mergeCell ref="K77:M77"/>
    <mergeCell ref="D83:I83"/>
    <mergeCell ref="J83:L83"/>
    <mergeCell ref="D88:I88"/>
    <mergeCell ref="J88:L88"/>
    <mergeCell ref="D85:I85"/>
    <mergeCell ref="J85:L85"/>
    <mergeCell ref="D86:I86"/>
    <mergeCell ref="J86:L86"/>
    <mergeCell ref="D87:I87"/>
    <mergeCell ref="J87:L8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개요</vt:lpstr>
      <vt:lpstr>출석 부분</vt:lpstr>
      <vt:lpstr>미션 부분</vt:lpstr>
      <vt:lpstr>상점 부분</vt:lpstr>
      <vt:lpstr>기타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박지윤</dc:creator>
  <cp:lastModifiedBy>지윤 박</cp:lastModifiedBy>
  <cp:lastPrinted>2024-01-12T06:53:11Z</cp:lastPrinted>
  <dcterms:created xsi:type="dcterms:W3CDTF">2015-06-05T18:19:34Z</dcterms:created>
  <dcterms:modified xsi:type="dcterms:W3CDTF">2024-01-12T07:45:05Z</dcterms:modified>
  <cp:contentStatus/>
</cp:coreProperties>
</file>