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Clocks" sheetId="2" r:id="rId1"/>
    <sheet name="ADC DAC Matching" sheetId="5" r:id="rId2"/>
  </sheets>
  <definedNames>
    <definedName name="solver_adj" localSheetId="0" hidden="1">Clocks!$C$6,Clocks!$C$8,Clocks!$C$10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Clocks!$C$10</definedName>
    <definedName name="solver_lhs10" localSheetId="0" hidden="1">Clocks!$C$8</definedName>
    <definedName name="solver_lhs11" localSheetId="0" hidden="1">Clocks!$C$8</definedName>
    <definedName name="solver_lhs12" localSheetId="0" hidden="1">Clocks!$C$9</definedName>
    <definedName name="solver_lhs13" localSheetId="0" hidden="1">Clocks!$C$9</definedName>
    <definedName name="solver_lhs2" localSheetId="0" hidden="1">Clocks!$C$10</definedName>
    <definedName name="solver_lhs3" localSheetId="0" hidden="1">Clocks!$C$10</definedName>
    <definedName name="solver_lhs4" localSheetId="0" hidden="1">Clocks!$C$6</definedName>
    <definedName name="solver_lhs5" localSheetId="0" hidden="1">Clocks!$C$6</definedName>
    <definedName name="solver_lhs6" localSheetId="0" hidden="1">Clocks!$C$6</definedName>
    <definedName name="solver_lhs7" localSheetId="0" hidden="1">Clocks!$C$7</definedName>
    <definedName name="solver_lhs8" localSheetId="0" hidden="1">Clocks!$C$7</definedName>
    <definedName name="solver_lhs9" localSheetId="0" hidden="1">Clocks!$C$8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Clocks!$C$11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4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8</definedName>
    <definedName name="solver_rhs10" localSheetId="0" hidden="1">integer</definedName>
    <definedName name="solver_rhs11" localSheetId="0" hidden="1">2</definedName>
    <definedName name="solver_rhs12" localSheetId="0" hidden="1">200</definedName>
    <definedName name="solver_rhs13" localSheetId="0" hidden="1">100</definedName>
    <definedName name="solver_rhs2" localSheetId="0" hidden="1">integer</definedName>
    <definedName name="solver_rhs3" localSheetId="0" hidden="1">2</definedName>
    <definedName name="solver_rhs4" localSheetId="0" hidden="1">33</definedName>
    <definedName name="solver_rhs5" localSheetId="0" hidden="1">integer</definedName>
    <definedName name="solver_rhs6" localSheetId="0" hidden="1">2</definedName>
    <definedName name="solver_rhs7" localSheetId="0" hidden="1">8</definedName>
    <definedName name="solver_rhs8" localSheetId="0" hidden="1">0.8</definedName>
    <definedName name="solver_rhs9" localSheetId="0" hidden="1">513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80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6" i="5"/>
  <c r="C22" i="2" l="1"/>
  <c r="C21" i="2"/>
  <c r="C20" i="2"/>
  <c r="C48" i="2"/>
  <c r="C46" i="2"/>
  <c r="C50" i="2" l="1"/>
  <c r="C51" i="2" s="1"/>
  <c r="C32" i="2"/>
  <c r="C34" i="2" s="1"/>
  <c r="C36" i="2" s="1"/>
  <c r="C37" i="2" s="1"/>
  <c r="C14" i="2"/>
  <c r="C31" i="2" l="1"/>
  <c r="C19" i="2"/>
  <c r="C23" i="2" s="1"/>
  <c r="C24" i="2" s="1"/>
  <c r="C18" i="2"/>
  <c r="C13" i="2" l="1"/>
  <c r="C7" i="2"/>
  <c r="C9" i="2" s="1"/>
  <c r="C11" i="2" s="1"/>
</calcChain>
</file>

<file path=xl/sharedStrings.xml><?xml version="1.0" encoding="utf-8"?>
<sst xmlns="http://schemas.openxmlformats.org/spreadsheetml/2006/main" count="77" uniqueCount="45">
  <si>
    <t>Fcy</t>
  </si>
  <si>
    <t>Primary Clock</t>
  </si>
  <si>
    <t>Input Frequency</t>
  </si>
  <si>
    <t>N1</t>
  </si>
  <si>
    <t>N2</t>
  </si>
  <si>
    <t>M</t>
  </si>
  <si>
    <t>Fin/N1</t>
  </si>
  <si>
    <t>MHz</t>
  </si>
  <si>
    <t>(Fin/N1)*M</t>
  </si>
  <si>
    <t>(Fin/N1)*M/N2</t>
  </si>
  <si>
    <t>MIPS</t>
  </si>
  <si>
    <t xml:space="preserve">*Used Excel solver to arrive at the numbers above </t>
  </si>
  <si>
    <t>Desired Sample Rate</t>
  </si>
  <si>
    <t>Required Clock Rate</t>
  </si>
  <si>
    <t>Desired DACFDIV</t>
  </si>
  <si>
    <t>Rounded DACFDIV</t>
  </si>
  <si>
    <t>Actual Clock Rate</t>
  </si>
  <si>
    <t>Actual Sample Rate</t>
  </si>
  <si>
    <t>kHZ</t>
  </si>
  <si>
    <t>DAC Clock</t>
  </si>
  <si>
    <t>TAD (min)</t>
  </si>
  <si>
    <t>ns</t>
  </si>
  <si>
    <t>TAD</t>
  </si>
  <si>
    <t>Tsamp (min)</t>
  </si>
  <si>
    <t>Tcy</t>
  </si>
  <si>
    <t>TAD (actual)</t>
  </si>
  <si>
    <t>Tconv (typ)</t>
  </si>
  <si>
    <t>ADCS (min)</t>
  </si>
  <si>
    <t>ADCS (actual)</t>
  </si>
  <si>
    <t>Tsamp (actual)</t>
  </si>
  <si>
    <t xml:space="preserve">TAD </t>
  </si>
  <si>
    <t>Sample Rate (typ)</t>
  </si>
  <si>
    <t>Period (typ)</t>
  </si>
  <si>
    <t>kHz</t>
  </si>
  <si>
    <t>ADC Clock (deriving from system)</t>
  </si>
  <si>
    <t>ADC Clock (deriving from RC_ADC)</t>
  </si>
  <si>
    <t>UART BAUD</t>
  </si>
  <si>
    <t>Max Value</t>
  </si>
  <si>
    <t>Min Value</t>
  </si>
  <si>
    <t>800k</t>
  </si>
  <si>
    <t>8M</t>
  </si>
  <si>
    <t>100M</t>
  </si>
  <si>
    <t>200M</t>
  </si>
  <si>
    <t>DACFDIV</t>
  </si>
  <si>
    <t>Sample Rate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</si>
</sst>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9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3" borderId="0" xfId="0" applyFill="1" applyBorder="1"/>
    <xf numFmtId="0" fontId="3" fillId="3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3" borderId="0" xfId="0" applyFont="1" applyFill="1" applyBorder="1"/>
    <xf numFmtId="0" fontId="3" fillId="4" borderId="9" xfId="0" applyFont="1" applyFill="1" applyBorder="1"/>
    <xf numFmtId="0" fontId="3" fillId="4" borderId="12" xfId="0" applyFont="1" applyFill="1" applyBorder="1"/>
    <xf numFmtId="0" fontId="0" fillId="0" borderId="1" xfId="0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2</xdr:row>
      <xdr:rowOff>19049</xdr:rowOff>
    </xdr:from>
    <xdr:to>
      <xdr:col>17</xdr:col>
      <xdr:colOff>190500</xdr:colOff>
      <xdr:row>27</xdr:row>
      <xdr:rowOff>42211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80999"/>
          <a:ext cx="6724650" cy="469993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304801</xdr:colOff>
      <xdr:row>28</xdr:row>
      <xdr:rowOff>104775</xdr:rowOff>
    </xdr:from>
    <xdr:to>
      <xdr:col>19</xdr:col>
      <xdr:colOff>164597</xdr:colOff>
      <xdr:row>66</xdr:row>
      <xdr:rowOff>24493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1" y="5257800"/>
          <a:ext cx="8089396" cy="68865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923925</xdr:colOff>
      <xdr:row>2</xdr:row>
      <xdr:rowOff>19050</xdr:rowOff>
    </xdr:from>
    <xdr:to>
      <xdr:col>7</xdr:col>
      <xdr:colOff>314325</xdr:colOff>
      <xdr:row>3</xdr:row>
      <xdr:rowOff>171450</xdr:rowOff>
    </xdr:to>
    <xdr:cxnSp macro="">
      <xdr:nvCxnSpPr>
        <xdr:cNvPr id="5" name="Straight Arrow Connector 4"/>
        <xdr:cNvCxnSpPr/>
      </xdr:nvCxnSpPr>
      <xdr:spPr>
        <a:xfrm flipV="1">
          <a:off x="5610225" y="381000"/>
          <a:ext cx="10096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9525</xdr:rowOff>
    </xdr:from>
    <xdr:to>
      <xdr:col>7</xdr:col>
      <xdr:colOff>276225</xdr:colOff>
      <xdr:row>28</xdr:row>
      <xdr:rowOff>104775</xdr:rowOff>
    </xdr:to>
    <xdr:cxnSp macro="">
      <xdr:nvCxnSpPr>
        <xdr:cNvPr id="6" name="Straight Arrow Connector 5"/>
        <xdr:cNvCxnSpPr/>
      </xdr:nvCxnSpPr>
      <xdr:spPr>
        <a:xfrm>
          <a:off x="5619750" y="5038725"/>
          <a:ext cx="962025" cy="2762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261257</xdr:colOff>
      <xdr:row>2</xdr:row>
      <xdr:rowOff>19050</xdr:rowOff>
    </xdr:from>
    <xdr:to>
      <xdr:col>21</xdr:col>
      <xdr:colOff>665389</xdr:colOff>
      <xdr:row>23</xdr:row>
      <xdr:rowOff>156482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4936" y="372836"/>
          <a:ext cx="3125560" cy="401546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66674</xdr:colOff>
      <xdr:row>2</xdr:row>
      <xdr:rowOff>12246</xdr:rowOff>
    </xdr:from>
    <xdr:to>
      <xdr:col>32</xdr:col>
      <xdr:colOff>19049</xdr:colOff>
      <xdr:row>20</xdr:row>
      <xdr:rowOff>63953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2138" y="366032"/>
          <a:ext cx="6755947" cy="33718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312964</xdr:colOff>
      <xdr:row>66</xdr:row>
      <xdr:rowOff>176892</xdr:rowOff>
    </xdr:from>
    <xdr:to>
      <xdr:col>18</xdr:col>
      <xdr:colOff>42181</xdr:colOff>
      <xdr:row>109</xdr:row>
      <xdr:rowOff>48985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071" y="12178392"/>
          <a:ext cx="7213146" cy="749209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27214</xdr:colOff>
      <xdr:row>61</xdr:row>
      <xdr:rowOff>176893</xdr:rowOff>
    </xdr:from>
    <xdr:to>
      <xdr:col>7</xdr:col>
      <xdr:colOff>258536</xdr:colOff>
      <xdr:row>67</xdr:row>
      <xdr:rowOff>68036</xdr:rowOff>
    </xdr:to>
    <xdr:cxnSp macro="">
      <xdr:nvCxnSpPr>
        <xdr:cNvPr id="11" name="Straight Arrow Connector 10"/>
        <xdr:cNvCxnSpPr/>
      </xdr:nvCxnSpPr>
      <xdr:spPr>
        <a:xfrm>
          <a:off x="5646964" y="11293929"/>
          <a:ext cx="911679" cy="96610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2"/>
  <sheetViews>
    <sheetView tabSelected="1" topLeftCell="A7" zoomScaleNormal="100" workbookViewId="0">
      <selection activeCell="C22" sqref="C22"/>
    </sheetView>
  </sheetViews>
  <sheetFormatPr defaultRowHeight="14.25"/>
  <cols>
    <col min="2" max="2" width="18.875" bestFit="1" customWidth="1"/>
    <col min="3" max="3" width="12.375" bestFit="1" customWidth="1"/>
    <col min="5" max="5" width="12.25" customWidth="1"/>
    <col min="6" max="6" width="12.25" bestFit="1" customWidth="1"/>
  </cols>
  <sheetData>
    <row r="4" spans="2:6" ht="15.75" thickBot="1">
      <c r="B4" s="1" t="s">
        <v>1</v>
      </c>
      <c r="D4" s="2"/>
      <c r="E4" t="s">
        <v>38</v>
      </c>
      <c r="F4" t="s">
        <v>37</v>
      </c>
    </row>
    <row r="5" spans="2:6">
      <c r="B5" s="4" t="s">
        <v>2</v>
      </c>
      <c r="C5" s="5">
        <v>12</v>
      </c>
      <c r="D5" s="6" t="s">
        <v>7</v>
      </c>
      <c r="E5" s="6"/>
      <c r="F5" s="7"/>
    </row>
    <row r="6" spans="2:6">
      <c r="B6" s="8" t="s">
        <v>3</v>
      </c>
      <c r="C6" s="3">
        <v>3</v>
      </c>
      <c r="D6" s="9"/>
      <c r="E6" s="9"/>
      <c r="F6" s="10"/>
    </row>
    <row r="7" spans="2:6">
      <c r="B7" s="8" t="s">
        <v>6</v>
      </c>
      <c r="C7" s="11">
        <f>C5/C6</f>
        <v>4</v>
      </c>
      <c r="D7" s="9" t="s">
        <v>7</v>
      </c>
      <c r="E7" s="9" t="s">
        <v>39</v>
      </c>
      <c r="F7" s="10" t="s">
        <v>40</v>
      </c>
    </row>
    <row r="8" spans="2:6">
      <c r="B8" s="8" t="s">
        <v>5</v>
      </c>
      <c r="C8" s="3">
        <v>40</v>
      </c>
      <c r="D8" s="9"/>
      <c r="E8" s="9"/>
      <c r="F8" s="10"/>
    </row>
    <row r="9" spans="2:6">
      <c r="B9" s="8" t="s">
        <v>8</v>
      </c>
      <c r="C9" s="11">
        <f>C7*C8</f>
        <v>160</v>
      </c>
      <c r="D9" s="9" t="s">
        <v>7</v>
      </c>
      <c r="E9" s="9" t="s">
        <v>41</v>
      </c>
      <c r="F9" s="10" t="s">
        <v>42</v>
      </c>
    </row>
    <row r="10" spans="2:6">
      <c r="B10" s="8" t="s">
        <v>4</v>
      </c>
      <c r="C10" s="3">
        <v>2</v>
      </c>
      <c r="D10" s="9"/>
      <c r="E10" s="9"/>
      <c r="F10" s="10"/>
    </row>
    <row r="11" spans="2:6" ht="15">
      <c r="B11" s="8" t="s">
        <v>9</v>
      </c>
      <c r="C11" s="12">
        <f>C9/C10</f>
        <v>80</v>
      </c>
      <c r="D11" s="9" t="s">
        <v>7</v>
      </c>
      <c r="E11" s="9"/>
      <c r="F11" s="10"/>
    </row>
    <row r="12" spans="2:6" ht="15" thickBot="1">
      <c r="B12" s="8"/>
      <c r="C12" s="9"/>
      <c r="D12" s="9"/>
      <c r="E12" s="9"/>
      <c r="F12" s="10"/>
    </row>
    <row r="13" spans="2:6" ht="15.75" thickBot="1">
      <c r="B13" s="21" t="s">
        <v>0</v>
      </c>
      <c r="C13" s="29">
        <f>C11/2</f>
        <v>40</v>
      </c>
      <c r="D13" s="22" t="s">
        <v>10</v>
      </c>
      <c r="E13" s="22"/>
      <c r="F13" s="23"/>
    </row>
    <row r="14" spans="2:6" ht="15.75" thickBot="1">
      <c r="B14" s="19" t="s">
        <v>24</v>
      </c>
      <c r="C14" s="28">
        <f>1/(C13/1000)</f>
        <v>25</v>
      </c>
      <c r="D14" s="20" t="s">
        <v>21</v>
      </c>
      <c r="E14" s="14"/>
      <c r="F14" s="15"/>
    </row>
    <row r="15" spans="2:6">
      <c r="B15" t="s">
        <v>11</v>
      </c>
    </row>
    <row r="16" spans="2:6" ht="15.75" thickBot="1">
      <c r="B16" s="1" t="s">
        <v>19</v>
      </c>
      <c r="E16" t="s">
        <v>38</v>
      </c>
      <c r="F16" t="s">
        <v>37</v>
      </c>
    </row>
    <row r="17" spans="2:6">
      <c r="B17" s="4" t="s">
        <v>12</v>
      </c>
      <c r="C17" s="5">
        <v>44.1</v>
      </c>
      <c r="D17" s="6" t="s">
        <v>18</v>
      </c>
      <c r="E17" s="6"/>
      <c r="F17" s="7"/>
    </row>
    <row r="18" spans="2:6">
      <c r="B18" s="8"/>
      <c r="C18" s="11">
        <f>C17/1000</f>
        <v>4.41E-2</v>
      </c>
      <c r="D18" s="9" t="s">
        <v>7</v>
      </c>
      <c r="E18" s="9"/>
      <c r="F18" s="10"/>
    </row>
    <row r="19" spans="2:6">
      <c r="B19" s="8" t="s">
        <v>13</v>
      </c>
      <c r="C19" s="11">
        <f>C18*256</f>
        <v>11.2896</v>
      </c>
      <c r="D19" s="9" t="s">
        <v>7</v>
      </c>
      <c r="E19" s="9"/>
      <c r="F19" s="10"/>
    </row>
    <row r="20" spans="2:6">
      <c r="B20" s="8" t="s">
        <v>14</v>
      </c>
      <c r="C20" s="11">
        <f>C9/C19</f>
        <v>14.172335600907029</v>
      </c>
      <c r="D20" s="9"/>
      <c r="E20" s="9"/>
      <c r="F20" s="10"/>
    </row>
    <row r="21" spans="2:6" ht="15">
      <c r="B21" s="8" t="s">
        <v>15</v>
      </c>
      <c r="C21" s="12">
        <f>ROUNDUP(C20, 0)</f>
        <v>15</v>
      </c>
      <c r="D21" s="9"/>
      <c r="E21" s="9">
        <v>1</v>
      </c>
      <c r="F21" s="10">
        <v>128</v>
      </c>
    </row>
    <row r="22" spans="2:6">
      <c r="B22" s="8" t="s">
        <v>16</v>
      </c>
      <c r="C22" s="11">
        <f>C9/C21</f>
        <v>10.666666666666666</v>
      </c>
      <c r="D22" s="9"/>
      <c r="E22" s="9"/>
      <c r="F22" s="10"/>
    </row>
    <row r="23" spans="2:6" ht="15" thickBot="1">
      <c r="B23" s="13" t="s">
        <v>17</v>
      </c>
      <c r="C23" s="24">
        <f>C22/256</f>
        <v>4.1666666666666664E-2</v>
      </c>
      <c r="D23" s="14"/>
      <c r="E23" s="14"/>
      <c r="F23" s="15"/>
    </row>
    <row r="24" spans="2:6" ht="15.75" thickBot="1">
      <c r="B24" s="13"/>
      <c r="C24" s="28">
        <f>C23*1000</f>
        <v>41.666666666666664</v>
      </c>
      <c r="D24" s="14" t="s">
        <v>18</v>
      </c>
      <c r="E24" s="14"/>
      <c r="F24" s="15"/>
    </row>
    <row r="27" spans="2:6" ht="15.75" thickBot="1">
      <c r="B27" s="1" t="s">
        <v>34</v>
      </c>
    </row>
    <row r="28" spans="2:6">
      <c r="B28" s="4" t="s">
        <v>20</v>
      </c>
      <c r="C28" s="18">
        <v>117.6</v>
      </c>
      <c r="D28" s="6" t="s">
        <v>21</v>
      </c>
      <c r="E28" s="6"/>
      <c r="F28" s="7"/>
    </row>
    <row r="29" spans="2:6">
      <c r="B29" s="8" t="s">
        <v>23</v>
      </c>
      <c r="C29" s="11">
        <v>3</v>
      </c>
      <c r="D29" s="9" t="s">
        <v>22</v>
      </c>
      <c r="E29" s="9"/>
      <c r="F29" s="10"/>
    </row>
    <row r="30" spans="2:6">
      <c r="B30" s="16" t="s">
        <v>29</v>
      </c>
      <c r="C30" s="3">
        <v>5</v>
      </c>
      <c r="D30" s="9" t="s">
        <v>30</v>
      </c>
      <c r="E30" s="9">
        <v>0</v>
      </c>
      <c r="F30" s="10">
        <v>31</v>
      </c>
    </row>
    <row r="31" spans="2:6">
      <c r="B31" s="8" t="s">
        <v>24</v>
      </c>
      <c r="C31" s="11">
        <f>C14</f>
        <v>25</v>
      </c>
      <c r="D31" s="9" t="s">
        <v>21</v>
      </c>
      <c r="E31" s="9"/>
      <c r="F31" s="10"/>
    </row>
    <row r="32" spans="2:6">
      <c r="B32" s="16" t="s">
        <v>27</v>
      </c>
      <c r="C32" s="11">
        <f>C28/C31</f>
        <v>4.7039999999999997</v>
      </c>
      <c r="D32" s="9"/>
      <c r="E32" s="9"/>
      <c r="F32" s="10"/>
    </row>
    <row r="33" spans="2:6">
      <c r="B33" s="16" t="s">
        <v>28</v>
      </c>
      <c r="C33" s="3">
        <v>50</v>
      </c>
      <c r="D33" s="9"/>
      <c r="E33" s="9">
        <v>1</v>
      </c>
      <c r="F33" s="10">
        <v>64</v>
      </c>
    </row>
    <row r="34" spans="2:6">
      <c r="B34" s="8" t="s">
        <v>25</v>
      </c>
      <c r="C34" s="11">
        <f>C33*C14</f>
        <v>1250</v>
      </c>
      <c r="D34" s="17" t="s">
        <v>21</v>
      </c>
      <c r="E34" s="9"/>
      <c r="F34" s="10"/>
    </row>
    <row r="35" spans="2:6">
      <c r="B35" s="8" t="s">
        <v>26</v>
      </c>
      <c r="C35" s="11">
        <v>14</v>
      </c>
      <c r="D35" s="17" t="s">
        <v>22</v>
      </c>
      <c r="E35" s="9"/>
      <c r="F35" s="10"/>
    </row>
    <row r="36" spans="2:6" ht="15" thickBot="1">
      <c r="B36" s="8" t="s">
        <v>32</v>
      </c>
      <c r="C36" s="27">
        <f>(C35+C30)*C34</f>
        <v>23750</v>
      </c>
      <c r="D36" s="17" t="s">
        <v>21</v>
      </c>
      <c r="E36" s="9"/>
      <c r="F36" s="10"/>
    </row>
    <row r="37" spans="2:6" ht="15.75" thickBot="1">
      <c r="B37" s="25" t="s">
        <v>31</v>
      </c>
      <c r="C37" s="29">
        <f>1/(C36*10^-6)</f>
        <v>42.10526315789474</v>
      </c>
      <c r="D37" s="26" t="s">
        <v>33</v>
      </c>
      <c r="E37" s="22"/>
      <c r="F37" s="23"/>
    </row>
    <row r="41" spans="2:6" ht="15.75" thickBot="1">
      <c r="B41" s="1" t="s">
        <v>35</v>
      </c>
    </row>
    <row r="42" spans="2:6">
      <c r="B42" s="4" t="s">
        <v>20</v>
      </c>
      <c r="C42" s="18">
        <v>117.6</v>
      </c>
      <c r="D42" s="6" t="s">
        <v>21</v>
      </c>
      <c r="E42" s="6"/>
      <c r="F42" s="7"/>
    </row>
    <row r="43" spans="2:6">
      <c r="B43" s="8" t="s">
        <v>23</v>
      </c>
      <c r="C43" s="11">
        <v>3</v>
      </c>
      <c r="D43" s="9" t="s">
        <v>22</v>
      </c>
      <c r="E43" s="9"/>
      <c r="F43" s="10"/>
    </row>
    <row r="44" spans="2:6">
      <c r="B44" s="16" t="s">
        <v>29</v>
      </c>
      <c r="C44" s="3">
        <v>5</v>
      </c>
      <c r="D44" s="9" t="s">
        <v>30</v>
      </c>
      <c r="E44" s="9"/>
      <c r="F44" s="10"/>
    </row>
    <row r="45" spans="2:6">
      <c r="B45" s="8" t="s">
        <v>24</v>
      </c>
      <c r="C45" s="11">
        <v>250</v>
      </c>
      <c r="D45" s="9" t="s">
        <v>21</v>
      </c>
      <c r="E45" s="9"/>
      <c r="F45" s="10"/>
    </row>
    <row r="46" spans="2:6">
      <c r="B46" s="16" t="s">
        <v>27</v>
      </c>
      <c r="C46" s="11">
        <f>C42/C45</f>
        <v>0.47039999999999998</v>
      </c>
      <c r="D46" s="9"/>
      <c r="E46" s="9"/>
      <c r="F46" s="10"/>
    </row>
    <row r="47" spans="2:6">
      <c r="B47" s="16" t="s">
        <v>28</v>
      </c>
      <c r="C47" s="3">
        <v>5</v>
      </c>
      <c r="D47" s="9"/>
      <c r="E47" s="9"/>
      <c r="F47" s="10"/>
    </row>
    <row r="48" spans="2:6">
      <c r="B48" s="8" t="s">
        <v>25</v>
      </c>
      <c r="C48" s="11">
        <f>C47*C45</f>
        <v>1250</v>
      </c>
      <c r="D48" s="17" t="s">
        <v>21</v>
      </c>
      <c r="E48" s="9"/>
      <c r="F48" s="10"/>
    </row>
    <row r="49" spans="2:6">
      <c r="B49" s="8" t="s">
        <v>26</v>
      </c>
      <c r="C49" s="11">
        <v>14</v>
      </c>
      <c r="D49" s="17" t="s">
        <v>22</v>
      </c>
      <c r="E49" s="9"/>
      <c r="F49" s="10"/>
    </row>
    <row r="50" spans="2:6" ht="15" thickBot="1">
      <c r="B50" s="8" t="s">
        <v>32</v>
      </c>
      <c r="C50" s="27">
        <f>(C49+C44)*C48</f>
        <v>23750</v>
      </c>
      <c r="D50" s="17" t="s">
        <v>21</v>
      </c>
      <c r="E50" s="9"/>
      <c r="F50" s="10"/>
    </row>
    <row r="51" spans="2:6" ht="15.75" thickBot="1">
      <c r="B51" s="25" t="s">
        <v>31</v>
      </c>
      <c r="C51" s="29">
        <f>1/(C50*10^-6)</f>
        <v>42.10526315789474</v>
      </c>
      <c r="D51" s="26" t="s">
        <v>33</v>
      </c>
      <c r="E51" s="22"/>
      <c r="F51" s="23"/>
    </row>
    <row r="62" spans="2:6" ht="15" thickBot="1">
      <c r="B62" t="s">
        <v>36</v>
      </c>
    </row>
    <row r="63" spans="2:6">
      <c r="B63" s="4"/>
      <c r="C63" s="6"/>
      <c r="D63" s="6"/>
      <c r="E63" s="6"/>
      <c r="F63" s="7"/>
    </row>
    <row r="64" spans="2:6">
      <c r="B64" s="8"/>
      <c r="C64" s="9"/>
      <c r="D64" s="9"/>
      <c r="E64" s="9"/>
      <c r="F64" s="10"/>
    </row>
    <row r="65" spans="2:6">
      <c r="B65" s="8"/>
      <c r="C65" s="9"/>
      <c r="D65" s="9"/>
      <c r="E65" s="9"/>
      <c r="F65" s="10"/>
    </row>
    <row r="66" spans="2:6">
      <c r="B66" s="8"/>
      <c r="C66" s="9"/>
      <c r="D66" s="9"/>
      <c r="E66" s="9"/>
      <c r="F66" s="10"/>
    </row>
    <row r="67" spans="2:6">
      <c r="B67" s="8"/>
      <c r="C67" s="9"/>
      <c r="D67" s="9"/>
      <c r="E67" s="9"/>
      <c r="F67" s="10"/>
    </row>
    <row r="68" spans="2:6">
      <c r="B68" s="8"/>
      <c r="C68" s="9"/>
      <c r="D68" s="9"/>
      <c r="E68" s="9"/>
      <c r="F68" s="10"/>
    </row>
    <row r="69" spans="2:6">
      <c r="B69" s="8"/>
      <c r="C69" s="9"/>
      <c r="D69" s="9"/>
      <c r="E69" s="9"/>
      <c r="F69" s="10"/>
    </row>
    <row r="70" spans="2:6">
      <c r="B70" s="8"/>
      <c r="C70" s="9"/>
      <c r="D70" s="9"/>
      <c r="E70" s="9"/>
      <c r="F70" s="10"/>
    </row>
    <row r="71" spans="2:6">
      <c r="B71" s="8"/>
      <c r="C71" s="9"/>
      <c r="D71" s="9"/>
      <c r="E71" s="9"/>
      <c r="F71" s="10"/>
    </row>
    <row r="72" spans="2:6" ht="15" thickBot="1">
      <c r="B72" s="13"/>
      <c r="C72" s="14"/>
      <c r="D72" s="14"/>
      <c r="E72" s="14"/>
      <c r="F72" s="15"/>
    </row>
  </sheetData>
  <pageMargins left="0.7" right="0.7" top="0.75" bottom="0.75" header="0.3" footer="0.3"/>
  <pageSetup orientation="portrait" r:id="rId1"/>
  <ignoredErrors>
    <ignoredError sqref="C2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33"/>
  <sheetViews>
    <sheetView topLeftCell="A7" workbookViewId="0">
      <selection activeCell="F30" sqref="F30"/>
    </sheetView>
  </sheetViews>
  <sheetFormatPr defaultRowHeight="14.25"/>
  <cols>
    <col min="3" max="3" width="8.875" bestFit="1" customWidth="1"/>
    <col min="4" max="4" width="17.375" bestFit="1" customWidth="1"/>
  </cols>
  <sheetData>
    <row r="5" spans="3:4" ht="15">
      <c r="C5" s="1" t="s">
        <v>43</v>
      </c>
      <c r="D5" s="1" t="s">
        <v>44</v>
      </c>
    </row>
    <row r="6" spans="3:4">
      <c r="C6" s="30">
        <v>1</v>
      </c>
      <c r="D6" s="30">
        <f>(160/256/C6)*1000</f>
        <v>625</v>
      </c>
    </row>
    <row r="7" spans="3:4">
      <c r="C7" s="30">
        <v>2</v>
      </c>
      <c r="D7" s="30">
        <f t="shared" ref="D7:D70" si="0">(160/256/C7)*1000</f>
        <v>312.5</v>
      </c>
    </row>
    <row r="8" spans="3:4">
      <c r="C8" s="30">
        <v>3</v>
      </c>
      <c r="D8" s="30">
        <f t="shared" si="0"/>
        <v>208.33333333333334</v>
      </c>
    </row>
    <row r="9" spans="3:4">
      <c r="C9" s="30">
        <v>4</v>
      </c>
      <c r="D9" s="30">
        <f t="shared" si="0"/>
        <v>156.25</v>
      </c>
    </row>
    <row r="10" spans="3:4">
      <c r="C10" s="30">
        <v>5</v>
      </c>
      <c r="D10" s="30">
        <f t="shared" si="0"/>
        <v>125</v>
      </c>
    </row>
    <row r="11" spans="3:4">
      <c r="C11" s="30">
        <v>6</v>
      </c>
      <c r="D11" s="30">
        <f t="shared" si="0"/>
        <v>104.16666666666667</v>
      </c>
    </row>
    <row r="12" spans="3:4">
      <c r="C12" s="30">
        <v>7</v>
      </c>
      <c r="D12" s="30">
        <f t="shared" si="0"/>
        <v>89.285714285714292</v>
      </c>
    </row>
    <row r="13" spans="3:4">
      <c r="C13" s="30">
        <v>8</v>
      </c>
      <c r="D13" s="30">
        <f t="shared" si="0"/>
        <v>78.125</v>
      </c>
    </row>
    <row r="14" spans="3:4">
      <c r="C14" s="30">
        <v>9</v>
      </c>
      <c r="D14" s="30">
        <f t="shared" si="0"/>
        <v>69.444444444444443</v>
      </c>
    </row>
    <row r="15" spans="3:4">
      <c r="C15" s="30">
        <v>10</v>
      </c>
      <c r="D15" s="30">
        <f t="shared" si="0"/>
        <v>62.5</v>
      </c>
    </row>
    <row r="16" spans="3:4">
      <c r="C16" s="30">
        <v>11</v>
      </c>
      <c r="D16" s="30">
        <f t="shared" si="0"/>
        <v>56.818181818181813</v>
      </c>
    </row>
    <row r="17" spans="3:4">
      <c r="C17" s="30">
        <v>12</v>
      </c>
      <c r="D17" s="30">
        <f t="shared" si="0"/>
        <v>52.083333333333336</v>
      </c>
    </row>
    <row r="18" spans="3:4">
      <c r="C18" s="30">
        <v>13</v>
      </c>
      <c r="D18" s="30">
        <f t="shared" si="0"/>
        <v>48.07692307692308</v>
      </c>
    </row>
    <row r="19" spans="3:4">
      <c r="C19" s="30">
        <v>14</v>
      </c>
      <c r="D19" s="30">
        <f t="shared" si="0"/>
        <v>44.642857142857146</v>
      </c>
    </row>
    <row r="20" spans="3:4">
      <c r="C20" s="30">
        <v>15</v>
      </c>
      <c r="D20" s="30">
        <f t="shared" si="0"/>
        <v>41.666666666666664</v>
      </c>
    </row>
    <row r="21" spans="3:4">
      <c r="C21" s="30">
        <v>16</v>
      </c>
      <c r="D21" s="30">
        <f t="shared" si="0"/>
        <v>39.0625</v>
      </c>
    </row>
    <row r="22" spans="3:4">
      <c r="C22" s="30">
        <v>17</v>
      </c>
      <c r="D22" s="30">
        <f t="shared" si="0"/>
        <v>36.764705882352942</v>
      </c>
    </row>
    <row r="23" spans="3:4">
      <c r="C23" s="30">
        <v>18</v>
      </c>
      <c r="D23" s="30">
        <f t="shared" si="0"/>
        <v>34.722222222222221</v>
      </c>
    </row>
    <row r="24" spans="3:4">
      <c r="C24" s="30">
        <v>19</v>
      </c>
      <c r="D24" s="30">
        <f t="shared" si="0"/>
        <v>32.89473684210526</v>
      </c>
    </row>
    <row r="25" spans="3:4">
      <c r="C25" s="30">
        <v>20</v>
      </c>
      <c r="D25" s="30">
        <f t="shared" si="0"/>
        <v>31.25</v>
      </c>
    </row>
    <row r="26" spans="3:4">
      <c r="C26" s="30">
        <v>21</v>
      </c>
      <c r="D26" s="30">
        <f t="shared" si="0"/>
        <v>29.761904761904759</v>
      </c>
    </row>
    <row r="27" spans="3:4">
      <c r="C27" s="30">
        <v>22</v>
      </c>
      <c r="D27" s="30">
        <f t="shared" si="0"/>
        <v>28.409090909090907</v>
      </c>
    </row>
    <row r="28" spans="3:4">
      <c r="C28" s="30">
        <v>23</v>
      </c>
      <c r="D28" s="30">
        <f t="shared" si="0"/>
        <v>27.173913043478262</v>
      </c>
    </row>
    <row r="29" spans="3:4">
      <c r="C29" s="30">
        <v>24</v>
      </c>
      <c r="D29" s="30">
        <f t="shared" si="0"/>
        <v>26.041666666666668</v>
      </c>
    </row>
    <row r="30" spans="3:4">
      <c r="C30" s="30">
        <v>25</v>
      </c>
      <c r="D30" s="30">
        <f t="shared" si="0"/>
        <v>25</v>
      </c>
    </row>
    <row r="31" spans="3:4">
      <c r="C31" s="30">
        <v>26</v>
      </c>
      <c r="D31" s="30">
        <f t="shared" si="0"/>
        <v>24.03846153846154</v>
      </c>
    </row>
    <row r="32" spans="3:4">
      <c r="C32" s="30">
        <v>27</v>
      </c>
      <c r="D32" s="30">
        <f t="shared" si="0"/>
        <v>23.148148148148145</v>
      </c>
    </row>
    <row r="33" spans="3:4">
      <c r="C33" s="30">
        <v>28</v>
      </c>
      <c r="D33" s="30">
        <f t="shared" si="0"/>
        <v>22.321428571428573</v>
      </c>
    </row>
    <row r="34" spans="3:4">
      <c r="C34" s="30">
        <v>29</v>
      </c>
      <c r="D34" s="30">
        <f t="shared" si="0"/>
        <v>21.551724137931036</v>
      </c>
    </row>
    <row r="35" spans="3:4">
      <c r="C35" s="30">
        <v>30</v>
      </c>
      <c r="D35" s="30">
        <f t="shared" si="0"/>
        <v>20.833333333333332</v>
      </c>
    </row>
    <row r="36" spans="3:4">
      <c r="C36" s="30">
        <v>31</v>
      </c>
      <c r="D36" s="30">
        <f t="shared" si="0"/>
        <v>20.161290322580644</v>
      </c>
    </row>
    <row r="37" spans="3:4">
      <c r="C37" s="30">
        <v>32</v>
      </c>
      <c r="D37" s="30">
        <f t="shared" si="0"/>
        <v>19.53125</v>
      </c>
    </row>
    <row r="38" spans="3:4">
      <c r="C38" s="30">
        <v>33</v>
      </c>
      <c r="D38" s="30">
        <f t="shared" si="0"/>
        <v>18.939393939393941</v>
      </c>
    </row>
    <row r="39" spans="3:4">
      <c r="C39" s="30">
        <v>34</v>
      </c>
      <c r="D39" s="30">
        <f t="shared" si="0"/>
        <v>18.382352941176471</v>
      </c>
    </row>
    <row r="40" spans="3:4">
      <c r="C40" s="30">
        <v>35</v>
      </c>
      <c r="D40" s="30">
        <f t="shared" si="0"/>
        <v>17.857142857142858</v>
      </c>
    </row>
    <row r="41" spans="3:4">
      <c r="C41" s="30">
        <v>36</v>
      </c>
      <c r="D41" s="30">
        <f t="shared" si="0"/>
        <v>17.361111111111111</v>
      </c>
    </row>
    <row r="42" spans="3:4">
      <c r="C42" s="30">
        <v>37</v>
      </c>
      <c r="D42" s="30">
        <f t="shared" si="0"/>
        <v>16.891891891891891</v>
      </c>
    </row>
    <row r="43" spans="3:4">
      <c r="C43" s="30">
        <v>38</v>
      </c>
      <c r="D43" s="30">
        <f t="shared" si="0"/>
        <v>16.44736842105263</v>
      </c>
    </row>
    <row r="44" spans="3:4">
      <c r="C44" s="30">
        <v>39</v>
      </c>
      <c r="D44" s="30">
        <f t="shared" si="0"/>
        <v>16.025641025641026</v>
      </c>
    </row>
    <row r="45" spans="3:4">
      <c r="C45" s="30">
        <v>40</v>
      </c>
      <c r="D45" s="30">
        <f t="shared" si="0"/>
        <v>15.625</v>
      </c>
    </row>
    <row r="46" spans="3:4">
      <c r="C46" s="30">
        <v>41</v>
      </c>
      <c r="D46" s="30">
        <f t="shared" si="0"/>
        <v>15.24390243902439</v>
      </c>
    </row>
    <row r="47" spans="3:4">
      <c r="C47" s="30">
        <v>42</v>
      </c>
      <c r="D47" s="30">
        <f t="shared" si="0"/>
        <v>14.88095238095238</v>
      </c>
    </row>
    <row r="48" spans="3:4">
      <c r="C48" s="30">
        <v>43</v>
      </c>
      <c r="D48" s="30">
        <f t="shared" si="0"/>
        <v>14.534883720930232</v>
      </c>
    </row>
    <row r="49" spans="3:4">
      <c r="C49" s="30">
        <v>44</v>
      </c>
      <c r="D49" s="30">
        <f t="shared" si="0"/>
        <v>14.204545454545453</v>
      </c>
    </row>
    <row r="50" spans="3:4">
      <c r="C50" s="30">
        <v>45</v>
      </c>
      <c r="D50" s="30">
        <f t="shared" si="0"/>
        <v>13.888888888888888</v>
      </c>
    </row>
    <row r="51" spans="3:4">
      <c r="C51" s="30">
        <v>46</v>
      </c>
      <c r="D51" s="30">
        <f t="shared" si="0"/>
        <v>13.586956521739131</v>
      </c>
    </row>
    <row r="52" spans="3:4">
      <c r="C52" s="30">
        <v>47</v>
      </c>
      <c r="D52" s="30">
        <f t="shared" si="0"/>
        <v>13.297872340425531</v>
      </c>
    </row>
    <row r="53" spans="3:4">
      <c r="C53" s="30">
        <v>48</v>
      </c>
      <c r="D53" s="30">
        <f t="shared" si="0"/>
        <v>13.020833333333334</v>
      </c>
    </row>
    <row r="54" spans="3:4">
      <c r="C54" s="30">
        <v>49</v>
      </c>
      <c r="D54" s="30">
        <f t="shared" si="0"/>
        <v>12.755102040816327</v>
      </c>
    </row>
    <row r="55" spans="3:4">
      <c r="C55" s="30">
        <v>50</v>
      </c>
      <c r="D55" s="30">
        <f t="shared" si="0"/>
        <v>12.5</v>
      </c>
    </row>
    <row r="56" spans="3:4">
      <c r="C56" s="30">
        <v>51</v>
      </c>
      <c r="D56" s="30">
        <f t="shared" si="0"/>
        <v>12.254901960784313</v>
      </c>
    </row>
    <row r="57" spans="3:4">
      <c r="C57" s="30">
        <v>52</v>
      </c>
      <c r="D57" s="30">
        <f t="shared" si="0"/>
        <v>12.01923076923077</v>
      </c>
    </row>
    <row r="58" spans="3:4">
      <c r="C58" s="30">
        <v>53</v>
      </c>
      <c r="D58" s="30">
        <f t="shared" si="0"/>
        <v>11.79245283018868</v>
      </c>
    </row>
    <row r="59" spans="3:4">
      <c r="C59" s="30">
        <v>54</v>
      </c>
      <c r="D59" s="30">
        <f t="shared" si="0"/>
        <v>11.574074074074073</v>
      </c>
    </row>
    <row r="60" spans="3:4">
      <c r="C60" s="30">
        <v>55</v>
      </c>
      <c r="D60" s="30">
        <f t="shared" si="0"/>
        <v>11.363636363636363</v>
      </c>
    </row>
    <row r="61" spans="3:4">
      <c r="C61" s="30">
        <v>56</v>
      </c>
      <c r="D61" s="30">
        <f t="shared" si="0"/>
        <v>11.160714285714286</v>
      </c>
    </row>
    <row r="62" spans="3:4">
      <c r="C62" s="30">
        <v>57</v>
      </c>
      <c r="D62" s="30">
        <f t="shared" si="0"/>
        <v>10.964912280701753</v>
      </c>
    </row>
    <row r="63" spans="3:4">
      <c r="C63" s="30">
        <v>58</v>
      </c>
      <c r="D63" s="30">
        <f t="shared" si="0"/>
        <v>10.775862068965518</v>
      </c>
    </row>
    <row r="64" spans="3:4">
      <c r="C64" s="30">
        <v>59</v>
      </c>
      <c r="D64" s="30">
        <f t="shared" si="0"/>
        <v>10.59322033898305</v>
      </c>
    </row>
    <row r="65" spans="3:4">
      <c r="C65" s="30">
        <v>60</v>
      </c>
      <c r="D65" s="30">
        <f t="shared" si="0"/>
        <v>10.416666666666666</v>
      </c>
    </row>
    <row r="66" spans="3:4">
      <c r="C66" s="30">
        <v>61</v>
      </c>
      <c r="D66" s="30">
        <f t="shared" si="0"/>
        <v>10.245901639344261</v>
      </c>
    </row>
    <row r="67" spans="3:4">
      <c r="C67" s="30">
        <v>62</v>
      </c>
      <c r="D67" s="30">
        <f t="shared" si="0"/>
        <v>10.080645161290322</v>
      </c>
    </row>
    <row r="68" spans="3:4">
      <c r="C68" s="30">
        <v>63</v>
      </c>
      <c r="D68" s="30">
        <f t="shared" si="0"/>
        <v>9.9206349206349209</v>
      </c>
    </row>
    <row r="69" spans="3:4">
      <c r="C69" s="30">
        <v>64</v>
      </c>
      <c r="D69" s="30">
        <f t="shared" si="0"/>
        <v>9.765625</v>
      </c>
    </row>
    <row r="70" spans="3:4">
      <c r="C70" s="30">
        <v>65</v>
      </c>
      <c r="D70" s="30">
        <f t="shared" si="0"/>
        <v>9.6153846153846168</v>
      </c>
    </row>
    <row r="71" spans="3:4">
      <c r="C71" s="30">
        <v>66</v>
      </c>
      <c r="D71" s="30">
        <f t="shared" ref="D71:D133" si="1">(160/256/C71)*1000</f>
        <v>9.4696969696969706</v>
      </c>
    </row>
    <row r="72" spans="3:4">
      <c r="C72" s="30">
        <v>67</v>
      </c>
      <c r="D72" s="30">
        <f t="shared" si="1"/>
        <v>9.3283582089552226</v>
      </c>
    </row>
    <row r="73" spans="3:4">
      <c r="C73" s="30">
        <v>68</v>
      </c>
      <c r="D73" s="30">
        <f t="shared" si="1"/>
        <v>9.1911764705882355</v>
      </c>
    </row>
    <row r="74" spans="3:4">
      <c r="C74" s="30">
        <v>69</v>
      </c>
      <c r="D74" s="30">
        <f t="shared" si="1"/>
        <v>9.0579710144927539</v>
      </c>
    </row>
    <row r="75" spans="3:4">
      <c r="C75" s="30">
        <v>70</v>
      </c>
      <c r="D75" s="30">
        <f t="shared" si="1"/>
        <v>8.9285714285714288</v>
      </c>
    </row>
    <row r="76" spans="3:4">
      <c r="C76" s="30">
        <v>71</v>
      </c>
      <c r="D76" s="30">
        <f t="shared" si="1"/>
        <v>8.8028169014084519</v>
      </c>
    </row>
    <row r="77" spans="3:4">
      <c r="C77" s="30">
        <v>72</v>
      </c>
      <c r="D77" s="30">
        <f t="shared" si="1"/>
        <v>8.6805555555555554</v>
      </c>
    </row>
    <row r="78" spans="3:4">
      <c r="C78" s="30">
        <v>73</v>
      </c>
      <c r="D78" s="30">
        <f t="shared" si="1"/>
        <v>8.5616438356164384</v>
      </c>
    </row>
    <row r="79" spans="3:4">
      <c r="C79" s="30">
        <v>74</v>
      </c>
      <c r="D79" s="30">
        <f t="shared" si="1"/>
        <v>8.4459459459459456</v>
      </c>
    </row>
    <row r="80" spans="3:4">
      <c r="C80" s="30">
        <v>75</v>
      </c>
      <c r="D80" s="30">
        <f t="shared" si="1"/>
        <v>8.3333333333333339</v>
      </c>
    </row>
    <row r="81" spans="3:4">
      <c r="C81" s="30">
        <v>76</v>
      </c>
      <c r="D81" s="30">
        <f t="shared" si="1"/>
        <v>8.223684210526315</v>
      </c>
    </row>
    <row r="82" spans="3:4">
      <c r="C82" s="30">
        <v>77</v>
      </c>
      <c r="D82" s="30">
        <f t="shared" si="1"/>
        <v>8.1168831168831161</v>
      </c>
    </row>
    <row r="83" spans="3:4">
      <c r="C83" s="30">
        <v>78</v>
      </c>
      <c r="D83" s="30">
        <f t="shared" si="1"/>
        <v>8.0128205128205128</v>
      </c>
    </row>
    <row r="84" spans="3:4">
      <c r="C84" s="30">
        <v>79</v>
      </c>
      <c r="D84" s="30">
        <f t="shared" si="1"/>
        <v>7.9113924050632916</v>
      </c>
    </row>
    <row r="85" spans="3:4">
      <c r="C85" s="30">
        <v>80</v>
      </c>
      <c r="D85" s="30">
        <f t="shared" si="1"/>
        <v>7.8125</v>
      </c>
    </row>
    <row r="86" spans="3:4">
      <c r="C86" s="30">
        <v>81</v>
      </c>
      <c r="D86" s="30">
        <f t="shared" si="1"/>
        <v>7.716049382716049</v>
      </c>
    </row>
    <row r="87" spans="3:4">
      <c r="C87" s="30">
        <v>82</v>
      </c>
      <c r="D87" s="30">
        <f t="shared" si="1"/>
        <v>7.6219512195121952</v>
      </c>
    </row>
    <row r="88" spans="3:4">
      <c r="C88" s="30">
        <v>83</v>
      </c>
      <c r="D88" s="30">
        <f t="shared" si="1"/>
        <v>7.5301204819277112</v>
      </c>
    </row>
    <row r="89" spans="3:4">
      <c r="C89" s="30">
        <v>84</v>
      </c>
      <c r="D89" s="30">
        <f t="shared" si="1"/>
        <v>7.4404761904761898</v>
      </c>
    </row>
    <row r="90" spans="3:4">
      <c r="C90" s="30">
        <v>85</v>
      </c>
      <c r="D90" s="30">
        <f t="shared" si="1"/>
        <v>7.3529411764705879</v>
      </c>
    </row>
    <row r="91" spans="3:4">
      <c r="C91" s="30">
        <v>86</v>
      </c>
      <c r="D91" s="30">
        <f t="shared" si="1"/>
        <v>7.2674418604651159</v>
      </c>
    </row>
    <row r="92" spans="3:4">
      <c r="C92" s="30">
        <v>87</v>
      </c>
      <c r="D92" s="30">
        <f t="shared" si="1"/>
        <v>7.1839080459770113</v>
      </c>
    </row>
    <row r="93" spans="3:4">
      <c r="C93" s="30">
        <v>88</v>
      </c>
      <c r="D93" s="30">
        <f t="shared" si="1"/>
        <v>7.1022727272727266</v>
      </c>
    </row>
    <row r="94" spans="3:4">
      <c r="C94" s="30">
        <v>89</v>
      </c>
      <c r="D94" s="30">
        <f t="shared" si="1"/>
        <v>7.0224719101123592</v>
      </c>
    </row>
    <row r="95" spans="3:4">
      <c r="C95" s="30">
        <v>90</v>
      </c>
      <c r="D95" s="30">
        <f t="shared" si="1"/>
        <v>6.9444444444444438</v>
      </c>
    </row>
    <row r="96" spans="3:4">
      <c r="C96" s="30">
        <v>91</v>
      </c>
      <c r="D96" s="30">
        <f t="shared" si="1"/>
        <v>6.8681318681318677</v>
      </c>
    </row>
    <row r="97" spans="3:4">
      <c r="C97" s="30">
        <v>92</v>
      </c>
      <c r="D97" s="30">
        <f t="shared" si="1"/>
        <v>6.7934782608695654</v>
      </c>
    </row>
    <row r="98" spans="3:4">
      <c r="C98" s="30">
        <v>93</v>
      </c>
      <c r="D98" s="30">
        <f t="shared" si="1"/>
        <v>6.720430107526882</v>
      </c>
    </row>
    <row r="99" spans="3:4">
      <c r="C99" s="30">
        <v>94</v>
      </c>
      <c r="D99" s="30">
        <f t="shared" si="1"/>
        <v>6.6489361702127656</v>
      </c>
    </row>
    <row r="100" spans="3:4">
      <c r="C100" s="30">
        <v>95</v>
      </c>
      <c r="D100" s="30">
        <f t="shared" si="1"/>
        <v>6.5789473684210522</v>
      </c>
    </row>
    <row r="101" spans="3:4">
      <c r="C101" s="30">
        <v>96</v>
      </c>
      <c r="D101" s="30">
        <f t="shared" si="1"/>
        <v>6.510416666666667</v>
      </c>
    </row>
    <row r="102" spans="3:4">
      <c r="C102" s="30">
        <v>97</v>
      </c>
      <c r="D102" s="30">
        <f t="shared" si="1"/>
        <v>6.4432989690721643</v>
      </c>
    </row>
    <row r="103" spans="3:4">
      <c r="C103" s="30">
        <v>98</v>
      </c>
      <c r="D103" s="30">
        <f t="shared" si="1"/>
        <v>6.3775510204081636</v>
      </c>
    </row>
    <row r="104" spans="3:4">
      <c r="C104" s="30">
        <v>99</v>
      </c>
      <c r="D104" s="30">
        <f t="shared" si="1"/>
        <v>6.3131313131313131</v>
      </c>
    </row>
    <row r="105" spans="3:4">
      <c r="C105" s="30">
        <v>100</v>
      </c>
      <c r="D105" s="30">
        <f t="shared" si="1"/>
        <v>6.25</v>
      </c>
    </row>
    <row r="106" spans="3:4">
      <c r="C106" s="30">
        <v>101</v>
      </c>
      <c r="D106" s="30">
        <f t="shared" si="1"/>
        <v>6.1881188118811883</v>
      </c>
    </row>
    <row r="107" spans="3:4">
      <c r="C107" s="30">
        <v>102</v>
      </c>
      <c r="D107" s="30">
        <f t="shared" si="1"/>
        <v>6.1274509803921564</v>
      </c>
    </row>
    <row r="108" spans="3:4">
      <c r="C108" s="30">
        <v>103</v>
      </c>
      <c r="D108" s="30">
        <f t="shared" si="1"/>
        <v>6.0679611650485432</v>
      </c>
    </row>
    <row r="109" spans="3:4">
      <c r="C109" s="30">
        <v>104</v>
      </c>
      <c r="D109" s="30">
        <f t="shared" si="1"/>
        <v>6.009615384615385</v>
      </c>
    </row>
    <row r="110" spans="3:4">
      <c r="C110" s="30">
        <v>105</v>
      </c>
      <c r="D110" s="30">
        <f t="shared" si="1"/>
        <v>5.9523809523809517</v>
      </c>
    </row>
    <row r="111" spans="3:4">
      <c r="C111" s="30">
        <v>106</v>
      </c>
      <c r="D111" s="30">
        <f t="shared" si="1"/>
        <v>5.8962264150943398</v>
      </c>
    </row>
    <row r="112" spans="3:4">
      <c r="C112" s="30">
        <v>107</v>
      </c>
      <c r="D112" s="30">
        <f t="shared" si="1"/>
        <v>5.8411214953271022</v>
      </c>
    </row>
    <row r="113" spans="3:4">
      <c r="C113" s="30">
        <v>108</v>
      </c>
      <c r="D113" s="30">
        <f t="shared" si="1"/>
        <v>5.7870370370370363</v>
      </c>
    </row>
    <row r="114" spans="3:4">
      <c r="C114" s="30">
        <v>109</v>
      </c>
      <c r="D114" s="30">
        <f t="shared" si="1"/>
        <v>5.7339449541284404</v>
      </c>
    </row>
    <row r="115" spans="3:4">
      <c r="C115" s="30">
        <v>110</v>
      </c>
      <c r="D115" s="30">
        <f t="shared" si="1"/>
        <v>5.6818181818181817</v>
      </c>
    </row>
    <row r="116" spans="3:4">
      <c r="C116" s="30">
        <v>111</v>
      </c>
      <c r="D116" s="30">
        <f t="shared" si="1"/>
        <v>5.6306306306306304</v>
      </c>
    </row>
    <row r="117" spans="3:4">
      <c r="C117" s="30">
        <v>112</v>
      </c>
      <c r="D117" s="30">
        <f t="shared" si="1"/>
        <v>5.5803571428571432</v>
      </c>
    </row>
    <row r="118" spans="3:4">
      <c r="C118" s="30">
        <v>113</v>
      </c>
      <c r="D118" s="30">
        <f t="shared" si="1"/>
        <v>5.5309734513274336</v>
      </c>
    </row>
    <row r="119" spans="3:4">
      <c r="C119" s="30">
        <v>114</v>
      </c>
      <c r="D119" s="30">
        <f t="shared" si="1"/>
        <v>5.4824561403508767</v>
      </c>
    </row>
    <row r="120" spans="3:4">
      <c r="C120" s="30">
        <v>115</v>
      </c>
      <c r="D120" s="30">
        <f t="shared" si="1"/>
        <v>5.4347826086956523</v>
      </c>
    </row>
    <row r="121" spans="3:4">
      <c r="C121" s="30">
        <v>116</v>
      </c>
      <c r="D121" s="30">
        <f t="shared" si="1"/>
        <v>5.3879310344827589</v>
      </c>
    </row>
    <row r="122" spans="3:4">
      <c r="C122" s="30">
        <v>117</v>
      </c>
      <c r="D122" s="30">
        <f t="shared" si="1"/>
        <v>5.3418803418803416</v>
      </c>
    </row>
    <row r="123" spans="3:4">
      <c r="C123" s="30">
        <v>118</v>
      </c>
      <c r="D123" s="30">
        <f t="shared" si="1"/>
        <v>5.2966101694915251</v>
      </c>
    </row>
    <row r="124" spans="3:4">
      <c r="C124" s="30">
        <v>119</v>
      </c>
      <c r="D124" s="30">
        <f t="shared" si="1"/>
        <v>5.2521008403361344</v>
      </c>
    </row>
    <row r="125" spans="3:4">
      <c r="C125" s="30">
        <v>120</v>
      </c>
      <c r="D125" s="30">
        <f t="shared" si="1"/>
        <v>5.208333333333333</v>
      </c>
    </row>
    <row r="126" spans="3:4">
      <c r="C126" s="30">
        <v>121</v>
      </c>
      <c r="D126" s="30">
        <f t="shared" si="1"/>
        <v>5.1652892561983474</v>
      </c>
    </row>
    <row r="127" spans="3:4">
      <c r="C127" s="30">
        <v>122</v>
      </c>
      <c r="D127" s="30">
        <f t="shared" si="1"/>
        <v>5.1229508196721305</v>
      </c>
    </row>
    <row r="128" spans="3:4">
      <c r="C128" s="30">
        <v>123</v>
      </c>
      <c r="D128" s="30">
        <f t="shared" si="1"/>
        <v>5.0813008130081299</v>
      </c>
    </row>
    <row r="129" spans="3:4">
      <c r="C129" s="30">
        <v>124</v>
      </c>
      <c r="D129" s="30">
        <f t="shared" si="1"/>
        <v>5.040322580645161</v>
      </c>
    </row>
    <row r="130" spans="3:4">
      <c r="C130" s="30">
        <v>125</v>
      </c>
      <c r="D130" s="30">
        <f t="shared" si="1"/>
        <v>5</v>
      </c>
    </row>
    <row r="131" spans="3:4">
      <c r="C131" s="30">
        <v>126</v>
      </c>
      <c r="D131" s="30">
        <f t="shared" si="1"/>
        <v>4.9603174603174605</v>
      </c>
    </row>
    <row r="132" spans="3:4">
      <c r="C132" s="30">
        <v>127</v>
      </c>
      <c r="D132" s="30">
        <f t="shared" si="1"/>
        <v>4.9212598425196852</v>
      </c>
    </row>
    <row r="133" spans="3:4">
      <c r="C133" s="30">
        <v>128</v>
      </c>
      <c r="D133" s="30">
        <f t="shared" si="1"/>
        <v>4.8828125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Clocks</vt:lpstr>
      <vt:lpstr>ADC DAC Matching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Kassai</dc:creator>
  <cp:lastModifiedBy>Josef Kassai</cp:lastModifiedBy>
  <cp:revision>2</cp:revision>
  <dcterms:created xsi:type="dcterms:W3CDTF">2015-05-25T22:41:08Z</dcterms:created>
  <dcterms:modified xsi:type="dcterms:W3CDTF">2016-08-12T13:21:09Z</dcterms:modified>
</cp:coreProperties>
</file>